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hleclerc/dev/decks/prog_outil/excel/"/>
    </mc:Choice>
  </mc:AlternateContent>
  <bookViews>
    <workbookView xWindow="440" yWindow="820" windowWidth="24420" windowHeight="14500" tabRatio="500" activeTab="3"/>
  </bookViews>
  <sheets>
    <sheet name="Data_Prof1" sheetId="1" r:id="rId1"/>
    <sheet name="Data_Prof2" sheetId="4" r:id="rId2"/>
    <sheet name="Data_Prof3" sheetId="5" r:id="rId3"/>
    <sheet name="Analyse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" i="2" l="1"/>
  <c r="L8" i="2"/>
  <c r="O6" i="2"/>
  <c r="L6" i="2"/>
  <c r="N6" i="2"/>
  <c r="Q6" i="2" a="1"/>
  <c r="Q6" i="2"/>
  <c r="R8" i="2" a="1"/>
  <c r="R8" i="2"/>
  <c r="T8" i="2"/>
  <c r="U8" i="2"/>
  <c r="V8" i="2"/>
  <c r="W8" i="2"/>
  <c r="M8" i="2"/>
  <c r="AG8" i="2"/>
  <c r="AJ8" i="2"/>
  <c r="AK8" i="2"/>
  <c r="AH8" i="2"/>
  <c r="AI8" i="2"/>
  <c r="AL8" i="2"/>
  <c r="AM8" i="2"/>
  <c r="AN8" i="2"/>
  <c r="Y8" i="2"/>
  <c r="AB8" i="2"/>
  <c r="AC8" i="2"/>
  <c r="Z8" i="2"/>
  <c r="AA8" i="2"/>
  <c r="AD8" i="2"/>
  <c r="AE8" i="2"/>
  <c r="AF8" i="2"/>
  <c r="AO8" i="2"/>
  <c r="AP8" i="2"/>
  <c r="D5" i="5"/>
  <c r="AQ8" i="2"/>
  <c r="AS8" i="2"/>
  <c r="D621" i="5"/>
  <c r="AR8" i="2"/>
  <c r="AT8" i="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R440" i="5"/>
  <c r="T440" i="5"/>
  <c r="U440" i="5"/>
  <c r="V440" i="5"/>
  <c r="Y440" i="5"/>
  <c r="R439" i="5"/>
  <c r="T439" i="5"/>
  <c r="U439" i="5"/>
  <c r="V439" i="5"/>
  <c r="Y439" i="5"/>
  <c r="R438" i="5"/>
  <c r="T438" i="5"/>
  <c r="U438" i="5"/>
  <c r="V438" i="5"/>
  <c r="Y438" i="5"/>
  <c r="R437" i="5"/>
  <c r="T437" i="5"/>
  <c r="U437" i="5"/>
  <c r="V437" i="5"/>
  <c r="Y437" i="5"/>
  <c r="R436" i="5"/>
  <c r="T436" i="5"/>
  <c r="U436" i="5"/>
  <c r="V436" i="5"/>
  <c r="Y436" i="5"/>
  <c r="R435" i="5"/>
  <c r="T435" i="5"/>
  <c r="U435" i="5"/>
  <c r="V435" i="5"/>
  <c r="Y435" i="5"/>
  <c r="R434" i="5"/>
  <c r="T434" i="5"/>
  <c r="U434" i="5"/>
  <c r="V434" i="5"/>
  <c r="Y434" i="5"/>
  <c r="R433" i="5"/>
  <c r="T433" i="5"/>
  <c r="U433" i="5"/>
  <c r="V433" i="5"/>
  <c r="Y433" i="5"/>
  <c r="R432" i="5"/>
  <c r="T432" i="5"/>
  <c r="U432" i="5"/>
  <c r="V432" i="5"/>
  <c r="Y432" i="5"/>
  <c r="R431" i="5"/>
  <c r="T431" i="5"/>
  <c r="U431" i="5"/>
  <c r="V431" i="5"/>
  <c r="Y431" i="5"/>
  <c r="R430" i="5"/>
  <c r="T430" i="5"/>
  <c r="U430" i="5"/>
  <c r="V430" i="5"/>
  <c r="Y430" i="5"/>
  <c r="R429" i="5"/>
  <c r="T429" i="5"/>
  <c r="U429" i="5"/>
  <c r="V429" i="5"/>
  <c r="Y429" i="5"/>
  <c r="R428" i="5"/>
  <c r="T428" i="5"/>
  <c r="U428" i="5"/>
  <c r="V428" i="5"/>
  <c r="Y428" i="5"/>
  <c r="R427" i="5"/>
  <c r="T427" i="5"/>
  <c r="U427" i="5"/>
  <c r="V427" i="5"/>
  <c r="Y427" i="5"/>
  <c r="R426" i="5"/>
  <c r="T426" i="5"/>
  <c r="U426" i="5"/>
  <c r="V426" i="5"/>
  <c r="Y426" i="5"/>
  <c r="R425" i="5"/>
  <c r="T425" i="5"/>
  <c r="U425" i="5"/>
  <c r="V425" i="5"/>
  <c r="Y425" i="5"/>
  <c r="R424" i="5"/>
  <c r="T424" i="5"/>
  <c r="U424" i="5"/>
  <c r="V424" i="5"/>
  <c r="Y424" i="5"/>
  <c r="R423" i="5"/>
  <c r="T423" i="5"/>
  <c r="U423" i="5"/>
  <c r="V423" i="5"/>
  <c r="Y423" i="5"/>
  <c r="R422" i="5"/>
  <c r="T422" i="5"/>
  <c r="U422" i="5"/>
  <c r="V422" i="5"/>
  <c r="Y422" i="5"/>
  <c r="R421" i="5"/>
  <c r="T421" i="5"/>
  <c r="U421" i="5"/>
  <c r="V421" i="5"/>
  <c r="Y421" i="5"/>
  <c r="R420" i="5"/>
  <c r="T420" i="5"/>
  <c r="U420" i="5"/>
  <c r="V420" i="5"/>
  <c r="Y420" i="5"/>
  <c r="R419" i="5"/>
  <c r="T419" i="5"/>
  <c r="U419" i="5"/>
  <c r="V419" i="5"/>
  <c r="Y419" i="5"/>
  <c r="R418" i="5"/>
  <c r="T418" i="5"/>
  <c r="U418" i="5"/>
  <c r="V418" i="5"/>
  <c r="Y418" i="5"/>
  <c r="R417" i="5"/>
  <c r="T417" i="5"/>
  <c r="U417" i="5"/>
  <c r="V417" i="5"/>
  <c r="Y417" i="5"/>
  <c r="R416" i="5"/>
  <c r="T416" i="5"/>
  <c r="U416" i="5"/>
  <c r="V416" i="5"/>
  <c r="Y416" i="5"/>
  <c r="R415" i="5"/>
  <c r="T415" i="5"/>
  <c r="U415" i="5"/>
  <c r="V415" i="5"/>
  <c r="Y415" i="5"/>
  <c r="R414" i="5"/>
  <c r="T414" i="5"/>
  <c r="U414" i="5"/>
  <c r="V414" i="5"/>
  <c r="Y414" i="5"/>
  <c r="R413" i="5"/>
  <c r="T413" i="5"/>
  <c r="U413" i="5"/>
  <c r="V413" i="5"/>
  <c r="Y413" i="5"/>
  <c r="R412" i="5"/>
  <c r="T412" i="5"/>
  <c r="U412" i="5"/>
  <c r="V412" i="5"/>
  <c r="Y412" i="5"/>
  <c r="R411" i="5"/>
  <c r="T411" i="5"/>
  <c r="U411" i="5"/>
  <c r="V411" i="5"/>
  <c r="Y411" i="5"/>
  <c r="R410" i="5"/>
  <c r="T410" i="5"/>
  <c r="U410" i="5"/>
  <c r="V410" i="5"/>
  <c r="Y410" i="5"/>
  <c r="R409" i="5"/>
  <c r="T409" i="5"/>
  <c r="U409" i="5"/>
  <c r="V409" i="5"/>
  <c r="Y409" i="5"/>
  <c r="R408" i="5"/>
  <c r="T408" i="5"/>
  <c r="U408" i="5"/>
  <c r="V408" i="5"/>
  <c r="Y408" i="5"/>
  <c r="R407" i="5"/>
  <c r="T407" i="5"/>
  <c r="U407" i="5"/>
  <c r="V407" i="5"/>
  <c r="Y407" i="5"/>
  <c r="R406" i="5"/>
  <c r="T406" i="5"/>
  <c r="U406" i="5"/>
  <c r="V406" i="5"/>
  <c r="Y406" i="5"/>
  <c r="R405" i="5"/>
  <c r="T405" i="5"/>
  <c r="U405" i="5"/>
  <c r="V405" i="5"/>
  <c r="Y405" i="5"/>
  <c r="R404" i="5"/>
  <c r="T404" i="5"/>
  <c r="U404" i="5"/>
  <c r="V404" i="5"/>
  <c r="Y404" i="5"/>
  <c r="R403" i="5"/>
  <c r="T403" i="5"/>
  <c r="U403" i="5"/>
  <c r="V403" i="5"/>
  <c r="Y403" i="5"/>
  <c r="R402" i="5"/>
  <c r="T402" i="5"/>
  <c r="U402" i="5"/>
  <c r="V402" i="5"/>
  <c r="Y402" i="5"/>
  <c r="R401" i="5"/>
  <c r="T401" i="5"/>
  <c r="U401" i="5"/>
  <c r="V401" i="5"/>
  <c r="Y401" i="5"/>
  <c r="R400" i="5"/>
  <c r="T400" i="5"/>
  <c r="U400" i="5"/>
  <c r="V400" i="5"/>
  <c r="Y400" i="5"/>
  <c r="R399" i="5"/>
  <c r="T399" i="5"/>
  <c r="U399" i="5"/>
  <c r="V399" i="5"/>
  <c r="Y399" i="5"/>
  <c r="R398" i="5"/>
  <c r="T398" i="5"/>
  <c r="U398" i="5"/>
  <c r="V398" i="5"/>
  <c r="Y398" i="5"/>
  <c r="R397" i="5"/>
  <c r="T397" i="5"/>
  <c r="U397" i="5"/>
  <c r="V397" i="5"/>
  <c r="Y397" i="5"/>
  <c r="R396" i="5"/>
  <c r="T396" i="5"/>
  <c r="U396" i="5"/>
  <c r="V396" i="5"/>
  <c r="Y396" i="5"/>
  <c r="R395" i="5"/>
  <c r="T395" i="5"/>
  <c r="U395" i="5"/>
  <c r="V395" i="5"/>
  <c r="Y395" i="5"/>
  <c r="R394" i="5"/>
  <c r="T394" i="5"/>
  <c r="U394" i="5"/>
  <c r="V394" i="5"/>
  <c r="Y394" i="5"/>
  <c r="R393" i="5"/>
  <c r="T393" i="5"/>
  <c r="U393" i="5"/>
  <c r="V393" i="5"/>
  <c r="Y393" i="5"/>
  <c r="R392" i="5"/>
  <c r="T392" i="5"/>
  <c r="U392" i="5"/>
  <c r="V392" i="5"/>
  <c r="Y392" i="5"/>
  <c r="R391" i="5"/>
  <c r="T391" i="5"/>
  <c r="U391" i="5"/>
  <c r="V391" i="5"/>
  <c r="Y391" i="5"/>
  <c r="R390" i="5"/>
  <c r="T390" i="5"/>
  <c r="U390" i="5"/>
  <c r="V390" i="5"/>
  <c r="Y390" i="5"/>
  <c r="R389" i="5"/>
  <c r="T389" i="5"/>
  <c r="U389" i="5"/>
  <c r="V389" i="5"/>
  <c r="Y389" i="5"/>
  <c r="R388" i="5"/>
  <c r="T388" i="5"/>
  <c r="U388" i="5"/>
  <c r="V388" i="5"/>
  <c r="Y388" i="5"/>
  <c r="R387" i="5"/>
  <c r="T387" i="5"/>
  <c r="U387" i="5"/>
  <c r="V387" i="5"/>
  <c r="Y387" i="5"/>
  <c r="R386" i="5"/>
  <c r="T386" i="5"/>
  <c r="U386" i="5"/>
  <c r="V386" i="5"/>
  <c r="Y386" i="5"/>
  <c r="R385" i="5"/>
  <c r="T385" i="5"/>
  <c r="U385" i="5"/>
  <c r="V385" i="5"/>
  <c r="Y385" i="5"/>
  <c r="R384" i="5"/>
  <c r="T384" i="5"/>
  <c r="U384" i="5"/>
  <c r="V384" i="5"/>
  <c r="Y384" i="5"/>
  <c r="R383" i="5"/>
  <c r="T383" i="5"/>
  <c r="U383" i="5"/>
  <c r="V383" i="5"/>
  <c r="Y383" i="5"/>
  <c r="R382" i="5"/>
  <c r="T382" i="5"/>
  <c r="U382" i="5"/>
  <c r="V382" i="5"/>
  <c r="Y382" i="5"/>
  <c r="R381" i="5"/>
  <c r="T381" i="5"/>
  <c r="U381" i="5"/>
  <c r="V381" i="5"/>
  <c r="Y381" i="5"/>
  <c r="R380" i="5"/>
  <c r="T380" i="5"/>
  <c r="U380" i="5"/>
  <c r="V380" i="5"/>
  <c r="Y380" i="5"/>
  <c r="R379" i="5"/>
  <c r="T379" i="5"/>
  <c r="U379" i="5"/>
  <c r="V379" i="5"/>
  <c r="Y379" i="5"/>
  <c r="R378" i="5"/>
  <c r="T378" i="5"/>
  <c r="U378" i="5"/>
  <c r="V378" i="5"/>
  <c r="Y378" i="5"/>
  <c r="R377" i="5"/>
  <c r="T377" i="5"/>
  <c r="U377" i="5"/>
  <c r="V377" i="5"/>
  <c r="Y377" i="5"/>
  <c r="R376" i="5"/>
  <c r="T376" i="5"/>
  <c r="U376" i="5"/>
  <c r="V376" i="5"/>
  <c r="Y376" i="5"/>
  <c r="R375" i="5"/>
  <c r="T375" i="5"/>
  <c r="U375" i="5"/>
  <c r="V375" i="5"/>
  <c r="Y375" i="5"/>
  <c r="R374" i="5"/>
  <c r="T374" i="5"/>
  <c r="U374" i="5"/>
  <c r="V374" i="5"/>
  <c r="Y374" i="5"/>
  <c r="R373" i="5"/>
  <c r="T373" i="5"/>
  <c r="U373" i="5"/>
  <c r="V373" i="5"/>
  <c r="Y373" i="5"/>
  <c r="R372" i="5"/>
  <c r="T372" i="5"/>
  <c r="U372" i="5"/>
  <c r="V372" i="5"/>
  <c r="Y372" i="5"/>
  <c r="R371" i="5"/>
  <c r="T371" i="5"/>
  <c r="U371" i="5"/>
  <c r="V371" i="5"/>
  <c r="Y371" i="5"/>
  <c r="R370" i="5"/>
  <c r="T370" i="5"/>
  <c r="U370" i="5"/>
  <c r="V370" i="5"/>
  <c r="Y370" i="5"/>
  <c r="R369" i="5"/>
  <c r="T369" i="5"/>
  <c r="U369" i="5"/>
  <c r="V369" i="5"/>
  <c r="Y369" i="5"/>
  <c r="R368" i="5"/>
  <c r="T368" i="5"/>
  <c r="U368" i="5"/>
  <c r="V368" i="5"/>
  <c r="Y368" i="5"/>
  <c r="R367" i="5"/>
  <c r="T367" i="5"/>
  <c r="U367" i="5"/>
  <c r="V367" i="5"/>
  <c r="Y367" i="5"/>
  <c r="R366" i="5"/>
  <c r="T366" i="5"/>
  <c r="U366" i="5"/>
  <c r="V366" i="5"/>
  <c r="Y366" i="5"/>
  <c r="R365" i="5"/>
  <c r="T365" i="5"/>
  <c r="U365" i="5"/>
  <c r="V365" i="5"/>
  <c r="Y365" i="5"/>
  <c r="R364" i="5"/>
  <c r="T364" i="5"/>
  <c r="U364" i="5"/>
  <c r="V364" i="5"/>
  <c r="Y364" i="5"/>
  <c r="R363" i="5"/>
  <c r="T363" i="5"/>
  <c r="U363" i="5"/>
  <c r="V363" i="5"/>
  <c r="Y363" i="5"/>
  <c r="R362" i="5"/>
  <c r="T362" i="5"/>
  <c r="U362" i="5"/>
  <c r="V362" i="5"/>
  <c r="Y362" i="5"/>
  <c r="R361" i="5"/>
  <c r="T361" i="5"/>
  <c r="U361" i="5"/>
  <c r="V361" i="5"/>
  <c r="Y361" i="5"/>
  <c r="R360" i="5"/>
  <c r="T360" i="5"/>
  <c r="U360" i="5"/>
  <c r="V360" i="5"/>
  <c r="Y360" i="5"/>
  <c r="R359" i="5"/>
  <c r="T359" i="5"/>
  <c r="U359" i="5"/>
  <c r="V359" i="5"/>
  <c r="Y359" i="5"/>
  <c r="R358" i="5"/>
  <c r="T358" i="5"/>
  <c r="U358" i="5"/>
  <c r="V358" i="5"/>
  <c r="Y358" i="5"/>
  <c r="R357" i="5"/>
  <c r="T357" i="5"/>
  <c r="U357" i="5"/>
  <c r="V357" i="5"/>
  <c r="Y357" i="5"/>
  <c r="R356" i="5"/>
  <c r="T356" i="5"/>
  <c r="U356" i="5"/>
  <c r="V356" i="5"/>
  <c r="Y356" i="5"/>
  <c r="R355" i="5"/>
  <c r="T355" i="5"/>
  <c r="U355" i="5"/>
  <c r="V355" i="5"/>
  <c r="Y355" i="5"/>
  <c r="R354" i="5"/>
  <c r="T354" i="5"/>
  <c r="U354" i="5"/>
  <c r="V354" i="5"/>
  <c r="Y354" i="5"/>
  <c r="R353" i="5"/>
  <c r="T353" i="5"/>
  <c r="U353" i="5"/>
  <c r="V353" i="5"/>
  <c r="Y353" i="5"/>
  <c r="R352" i="5"/>
  <c r="T352" i="5"/>
  <c r="U352" i="5"/>
  <c r="V352" i="5"/>
  <c r="Y352" i="5"/>
  <c r="R351" i="5"/>
  <c r="T351" i="5"/>
  <c r="U351" i="5"/>
  <c r="V351" i="5"/>
  <c r="Y351" i="5"/>
  <c r="R350" i="5"/>
  <c r="T350" i="5"/>
  <c r="U350" i="5"/>
  <c r="V350" i="5"/>
  <c r="Y350" i="5"/>
  <c r="R349" i="5"/>
  <c r="T349" i="5"/>
  <c r="U349" i="5"/>
  <c r="V349" i="5"/>
  <c r="Y349" i="5"/>
  <c r="R348" i="5"/>
  <c r="T348" i="5"/>
  <c r="U348" i="5"/>
  <c r="V348" i="5"/>
  <c r="Y348" i="5"/>
  <c r="R347" i="5"/>
  <c r="T347" i="5"/>
  <c r="U347" i="5"/>
  <c r="V347" i="5"/>
  <c r="Y347" i="5"/>
  <c r="R346" i="5"/>
  <c r="T346" i="5"/>
  <c r="U346" i="5"/>
  <c r="V346" i="5"/>
  <c r="Y346" i="5"/>
  <c r="R345" i="5"/>
  <c r="T345" i="5"/>
  <c r="U345" i="5"/>
  <c r="V345" i="5"/>
  <c r="Y345" i="5"/>
  <c r="R344" i="5"/>
  <c r="T344" i="5"/>
  <c r="U344" i="5"/>
  <c r="V344" i="5"/>
  <c r="Y344" i="5"/>
  <c r="R343" i="5"/>
  <c r="T343" i="5"/>
  <c r="U343" i="5"/>
  <c r="V343" i="5"/>
  <c r="Y343" i="5"/>
  <c r="R342" i="5"/>
  <c r="T342" i="5"/>
  <c r="U342" i="5"/>
  <c r="V342" i="5"/>
  <c r="Y342" i="5"/>
  <c r="R341" i="5"/>
  <c r="T341" i="5"/>
  <c r="U341" i="5"/>
  <c r="V341" i="5"/>
  <c r="Y341" i="5"/>
  <c r="R340" i="5"/>
  <c r="T340" i="5"/>
  <c r="U340" i="5"/>
  <c r="V340" i="5"/>
  <c r="Y340" i="5"/>
  <c r="R339" i="5"/>
  <c r="T339" i="5"/>
  <c r="U339" i="5"/>
  <c r="V339" i="5"/>
  <c r="Y339" i="5"/>
  <c r="R338" i="5"/>
  <c r="T338" i="5"/>
  <c r="U338" i="5"/>
  <c r="V338" i="5"/>
  <c r="Y338" i="5"/>
  <c r="R337" i="5"/>
  <c r="T337" i="5"/>
  <c r="U337" i="5"/>
  <c r="V337" i="5"/>
  <c r="Y337" i="5"/>
  <c r="R336" i="5"/>
  <c r="T336" i="5"/>
  <c r="U336" i="5"/>
  <c r="V336" i="5"/>
  <c r="Y336" i="5"/>
  <c r="R335" i="5"/>
  <c r="T335" i="5"/>
  <c r="U335" i="5"/>
  <c r="V335" i="5"/>
  <c r="Y335" i="5"/>
  <c r="R334" i="5"/>
  <c r="T334" i="5"/>
  <c r="U334" i="5"/>
  <c r="V334" i="5"/>
  <c r="Y334" i="5"/>
  <c r="R333" i="5"/>
  <c r="T333" i="5"/>
  <c r="U333" i="5"/>
  <c r="V333" i="5"/>
  <c r="Y333" i="5"/>
  <c r="R332" i="5"/>
  <c r="T332" i="5"/>
  <c r="U332" i="5"/>
  <c r="V332" i="5"/>
  <c r="Y332" i="5"/>
  <c r="R331" i="5"/>
  <c r="T331" i="5"/>
  <c r="U331" i="5"/>
  <c r="V331" i="5"/>
  <c r="Y331" i="5"/>
  <c r="R330" i="5"/>
  <c r="T330" i="5"/>
  <c r="U330" i="5"/>
  <c r="V330" i="5"/>
  <c r="Y330" i="5"/>
  <c r="R329" i="5"/>
  <c r="T329" i="5"/>
  <c r="U329" i="5"/>
  <c r="V329" i="5"/>
  <c r="Y329" i="5"/>
  <c r="R328" i="5"/>
  <c r="T328" i="5"/>
  <c r="U328" i="5"/>
  <c r="V328" i="5"/>
  <c r="Y328" i="5"/>
  <c r="R327" i="5"/>
  <c r="T327" i="5"/>
  <c r="U327" i="5"/>
  <c r="V327" i="5"/>
  <c r="Y327" i="5"/>
  <c r="R326" i="5"/>
  <c r="T326" i="5"/>
  <c r="U326" i="5"/>
  <c r="V326" i="5"/>
  <c r="Y326" i="5"/>
  <c r="R325" i="5"/>
  <c r="T325" i="5"/>
  <c r="U325" i="5"/>
  <c r="V325" i="5"/>
  <c r="Y325" i="5"/>
  <c r="R324" i="5"/>
  <c r="T324" i="5"/>
  <c r="U324" i="5"/>
  <c r="V324" i="5"/>
  <c r="Y324" i="5"/>
  <c r="R323" i="5"/>
  <c r="T323" i="5"/>
  <c r="U323" i="5"/>
  <c r="V323" i="5"/>
  <c r="Y323" i="5"/>
  <c r="R322" i="5"/>
  <c r="T322" i="5"/>
  <c r="U322" i="5"/>
  <c r="V322" i="5"/>
  <c r="Y322" i="5"/>
  <c r="R321" i="5"/>
  <c r="T321" i="5"/>
  <c r="U321" i="5"/>
  <c r="V321" i="5"/>
  <c r="Y321" i="5"/>
  <c r="R320" i="5"/>
  <c r="T320" i="5"/>
  <c r="U320" i="5"/>
  <c r="V320" i="5"/>
  <c r="Y320" i="5"/>
  <c r="R319" i="5"/>
  <c r="T319" i="5"/>
  <c r="U319" i="5"/>
  <c r="V319" i="5"/>
  <c r="Y319" i="5"/>
  <c r="R318" i="5"/>
  <c r="T318" i="5"/>
  <c r="U318" i="5"/>
  <c r="V318" i="5"/>
  <c r="Y318" i="5"/>
  <c r="R317" i="5"/>
  <c r="T317" i="5"/>
  <c r="U317" i="5"/>
  <c r="V317" i="5"/>
  <c r="Y317" i="5"/>
  <c r="R316" i="5"/>
  <c r="T316" i="5"/>
  <c r="U316" i="5"/>
  <c r="V316" i="5"/>
  <c r="Y316" i="5"/>
  <c r="R315" i="5"/>
  <c r="T315" i="5"/>
  <c r="U315" i="5"/>
  <c r="V315" i="5"/>
  <c r="Y315" i="5"/>
  <c r="R314" i="5"/>
  <c r="T314" i="5"/>
  <c r="U314" i="5"/>
  <c r="V314" i="5"/>
  <c r="Y314" i="5"/>
  <c r="R313" i="5"/>
  <c r="T313" i="5"/>
  <c r="U313" i="5"/>
  <c r="V313" i="5"/>
  <c r="Y313" i="5"/>
  <c r="R312" i="5"/>
  <c r="T312" i="5"/>
  <c r="U312" i="5"/>
  <c r="D313" i="5"/>
  <c r="D467" i="5"/>
  <c r="D390" i="5"/>
  <c r="D351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G314" i="5"/>
  <c r="J314" i="5"/>
  <c r="K314" i="5"/>
  <c r="L314" i="5"/>
  <c r="I314" i="5"/>
  <c r="H314" i="5"/>
  <c r="M314" i="5"/>
  <c r="N314" i="5"/>
  <c r="O314" i="5"/>
  <c r="P314" i="5"/>
  <c r="S314" i="5"/>
  <c r="V312" i="5"/>
  <c r="G312" i="5"/>
  <c r="J312" i="5"/>
  <c r="K312" i="5"/>
  <c r="L312" i="5"/>
  <c r="I312" i="5"/>
  <c r="H312" i="5"/>
  <c r="M312" i="5"/>
  <c r="N312" i="5"/>
  <c r="O312" i="5"/>
  <c r="P312" i="5"/>
  <c r="S312" i="5"/>
  <c r="R171" i="5"/>
  <c r="R255" i="5"/>
  <c r="R297" i="5"/>
  <c r="R307" i="5"/>
  <c r="W5" i="5"/>
  <c r="X5" i="5"/>
  <c r="Y312" i="5"/>
  <c r="R311" i="5"/>
  <c r="T311" i="5"/>
  <c r="U311" i="5"/>
  <c r="G315" i="5"/>
  <c r="J315" i="5"/>
  <c r="K315" i="5"/>
  <c r="L315" i="5"/>
  <c r="I315" i="5"/>
  <c r="H315" i="5"/>
  <c r="M315" i="5"/>
  <c r="N315" i="5"/>
  <c r="O315" i="5"/>
  <c r="P315" i="5"/>
  <c r="S315" i="5"/>
  <c r="V311" i="5"/>
  <c r="G311" i="5"/>
  <c r="J311" i="5"/>
  <c r="K311" i="5"/>
  <c r="L311" i="5"/>
  <c r="I311" i="5"/>
  <c r="H311" i="5"/>
  <c r="M311" i="5"/>
  <c r="N311" i="5"/>
  <c r="O311" i="5"/>
  <c r="P311" i="5"/>
  <c r="S311" i="5"/>
  <c r="Y311" i="5"/>
  <c r="R310" i="5"/>
  <c r="T310" i="5"/>
  <c r="U310" i="5"/>
  <c r="G316" i="5"/>
  <c r="J316" i="5"/>
  <c r="K316" i="5"/>
  <c r="L316" i="5"/>
  <c r="I316" i="5"/>
  <c r="H316" i="5"/>
  <c r="M316" i="5"/>
  <c r="N316" i="5"/>
  <c r="O316" i="5"/>
  <c r="P316" i="5"/>
  <c r="S316" i="5"/>
  <c r="V310" i="5"/>
  <c r="G310" i="5"/>
  <c r="J310" i="5"/>
  <c r="K310" i="5"/>
  <c r="L310" i="5"/>
  <c r="I310" i="5"/>
  <c r="H310" i="5"/>
  <c r="M310" i="5"/>
  <c r="N310" i="5"/>
  <c r="O310" i="5"/>
  <c r="P310" i="5"/>
  <c r="S310" i="5"/>
  <c r="Y310" i="5"/>
  <c r="R309" i="5"/>
  <c r="T309" i="5"/>
  <c r="U309" i="5"/>
  <c r="G317" i="5"/>
  <c r="J317" i="5"/>
  <c r="K317" i="5"/>
  <c r="L317" i="5"/>
  <c r="I317" i="5"/>
  <c r="H317" i="5"/>
  <c r="M317" i="5"/>
  <c r="N317" i="5"/>
  <c r="O317" i="5"/>
  <c r="P317" i="5"/>
  <c r="S317" i="5"/>
  <c r="V309" i="5"/>
  <c r="G309" i="5"/>
  <c r="J309" i="5"/>
  <c r="K309" i="5"/>
  <c r="L309" i="5"/>
  <c r="I309" i="5"/>
  <c r="H309" i="5"/>
  <c r="M309" i="5"/>
  <c r="N309" i="5"/>
  <c r="O309" i="5"/>
  <c r="P309" i="5"/>
  <c r="S309" i="5"/>
  <c r="Y309" i="5"/>
  <c r="R308" i="5"/>
  <c r="T308" i="5"/>
  <c r="U308" i="5"/>
  <c r="G318" i="5"/>
  <c r="J318" i="5"/>
  <c r="K318" i="5"/>
  <c r="L318" i="5"/>
  <c r="I318" i="5"/>
  <c r="H318" i="5"/>
  <c r="M318" i="5"/>
  <c r="N318" i="5"/>
  <c r="O318" i="5"/>
  <c r="P318" i="5"/>
  <c r="S318" i="5"/>
  <c r="V308" i="5"/>
  <c r="G308" i="5"/>
  <c r="J308" i="5"/>
  <c r="K308" i="5"/>
  <c r="L308" i="5"/>
  <c r="I308" i="5"/>
  <c r="H308" i="5"/>
  <c r="M308" i="5"/>
  <c r="N308" i="5"/>
  <c r="O308" i="5"/>
  <c r="P308" i="5"/>
  <c r="S308" i="5"/>
  <c r="Y308" i="5"/>
  <c r="T307" i="5"/>
  <c r="U307" i="5"/>
  <c r="G319" i="5"/>
  <c r="J319" i="5"/>
  <c r="K319" i="5"/>
  <c r="L319" i="5"/>
  <c r="I319" i="5"/>
  <c r="H319" i="5"/>
  <c r="M319" i="5"/>
  <c r="N319" i="5"/>
  <c r="O319" i="5"/>
  <c r="P319" i="5"/>
  <c r="S319" i="5"/>
  <c r="V307" i="5"/>
  <c r="G307" i="5"/>
  <c r="J307" i="5"/>
  <c r="K307" i="5"/>
  <c r="L307" i="5"/>
  <c r="I307" i="5"/>
  <c r="H307" i="5"/>
  <c r="M307" i="5"/>
  <c r="N307" i="5"/>
  <c r="O307" i="5"/>
  <c r="P307" i="5"/>
  <c r="S307" i="5"/>
  <c r="Y307" i="5"/>
  <c r="R306" i="5"/>
  <c r="T306" i="5"/>
  <c r="U306" i="5"/>
  <c r="G320" i="5"/>
  <c r="J320" i="5"/>
  <c r="K320" i="5"/>
  <c r="L320" i="5"/>
  <c r="I320" i="5"/>
  <c r="H320" i="5"/>
  <c r="M320" i="5"/>
  <c r="N320" i="5"/>
  <c r="O320" i="5"/>
  <c r="P320" i="5"/>
  <c r="S320" i="5"/>
  <c r="V306" i="5"/>
  <c r="G306" i="5"/>
  <c r="J306" i="5"/>
  <c r="K306" i="5"/>
  <c r="L306" i="5"/>
  <c r="I306" i="5"/>
  <c r="H306" i="5"/>
  <c r="M306" i="5"/>
  <c r="N306" i="5"/>
  <c r="O306" i="5"/>
  <c r="P306" i="5"/>
  <c r="S306" i="5"/>
  <c r="Y306" i="5"/>
  <c r="R305" i="5"/>
  <c r="T305" i="5"/>
  <c r="U305" i="5"/>
  <c r="G321" i="5"/>
  <c r="J321" i="5"/>
  <c r="K321" i="5"/>
  <c r="L321" i="5"/>
  <c r="I321" i="5"/>
  <c r="H321" i="5"/>
  <c r="M321" i="5"/>
  <c r="N321" i="5"/>
  <c r="O321" i="5"/>
  <c r="P321" i="5"/>
  <c r="S321" i="5"/>
  <c r="V305" i="5"/>
  <c r="G305" i="5"/>
  <c r="J305" i="5"/>
  <c r="K305" i="5"/>
  <c r="L305" i="5"/>
  <c r="I305" i="5"/>
  <c r="H305" i="5"/>
  <c r="M305" i="5"/>
  <c r="N305" i="5"/>
  <c r="O305" i="5"/>
  <c r="P305" i="5"/>
  <c r="S305" i="5"/>
  <c r="Y305" i="5"/>
  <c r="R304" i="5"/>
  <c r="T304" i="5"/>
  <c r="U304" i="5"/>
  <c r="G322" i="5"/>
  <c r="J322" i="5"/>
  <c r="K322" i="5"/>
  <c r="L322" i="5"/>
  <c r="I322" i="5"/>
  <c r="H322" i="5"/>
  <c r="M322" i="5"/>
  <c r="N322" i="5"/>
  <c r="O322" i="5"/>
  <c r="P322" i="5"/>
  <c r="S322" i="5"/>
  <c r="V304" i="5"/>
  <c r="G304" i="5"/>
  <c r="J304" i="5"/>
  <c r="K304" i="5"/>
  <c r="L304" i="5"/>
  <c r="I304" i="5"/>
  <c r="H304" i="5"/>
  <c r="M304" i="5"/>
  <c r="N304" i="5"/>
  <c r="O304" i="5"/>
  <c r="P304" i="5"/>
  <c r="S304" i="5"/>
  <c r="Y304" i="5"/>
  <c r="R303" i="5"/>
  <c r="T303" i="5"/>
  <c r="U303" i="5"/>
  <c r="G323" i="5"/>
  <c r="J323" i="5"/>
  <c r="K323" i="5"/>
  <c r="L323" i="5"/>
  <c r="I323" i="5"/>
  <c r="H323" i="5"/>
  <c r="M323" i="5"/>
  <c r="N323" i="5"/>
  <c r="O323" i="5"/>
  <c r="P323" i="5"/>
  <c r="S323" i="5"/>
  <c r="V303" i="5"/>
  <c r="G303" i="5"/>
  <c r="J303" i="5"/>
  <c r="K303" i="5"/>
  <c r="L303" i="5"/>
  <c r="I303" i="5"/>
  <c r="H303" i="5"/>
  <c r="M303" i="5"/>
  <c r="N303" i="5"/>
  <c r="O303" i="5"/>
  <c r="P303" i="5"/>
  <c r="S303" i="5"/>
  <c r="Y303" i="5"/>
  <c r="R302" i="5"/>
  <c r="T302" i="5"/>
  <c r="U302" i="5"/>
  <c r="G324" i="5"/>
  <c r="J324" i="5"/>
  <c r="K324" i="5"/>
  <c r="L324" i="5"/>
  <c r="I324" i="5"/>
  <c r="H324" i="5"/>
  <c r="M324" i="5"/>
  <c r="N324" i="5"/>
  <c r="O324" i="5"/>
  <c r="P324" i="5"/>
  <c r="S324" i="5"/>
  <c r="V302" i="5"/>
  <c r="G302" i="5"/>
  <c r="J302" i="5"/>
  <c r="K302" i="5"/>
  <c r="L302" i="5"/>
  <c r="I302" i="5"/>
  <c r="H302" i="5"/>
  <c r="M302" i="5"/>
  <c r="N302" i="5"/>
  <c r="O302" i="5"/>
  <c r="P302" i="5"/>
  <c r="S302" i="5"/>
  <c r="Y302" i="5"/>
  <c r="R301" i="5"/>
  <c r="T301" i="5"/>
  <c r="U301" i="5"/>
  <c r="G325" i="5"/>
  <c r="J325" i="5"/>
  <c r="K325" i="5"/>
  <c r="L325" i="5"/>
  <c r="I325" i="5"/>
  <c r="H325" i="5"/>
  <c r="M325" i="5"/>
  <c r="N325" i="5"/>
  <c r="O325" i="5"/>
  <c r="P325" i="5"/>
  <c r="S325" i="5"/>
  <c r="V301" i="5"/>
  <c r="G301" i="5"/>
  <c r="J301" i="5"/>
  <c r="K301" i="5"/>
  <c r="L301" i="5"/>
  <c r="I301" i="5"/>
  <c r="H301" i="5"/>
  <c r="M301" i="5"/>
  <c r="N301" i="5"/>
  <c r="O301" i="5"/>
  <c r="P301" i="5"/>
  <c r="S301" i="5"/>
  <c r="Y301" i="5"/>
  <c r="R300" i="5"/>
  <c r="T300" i="5"/>
  <c r="U300" i="5"/>
  <c r="G326" i="5"/>
  <c r="J326" i="5"/>
  <c r="K326" i="5"/>
  <c r="L326" i="5"/>
  <c r="I326" i="5"/>
  <c r="H326" i="5"/>
  <c r="M326" i="5"/>
  <c r="N326" i="5"/>
  <c r="O326" i="5"/>
  <c r="P326" i="5"/>
  <c r="S326" i="5"/>
  <c r="V300" i="5"/>
  <c r="G300" i="5"/>
  <c r="J300" i="5"/>
  <c r="K300" i="5"/>
  <c r="L300" i="5"/>
  <c r="I300" i="5"/>
  <c r="H300" i="5"/>
  <c r="M300" i="5"/>
  <c r="N300" i="5"/>
  <c r="O300" i="5"/>
  <c r="P300" i="5"/>
  <c r="S300" i="5"/>
  <c r="Y300" i="5"/>
  <c r="R299" i="5"/>
  <c r="T299" i="5"/>
  <c r="U299" i="5"/>
  <c r="G327" i="5"/>
  <c r="J327" i="5"/>
  <c r="K327" i="5"/>
  <c r="L327" i="5"/>
  <c r="I327" i="5"/>
  <c r="H327" i="5"/>
  <c r="M327" i="5"/>
  <c r="N327" i="5"/>
  <c r="O327" i="5"/>
  <c r="P327" i="5"/>
  <c r="S327" i="5"/>
  <c r="V299" i="5"/>
  <c r="G299" i="5"/>
  <c r="J299" i="5"/>
  <c r="K299" i="5"/>
  <c r="L299" i="5"/>
  <c r="I299" i="5"/>
  <c r="H299" i="5"/>
  <c r="M299" i="5"/>
  <c r="N299" i="5"/>
  <c r="O299" i="5"/>
  <c r="P299" i="5"/>
  <c r="S299" i="5"/>
  <c r="Y299" i="5"/>
  <c r="R298" i="5"/>
  <c r="T298" i="5"/>
  <c r="U298" i="5"/>
  <c r="G328" i="5"/>
  <c r="J328" i="5"/>
  <c r="K328" i="5"/>
  <c r="L328" i="5"/>
  <c r="I328" i="5"/>
  <c r="H328" i="5"/>
  <c r="M328" i="5"/>
  <c r="N328" i="5"/>
  <c r="O328" i="5"/>
  <c r="P328" i="5"/>
  <c r="S328" i="5"/>
  <c r="V298" i="5"/>
  <c r="G298" i="5"/>
  <c r="J298" i="5"/>
  <c r="K298" i="5"/>
  <c r="L298" i="5"/>
  <c r="I298" i="5"/>
  <c r="H298" i="5"/>
  <c r="M298" i="5"/>
  <c r="N298" i="5"/>
  <c r="O298" i="5"/>
  <c r="P298" i="5"/>
  <c r="S298" i="5"/>
  <c r="Y298" i="5"/>
  <c r="T297" i="5"/>
  <c r="U297" i="5"/>
  <c r="G329" i="5"/>
  <c r="J329" i="5"/>
  <c r="K329" i="5"/>
  <c r="L329" i="5"/>
  <c r="I329" i="5"/>
  <c r="H329" i="5"/>
  <c r="M329" i="5"/>
  <c r="N329" i="5"/>
  <c r="O329" i="5"/>
  <c r="P329" i="5"/>
  <c r="S329" i="5"/>
  <c r="V297" i="5"/>
  <c r="G297" i="5"/>
  <c r="J297" i="5"/>
  <c r="K297" i="5"/>
  <c r="L297" i="5"/>
  <c r="I297" i="5"/>
  <c r="H297" i="5"/>
  <c r="M297" i="5"/>
  <c r="N297" i="5"/>
  <c r="O297" i="5"/>
  <c r="P297" i="5"/>
  <c r="S297" i="5"/>
  <c r="Y297" i="5"/>
  <c r="R296" i="5"/>
  <c r="T296" i="5"/>
  <c r="U296" i="5"/>
  <c r="G330" i="5"/>
  <c r="J330" i="5"/>
  <c r="K330" i="5"/>
  <c r="L330" i="5"/>
  <c r="I330" i="5"/>
  <c r="H330" i="5"/>
  <c r="M330" i="5"/>
  <c r="N330" i="5"/>
  <c r="O330" i="5"/>
  <c r="P330" i="5"/>
  <c r="S330" i="5"/>
  <c r="V296" i="5"/>
  <c r="G296" i="5"/>
  <c r="J296" i="5"/>
  <c r="K296" i="5"/>
  <c r="L296" i="5"/>
  <c r="I296" i="5"/>
  <c r="H296" i="5"/>
  <c r="M296" i="5"/>
  <c r="N296" i="5"/>
  <c r="O296" i="5"/>
  <c r="P296" i="5"/>
  <c r="S296" i="5"/>
  <c r="Y296" i="5"/>
  <c r="R295" i="5"/>
  <c r="T295" i="5"/>
  <c r="U295" i="5"/>
  <c r="G331" i="5"/>
  <c r="J331" i="5"/>
  <c r="K331" i="5"/>
  <c r="L331" i="5"/>
  <c r="I331" i="5"/>
  <c r="H331" i="5"/>
  <c r="M331" i="5"/>
  <c r="N331" i="5"/>
  <c r="O331" i="5"/>
  <c r="P331" i="5"/>
  <c r="S331" i="5"/>
  <c r="V295" i="5"/>
  <c r="G295" i="5"/>
  <c r="J295" i="5"/>
  <c r="K295" i="5"/>
  <c r="L295" i="5"/>
  <c r="I295" i="5"/>
  <c r="H295" i="5"/>
  <c r="M295" i="5"/>
  <c r="N295" i="5"/>
  <c r="O295" i="5"/>
  <c r="P295" i="5"/>
  <c r="S295" i="5"/>
  <c r="Y295" i="5"/>
  <c r="R294" i="5"/>
  <c r="T294" i="5"/>
  <c r="U294" i="5"/>
  <c r="G332" i="5"/>
  <c r="J332" i="5"/>
  <c r="K332" i="5"/>
  <c r="L332" i="5"/>
  <c r="I332" i="5"/>
  <c r="H332" i="5"/>
  <c r="M332" i="5"/>
  <c r="N332" i="5"/>
  <c r="O332" i="5"/>
  <c r="P332" i="5"/>
  <c r="S332" i="5"/>
  <c r="V294" i="5"/>
  <c r="G294" i="5"/>
  <c r="J294" i="5"/>
  <c r="K294" i="5"/>
  <c r="L294" i="5"/>
  <c r="I294" i="5"/>
  <c r="H294" i="5"/>
  <c r="M294" i="5"/>
  <c r="N294" i="5"/>
  <c r="O294" i="5"/>
  <c r="P294" i="5"/>
  <c r="S294" i="5"/>
  <c r="Y294" i="5"/>
  <c r="R293" i="5"/>
  <c r="T293" i="5"/>
  <c r="U293" i="5"/>
  <c r="G333" i="5"/>
  <c r="J333" i="5"/>
  <c r="K333" i="5"/>
  <c r="L333" i="5"/>
  <c r="I333" i="5"/>
  <c r="H333" i="5"/>
  <c r="M333" i="5"/>
  <c r="N333" i="5"/>
  <c r="O333" i="5"/>
  <c r="P333" i="5"/>
  <c r="S333" i="5"/>
  <c r="V293" i="5"/>
  <c r="G293" i="5"/>
  <c r="J293" i="5"/>
  <c r="K293" i="5"/>
  <c r="L293" i="5"/>
  <c r="I293" i="5"/>
  <c r="H293" i="5"/>
  <c r="M293" i="5"/>
  <c r="N293" i="5"/>
  <c r="O293" i="5"/>
  <c r="P293" i="5"/>
  <c r="S293" i="5"/>
  <c r="Y293" i="5"/>
  <c r="R292" i="5"/>
  <c r="T292" i="5"/>
  <c r="U292" i="5"/>
  <c r="G334" i="5"/>
  <c r="J334" i="5"/>
  <c r="K334" i="5"/>
  <c r="L334" i="5"/>
  <c r="I334" i="5"/>
  <c r="H334" i="5"/>
  <c r="M334" i="5"/>
  <c r="N334" i="5"/>
  <c r="O334" i="5"/>
  <c r="P334" i="5"/>
  <c r="S334" i="5"/>
  <c r="V292" i="5"/>
  <c r="G292" i="5"/>
  <c r="J292" i="5"/>
  <c r="K292" i="5"/>
  <c r="L292" i="5"/>
  <c r="I292" i="5"/>
  <c r="H292" i="5"/>
  <c r="M292" i="5"/>
  <c r="N292" i="5"/>
  <c r="O292" i="5"/>
  <c r="P292" i="5"/>
  <c r="S292" i="5"/>
  <c r="Y292" i="5"/>
  <c r="R291" i="5"/>
  <c r="T291" i="5"/>
  <c r="U291" i="5"/>
  <c r="G335" i="5"/>
  <c r="J335" i="5"/>
  <c r="K335" i="5"/>
  <c r="L335" i="5"/>
  <c r="I335" i="5"/>
  <c r="H335" i="5"/>
  <c r="M335" i="5"/>
  <c r="N335" i="5"/>
  <c r="O335" i="5"/>
  <c r="P335" i="5"/>
  <c r="S335" i="5"/>
  <c r="V291" i="5"/>
  <c r="G291" i="5"/>
  <c r="J291" i="5"/>
  <c r="K291" i="5"/>
  <c r="L291" i="5"/>
  <c r="I291" i="5"/>
  <c r="H291" i="5"/>
  <c r="M291" i="5"/>
  <c r="N291" i="5"/>
  <c r="O291" i="5"/>
  <c r="P291" i="5"/>
  <c r="S291" i="5"/>
  <c r="Y291" i="5"/>
  <c r="R290" i="5"/>
  <c r="T290" i="5"/>
  <c r="U290" i="5"/>
  <c r="G336" i="5"/>
  <c r="J336" i="5"/>
  <c r="K336" i="5"/>
  <c r="L336" i="5"/>
  <c r="I336" i="5"/>
  <c r="H336" i="5"/>
  <c r="M336" i="5"/>
  <c r="N336" i="5"/>
  <c r="O336" i="5"/>
  <c r="P336" i="5"/>
  <c r="S336" i="5"/>
  <c r="V290" i="5"/>
  <c r="G290" i="5"/>
  <c r="J290" i="5"/>
  <c r="K290" i="5"/>
  <c r="L290" i="5"/>
  <c r="I290" i="5"/>
  <c r="H290" i="5"/>
  <c r="M290" i="5"/>
  <c r="N290" i="5"/>
  <c r="O290" i="5"/>
  <c r="P290" i="5"/>
  <c r="S290" i="5"/>
  <c r="Y290" i="5"/>
  <c r="R289" i="5"/>
  <c r="T289" i="5"/>
  <c r="U289" i="5"/>
  <c r="G337" i="5"/>
  <c r="J337" i="5"/>
  <c r="K337" i="5"/>
  <c r="L337" i="5"/>
  <c r="I337" i="5"/>
  <c r="H337" i="5"/>
  <c r="M337" i="5"/>
  <c r="N337" i="5"/>
  <c r="O337" i="5"/>
  <c r="P337" i="5"/>
  <c r="S337" i="5"/>
  <c r="V289" i="5"/>
  <c r="G289" i="5"/>
  <c r="J289" i="5"/>
  <c r="K289" i="5"/>
  <c r="L289" i="5"/>
  <c r="I289" i="5"/>
  <c r="H289" i="5"/>
  <c r="M289" i="5"/>
  <c r="N289" i="5"/>
  <c r="O289" i="5"/>
  <c r="P289" i="5"/>
  <c r="S289" i="5"/>
  <c r="Y289" i="5"/>
  <c r="R288" i="5"/>
  <c r="T288" i="5"/>
  <c r="U288" i="5"/>
  <c r="G338" i="5"/>
  <c r="J338" i="5"/>
  <c r="K338" i="5"/>
  <c r="L338" i="5"/>
  <c r="I338" i="5"/>
  <c r="H338" i="5"/>
  <c r="M338" i="5"/>
  <c r="N338" i="5"/>
  <c r="O338" i="5"/>
  <c r="P338" i="5"/>
  <c r="S338" i="5"/>
  <c r="V288" i="5"/>
  <c r="G288" i="5"/>
  <c r="J288" i="5"/>
  <c r="K288" i="5"/>
  <c r="L288" i="5"/>
  <c r="I288" i="5"/>
  <c r="H288" i="5"/>
  <c r="M288" i="5"/>
  <c r="N288" i="5"/>
  <c r="O288" i="5"/>
  <c r="P288" i="5"/>
  <c r="S288" i="5"/>
  <c r="Y288" i="5"/>
  <c r="R287" i="5"/>
  <c r="T287" i="5"/>
  <c r="U287" i="5"/>
  <c r="G339" i="5"/>
  <c r="J339" i="5"/>
  <c r="K339" i="5"/>
  <c r="L339" i="5"/>
  <c r="I339" i="5"/>
  <c r="H339" i="5"/>
  <c r="M339" i="5"/>
  <c r="N339" i="5"/>
  <c r="O339" i="5"/>
  <c r="P339" i="5"/>
  <c r="S339" i="5"/>
  <c r="V287" i="5"/>
  <c r="G287" i="5"/>
  <c r="J287" i="5"/>
  <c r="K287" i="5"/>
  <c r="L287" i="5"/>
  <c r="I287" i="5"/>
  <c r="H287" i="5"/>
  <c r="M287" i="5"/>
  <c r="N287" i="5"/>
  <c r="O287" i="5"/>
  <c r="P287" i="5"/>
  <c r="S287" i="5"/>
  <c r="Y287" i="5"/>
  <c r="R286" i="5"/>
  <c r="T286" i="5"/>
  <c r="U286" i="5"/>
  <c r="G340" i="5"/>
  <c r="J340" i="5"/>
  <c r="K340" i="5"/>
  <c r="L340" i="5"/>
  <c r="I340" i="5"/>
  <c r="H340" i="5"/>
  <c r="M340" i="5"/>
  <c r="N340" i="5"/>
  <c r="O340" i="5"/>
  <c r="P340" i="5"/>
  <c r="S340" i="5"/>
  <c r="V286" i="5"/>
  <c r="G286" i="5"/>
  <c r="J286" i="5"/>
  <c r="K286" i="5"/>
  <c r="L286" i="5"/>
  <c r="I286" i="5"/>
  <c r="H286" i="5"/>
  <c r="M286" i="5"/>
  <c r="N286" i="5"/>
  <c r="O286" i="5"/>
  <c r="P286" i="5"/>
  <c r="S286" i="5"/>
  <c r="Y286" i="5"/>
  <c r="R285" i="5"/>
  <c r="T285" i="5"/>
  <c r="U285" i="5"/>
  <c r="G341" i="5"/>
  <c r="J341" i="5"/>
  <c r="K341" i="5"/>
  <c r="L341" i="5"/>
  <c r="I341" i="5"/>
  <c r="H341" i="5"/>
  <c r="M341" i="5"/>
  <c r="N341" i="5"/>
  <c r="O341" i="5"/>
  <c r="P341" i="5"/>
  <c r="S341" i="5"/>
  <c r="V285" i="5"/>
  <c r="G285" i="5"/>
  <c r="J285" i="5"/>
  <c r="K285" i="5"/>
  <c r="L285" i="5"/>
  <c r="I285" i="5"/>
  <c r="H285" i="5"/>
  <c r="M285" i="5"/>
  <c r="N285" i="5"/>
  <c r="O285" i="5"/>
  <c r="P285" i="5"/>
  <c r="S285" i="5"/>
  <c r="Y285" i="5"/>
  <c r="R284" i="5"/>
  <c r="T284" i="5"/>
  <c r="U284" i="5"/>
  <c r="G342" i="5"/>
  <c r="J342" i="5"/>
  <c r="K342" i="5"/>
  <c r="L342" i="5"/>
  <c r="I342" i="5"/>
  <c r="H342" i="5"/>
  <c r="M342" i="5"/>
  <c r="N342" i="5"/>
  <c r="O342" i="5"/>
  <c r="P342" i="5"/>
  <c r="S342" i="5"/>
  <c r="V284" i="5"/>
  <c r="G284" i="5"/>
  <c r="J284" i="5"/>
  <c r="K284" i="5"/>
  <c r="L284" i="5"/>
  <c r="I284" i="5"/>
  <c r="H284" i="5"/>
  <c r="M284" i="5"/>
  <c r="N284" i="5"/>
  <c r="O284" i="5"/>
  <c r="P284" i="5"/>
  <c r="S284" i="5"/>
  <c r="Y284" i="5"/>
  <c r="R283" i="5"/>
  <c r="T283" i="5"/>
  <c r="U283" i="5"/>
  <c r="G343" i="5"/>
  <c r="J343" i="5"/>
  <c r="K343" i="5"/>
  <c r="L343" i="5"/>
  <c r="I343" i="5"/>
  <c r="H343" i="5"/>
  <c r="M343" i="5"/>
  <c r="N343" i="5"/>
  <c r="O343" i="5"/>
  <c r="P343" i="5"/>
  <c r="S343" i="5"/>
  <c r="V283" i="5"/>
  <c r="G283" i="5"/>
  <c r="J283" i="5"/>
  <c r="K283" i="5"/>
  <c r="L283" i="5"/>
  <c r="I283" i="5"/>
  <c r="H283" i="5"/>
  <c r="M283" i="5"/>
  <c r="N283" i="5"/>
  <c r="O283" i="5"/>
  <c r="P283" i="5"/>
  <c r="S283" i="5"/>
  <c r="Y283" i="5"/>
  <c r="R282" i="5"/>
  <c r="T282" i="5"/>
  <c r="U282" i="5"/>
  <c r="G344" i="5"/>
  <c r="J344" i="5"/>
  <c r="K344" i="5"/>
  <c r="L344" i="5"/>
  <c r="I344" i="5"/>
  <c r="H344" i="5"/>
  <c r="M344" i="5"/>
  <c r="N344" i="5"/>
  <c r="O344" i="5"/>
  <c r="P344" i="5"/>
  <c r="S344" i="5"/>
  <c r="V282" i="5"/>
  <c r="G282" i="5"/>
  <c r="J282" i="5"/>
  <c r="K282" i="5"/>
  <c r="L282" i="5"/>
  <c r="I282" i="5"/>
  <c r="H282" i="5"/>
  <c r="M282" i="5"/>
  <c r="N282" i="5"/>
  <c r="O282" i="5"/>
  <c r="P282" i="5"/>
  <c r="S282" i="5"/>
  <c r="Y282" i="5"/>
  <c r="R281" i="5"/>
  <c r="T281" i="5"/>
  <c r="U281" i="5"/>
  <c r="G345" i="5"/>
  <c r="J345" i="5"/>
  <c r="K345" i="5"/>
  <c r="L345" i="5"/>
  <c r="I345" i="5"/>
  <c r="H345" i="5"/>
  <c r="M345" i="5"/>
  <c r="N345" i="5"/>
  <c r="O345" i="5"/>
  <c r="P345" i="5"/>
  <c r="S345" i="5"/>
  <c r="V281" i="5"/>
  <c r="G281" i="5"/>
  <c r="J281" i="5"/>
  <c r="K281" i="5"/>
  <c r="L281" i="5"/>
  <c r="I281" i="5"/>
  <c r="H281" i="5"/>
  <c r="M281" i="5"/>
  <c r="N281" i="5"/>
  <c r="O281" i="5"/>
  <c r="P281" i="5"/>
  <c r="S281" i="5"/>
  <c r="Y281" i="5"/>
  <c r="R280" i="5"/>
  <c r="T280" i="5"/>
  <c r="U280" i="5"/>
  <c r="G346" i="5"/>
  <c r="J346" i="5"/>
  <c r="K346" i="5"/>
  <c r="L346" i="5"/>
  <c r="I346" i="5"/>
  <c r="H346" i="5"/>
  <c r="M346" i="5"/>
  <c r="N346" i="5"/>
  <c r="O346" i="5"/>
  <c r="P346" i="5"/>
  <c r="S346" i="5"/>
  <c r="V280" i="5"/>
  <c r="G280" i="5"/>
  <c r="J280" i="5"/>
  <c r="K280" i="5"/>
  <c r="L280" i="5"/>
  <c r="I280" i="5"/>
  <c r="H280" i="5"/>
  <c r="M280" i="5"/>
  <c r="N280" i="5"/>
  <c r="O280" i="5"/>
  <c r="P280" i="5"/>
  <c r="S280" i="5"/>
  <c r="Y280" i="5"/>
  <c r="R279" i="5"/>
  <c r="T279" i="5"/>
  <c r="U279" i="5"/>
  <c r="G347" i="5"/>
  <c r="J347" i="5"/>
  <c r="K347" i="5"/>
  <c r="L347" i="5"/>
  <c r="I347" i="5"/>
  <c r="H347" i="5"/>
  <c r="M347" i="5"/>
  <c r="N347" i="5"/>
  <c r="O347" i="5"/>
  <c r="P347" i="5"/>
  <c r="S347" i="5"/>
  <c r="V279" i="5"/>
  <c r="G279" i="5"/>
  <c r="J279" i="5"/>
  <c r="K279" i="5"/>
  <c r="L279" i="5"/>
  <c r="I279" i="5"/>
  <c r="H279" i="5"/>
  <c r="M279" i="5"/>
  <c r="N279" i="5"/>
  <c r="O279" i="5"/>
  <c r="P279" i="5"/>
  <c r="S279" i="5"/>
  <c r="Y279" i="5"/>
  <c r="R278" i="5"/>
  <c r="T278" i="5"/>
  <c r="U278" i="5"/>
  <c r="G348" i="5"/>
  <c r="J348" i="5"/>
  <c r="K348" i="5"/>
  <c r="L348" i="5"/>
  <c r="I348" i="5"/>
  <c r="H348" i="5"/>
  <c r="M348" i="5"/>
  <c r="N348" i="5"/>
  <c r="O348" i="5"/>
  <c r="P348" i="5"/>
  <c r="S348" i="5"/>
  <c r="V278" i="5"/>
  <c r="G278" i="5"/>
  <c r="J278" i="5"/>
  <c r="K278" i="5"/>
  <c r="L278" i="5"/>
  <c r="I278" i="5"/>
  <c r="H278" i="5"/>
  <c r="M278" i="5"/>
  <c r="N278" i="5"/>
  <c r="O278" i="5"/>
  <c r="P278" i="5"/>
  <c r="S278" i="5"/>
  <c r="Y278" i="5"/>
  <c r="R277" i="5"/>
  <c r="T277" i="5"/>
  <c r="U277" i="5"/>
  <c r="G349" i="5"/>
  <c r="J349" i="5"/>
  <c r="K349" i="5"/>
  <c r="L349" i="5"/>
  <c r="I349" i="5"/>
  <c r="H349" i="5"/>
  <c r="M349" i="5"/>
  <c r="N349" i="5"/>
  <c r="O349" i="5"/>
  <c r="P349" i="5"/>
  <c r="S349" i="5"/>
  <c r="V277" i="5"/>
  <c r="G277" i="5"/>
  <c r="J277" i="5"/>
  <c r="K277" i="5"/>
  <c r="L277" i="5"/>
  <c r="I277" i="5"/>
  <c r="H277" i="5"/>
  <c r="M277" i="5"/>
  <c r="N277" i="5"/>
  <c r="O277" i="5"/>
  <c r="P277" i="5"/>
  <c r="S277" i="5"/>
  <c r="Y277" i="5"/>
  <c r="R276" i="5"/>
  <c r="T276" i="5"/>
  <c r="U276" i="5"/>
  <c r="G350" i="5"/>
  <c r="J350" i="5"/>
  <c r="K350" i="5"/>
  <c r="L350" i="5"/>
  <c r="I350" i="5"/>
  <c r="H350" i="5"/>
  <c r="M350" i="5"/>
  <c r="N350" i="5"/>
  <c r="O350" i="5"/>
  <c r="P350" i="5"/>
  <c r="S350" i="5"/>
  <c r="V276" i="5"/>
  <c r="G276" i="5"/>
  <c r="J276" i="5"/>
  <c r="K276" i="5"/>
  <c r="L276" i="5"/>
  <c r="I276" i="5"/>
  <c r="H276" i="5"/>
  <c r="M276" i="5"/>
  <c r="N276" i="5"/>
  <c r="O276" i="5"/>
  <c r="P276" i="5"/>
  <c r="S276" i="5"/>
  <c r="Y276" i="5"/>
  <c r="R275" i="5"/>
  <c r="T275" i="5"/>
  <c r="U275" i="5"/>
  <c r="G351" i="5"/>
  <c r="J351" i="5"/>
  <c r="K351" i="5"/>
  <c r="L351" i="5"/>
  <c r="I351" i="5"/>
  <c r="H351" i="5"/>
  <c r="M351" i="5"/>
  <c r="N351" i="5"/>
  <c r="O351" i="5"/>
  <c r="P351" i="5"/>
  <c r="S351" i="5"/>
  <c r="V275" i="5"/>
  <c r="G275" i="5"/>
  <c r="J275" i="5"/>
  <c r="K275" i="5"/>
  <c r="L275" i="5"/>
  <c r="I275" i="5"/>
  <c r="H275" i="5"/>
  <c r="M275" i="5"/>
  <c r="N275" i="5"/>
  <c r="O275" i="5"/>
  <c r="P275" i="5"/>
  <c r="S275" i="5"/>
  <c r="Y275" i="5"/>
  <c r="R274" i="5"/>
  <c r="T274" i="5"/>
  <c r="U274" i="5"/>
  <c r="G352" i="5"/>
  <c r="J352" i="5"/>
  <c r="K352" i="5"/>
  <c r="L352" i="5"/>
  <c r="I352" i="5"/>
  <c r="H352" i="5"/>
  <c r="M352" i="5"/>
  <c r="N352" i="5"/>
  <c r="O352" i="5"/>
  <c r="P352" i="5"/>
  <c r="S352" i="5"/>
  <c r="V274" i="5"/>
  <c r="G274" i="5"/>
  <c r="J274" i="5"/>
  <c r="K274" i="5"/>
  <c r="L274" i="5"/>
  <c r="I274" i="5"/>
  <c r="H274" i="5"/>
  <c r="M274" i="5"/>
  <c r="N274" i="5"/>
  <c r="O274" i="5"/>
  <c r="P274" i="5"/>
  <c r="S274" i="5"/>
  <c r="Y274" i="5"/>
  <c r="R273" i="5"/>
  <c r="T273" i="5"/>
  <c r="U273" i="5"/>
  <c r="G353" i="5"/>
  <c r="J353" i="5"/>
  <c r="K353" i="5"/>
  <c r="L353" i="5"/>
  <c r="I353" i="5"/>
  <c r="H353" i="5"/>
  <c r="M353" i="5"/>
  <c r="N353" i="5"/>
  <c r="O353" i="5"/>
  <c r="P353" i="5"/>
  <c r="S353" i="5"/>
  <c r="V273" i="5"/>
  <c r="G273" i="5"/>
  <c r="J273" i="5"/>
  <c r="K273" i="5"/>
  <c r="L273" i="5"/>
  <c r="I273" i="5"/>
  <c r="H273" i="5"/>
  <c r="M273" i="5"/>
  <c r="N273" i="5"/>
  <c r="O273" i="5"/>
  <c r="P273" i="5"/>
  <c r="S273" i="5"/>
  <c r="Y273" i="5"/>
  <c r="R272" i="5"/>
  <c r="T272" i="5"/>
  <c r="U272" i="5"/>
  <c r="G354" i="5"/>
  <c r="J354" i="5"/>
  <c r="K354" i="5"/>
  <c r="L354" i="5"/>
  <c r="I354" i="5"/>
  <c r="H354" i="5"/>
  <c r="M354" i="5"/>
  <c r="N354" i="5"/>
  <c r="O354" i="5"/>
  <c r="P354" i="5"/>
  <c r="S354" i="5"/>
  <c r="V272" i="5"/>
  <c r="G272" i="5"/>
  <c r="J272" i="5"/>
  <c r="K272" i="5"/>
  <c r="L272" i="5"/>
  <c r="I272" i="5"/>
  <c r="H272" i="5"/>
  <c r="M272" i="5"/>
  <c r="N272" i="5"/>
  <c r="O272" i="5"/>
  <c r="P272" i="5"/>
  <c r="S272" i="5"/>
  <c r="Y272" i="5"/>
  <c r="R271" i="5"/>
  <c r="T271" i="5"/>
  <c r="U271" i="5"/>
  <c r="G355" i="5"/>
  <c r="J355" i="5"/>
  <c r="K355" i="5"/>
  <c r="L355" i="5"/>
  <c r="I355" i="5"/>
  <c r="H355" i="5"/>
  <c r="M355" i="5"/>
  <c r="N355" i="5"/>
  <c r="O355" i="5"/>
  <c r="P355" i="5"/>
  <c r="S355" i="5"/>
  <c r="V271" i="5"/>
  <c r="G271" i="5"/>
  <c r="J271" i="5"/>
  <c r="K271" i="5"/>
  <c r="L271" i="5"/>
  <c r="I271" i="5"/>
  <c r="H271" i="5"/>
  <c r="M271" i="5"/>
  <c r="N271" i="5"/>
  <c r="O271" i="5"/>
  <c r="P271" i="5"/>
  <c r="S271" i="5"/>
  <c r="Y271" i="5"/>
  <c r="R270" i="5"/>
  <c r="T270" i="5"/>
  <c r="U270" i="5"/>
  <c r="G356" i="5"/>
  <c r="J356" i="5"/>
  <c r="K356" i="5"/>
  <c r="L356" i="5"/>
  <c r="I356" i="5"/>
  <c r="H356" i="5"/>
  <c r="M356" i="5"/>
  <c r="N356" i="5"/>
  <c r="O356" i="5"/>
  <c r="P356" i="5"/>
  <c r="S356" i="5"/>
  <c r="V270" i="5"/>
  <c r="G270" i="5"/>
  <c r="J270" i="5"/>
  <c r="K270" i="5"/>
  <c r="L270" i="5"/>
  <c r="I270" i="5"/>
  <c r="H270" i="5"/>
  <c r="M270" i="5"/>
  <c r="N270" i="5"/>
  <c r="O270" i="5"/>
  <c r="P270" i="5"/>
  <c r="S270" i="5"/>
  <c r="Y270" i="5"/>
  <c r="R269" i="5"/>
  <c r="T269" i="5"/>
  <c r="U269" i="5"/>
  <c r="G357" i="5"/>
  <c r="J357" i="5"/>
  <c r="K357" i="5"/>
  <c r="L357" i="5"/>
  <c r="I357" i="5"/>
  <c r="H357" i="5"/>
  <c r="M357" i="5"/>
  <c r="N357" i="5"/>
  <c r="O357" i="5"/>
  <c r="P357" i="5"/>
  <c r="S357" i="5"/>
  <c r="V269" i="5"/>
  <c r="G269" i="5"/>
  <c r="J269" i="5"/>
  <c r="K269" i="5"/>
  <c r="L269" i="5"/>
  <c r="I269" i="5"/>
  <c r="H269" i="5"/>
  <c r="M269" i="5"/>
  <c r="N269" i="5"/>
  <c r="O269" i="5"/>
  <c r="P269" i="5"/>
  <c r="S269" i="5"/>
  <c r="Y269" i="5"/>
  <c r="R268" i="5"/>
  <c r="T268" i="5"/>
  <c r="U268" i="5"/>
  <c r="G358" i="5"/>
  <c r="J358" i="5"/>
  <c r="K358" i="5"/>
  <c r="L358" i="5"/>
  <c r="I358" i="5"/>
  <c r="H358" i="5"/>
  <c r="M358" i="5"/>
  <c r="N358" i="5"/>
  <c r="O358" i="5"/>
  <c r="P358" i="5"/>
  <c r="S358" i="5"/>
  <c r="V268" i="5"/>
  <c r="G268" i="5"/>
  <c r="J268" i="5"/>
  <c r="K268" i="5"/>
  <c r="L268" i="5"/>
  <c r="I268" i="5"/>
  <c r="H268" i="5"/>
  <c r="M268" i="5"/>
  <c r="N268" i="5"/>
  <c r="O268" i="5"/>
  <c r="P268" i="5"/>
  <c r="S268" i="5"/>
  <c r="Y268" i="5"/>
  <c r="R267" i="5"/>
  <c r="T267" i="5"/>
  <c r="U267" i="5"/>
  <c r="G359" i="5"/>
  <c r="J359" i="5"/>
  <c r="K359" i="5"/>
  <c r="L359" i="5"/>
  <c r="I359" i="5"/>
  <c r="H359" i="5"/>
  <c r="M359" i="5"/>
  <c r="N359" i="5"/>
  <c r="O359" i="5"/>
  <c r="P359" i="5"/>
  <c r="S359" i="5"/>
  <c r="V267" i="5"/>
  <c r="G267" i="5"/>
  <c r="J267" i="5"/>
  <c r="K267" i="5"/>
  <c r="L267" i="5"/>
  <c r="I267" i="5"/>
  <c r="H267" i="5"/>
  <c r="M267" i="5"/>
  <c r="N267" i="5"/>
  <c r="O267" i="5"/>
  <c r="P267" i="5"/>
  <c r="S267" i="5"/>
  <c r="Y267" i="5"/>
  <c r="R266" i="5"/>
  <c r="T266" i="5"/>
  <c r="U266" i="5"/>
  <c r="G360" i="5"/>
  <c r="J360" i="5"/>
  <c r="K360" i="5"/>
  <c r="L360" i="5"/>
  <c r="I360" i="5"/>
  <c r="H360" i="5"/>
  <c r="M360" i="5"/>
  <c r="N360" i="5"/>
  <c r="O360" i="5"/>
  <c r="P360" i="5"/>
  <c r="S360" i="5"/>
  <c r="V266" i="5"/>
  <c r="G266" i="5"/>
  <c r="J266" i="5"/>
  <c r="K266" i="5"/>
  <c r="L266" i="5"/>
  <c r="I266" i="5"/>
  <c r="H266" i="5"/>
  <c r="M266" i="5"/>
  <c r="N266" i="5"/>
  <c r="O266" i="5"/>
  <c r="P266" i="5"/>
  <c r="S266" i="5"/>
  <c r="Y266" i="5"/>
  <c r="R265" i="5"/>
  <c r="T265" i="5"/>
  <c r="U265" i="5"/>
  <c r="G361" i="5"/>
  <c r="J361" i="5"/>
  <c r="K361" i="5"/>
  <c r="L361" i="5"/>
  <c r="I361" i="5"/>
  <c r="H361" i="5"/>
  <c r="M361" i="5"/>
  <c r="N361" i="5"/>
  <c r="O361" i="5"/>
  <c r="P361" i="5"/>
  <c r="S361" i="5"/>
  <c r="V265" i="5"/>
  <c r="G265" i="5"/>
  <c r="J265" i="5"/>
  <c r="K265" i="5"/>
  <c r="L265" i="5"/>
  <c r="I265" i="5"/>
  <c r="H265" i="5"/>
  <c r="M265" i="5"/>
  <c r="N265" i="5"/>
  <c r="O265" i="5"/>
  <c r="P265" i="5"/>
  <c r="S265" i="5"/>
  <c r="Y265" i="5"/>
  <c r="R264" i="5"/>
  <c r="T264" i="5"/>
  <c r="U264" i="5"/>
  <c r="G362" i="5"/>
  <c r="J362" i="5"/>
  <c r="K362" i="5"/>
  <c r="L362" i="5"/>
  <c r="I362" i="5"/>
  <c r="H362" i="5"/>
  <c r="M362" i="5"/>
  <c r="N362" i="5"/>
  <c r="O362" i="5"/>
  <c r="P362" i="5"/>
  <c r="S362" i="5"/>
  <c r="V264" i="5"/>
  <c r="G264" i="5"/>
  <c r="J264" i="5"/>
  <c r="K264" i="5"/>
  <c r="L264" i="5"/>
  <c r="I264" i="5"/>
  <c r="H264" i="5"/>
  <c r="M264" i="5"/>
  <c r="N264" i="5"/>
  <c r="O264" i="5"/>
  <c r="P264" i="5"/>
  <c r="S264" i="5"/>
  <c r="Y264" i="5"/>
  <c r="R263" i="5"/>
  <c r="T263" i="5"/>
  <c r="U263" i="5"/>
  <c r="G363" i="5"/>
  <c r="J363" i="5"/>
  <c r="K363" i="5"/>
  <c r="L363" i="5"/>
  <c r="I363" i="5"/>
  <c r="H363" i="5"/>
  <c r="M363" i="5"/>
  <c r="N363" i="5"/>
  <c r="O363" i="5"/>
  <c r="P363" i="5"/>
  <c r="S363" i="5"/>
  <c r="V263" i="5"/>
  <c r="G263" i="5"/>
  <c r="J263" i="5"/>
  <c r="K263" i="5"/>
  <c r="L263" i="5"/>
  <c r="I263" i="5"/>
  <c r="H263" i="5"/>
  <c r="M263" i="5"/>
  <c r="N263" i="5"/>
  <c r="O263" i="5"/>
  <c r="P263" i="5"/>
  <c r="S263" i="5"/>
  <c r="Y263" i="5"/>
  <c r="R262" i="5"/>
  <c r="T262" i="5"/>
  <c r="U262" i="5"/>
  <c r="G364" i="5"/>
  <c r="J364" i="5"/>
  <c r="K364" i="5"/>
  <c r="L364" i="5"/>
  <c r="I364" i="5"/>
  <c r="H364" i="5"/>
  <c r="M364" i="5"/>
  <c r="N364" i="5"/>
  <c r="O364" i="5"/>
  <c r="P364" i="5"/>
  <c r="S364" i="5"/>
  <c r="V262" i="5"/>
  <c r="G262" i="5"/>
  <c r="J262" i="5"/>
  <c r="K262" i="5"/>
  <c r="L262" i="5"/>
  <c r="I262" i="5"/>
  <c r="H262" i="5"/>
  <c r="M262" i="5"/>
  <c r="N262" i="5"/>
  <c r="O262" i="5"/>
  <c r="P262" i="5"/>
  <c r="S262" i="5"/>
  <c r="Y262" i="5"/>
  <c r="R261" i="5"/>
  <c r="T261" i="5"/>
  <c r="U261" i="5"/>
  <c r="G365" i="5"/>
  <c r="J365" i="5"/>
  <c r="K365" i="5"/>
  <c r="L365" i="5"/>
  <c r="I365" i="5"/>
  <c r="H365" i="5"/>
  <c r="M365" i="5"/>
  <c r="N365" i="5"/>
  <c r="O365" i="5"/>
  <c r="P365" i="5"/>
  <c r="S365" i="5"/>
  <c r="V261" i="5"/>
  <c r="G261" i="5"/>
  <c r="J261" i="5"/>
  <c r="K261" i="5"/>
  <c r="L261" i="5"/>
  <c r="I261" i="5"/>
  <c r="H261" i="5"/>
  <c r="M261" i="5"/>
  <c r="N261" i="5"/>
  <c r="O261" i="5"/>
  <c r="P261" i="5"/>
  <c r="S261" i="5"/>
  <c r="Y261" i="5"/>
  <c r="R260" i="5"/>
  <c r="T260" i="5"/>
  <c r="U260" i="5"/>
  <c r="G366" i="5"/>
  <c r="J366" i="5"/>
  <c r="K366" i="5"/>
  <c r="L366" i="5"/>
  <c r="I366" i="5"/>
  <c r="H366" i="5"/>
  <c r="M366" i="5"/>
  <c r="N366" i="5"/>
  <c r="O366" i="5"/>
  <c r="P366" i="5"/>
  <c r="S366" i="5"/>
  <c r="V260" i="5"/>
  <c r="G260" i="5"/>
  <c r="J260" i="5"/>
  <c r="K260" i="5"/>
  <c r="L260" i="5"/>
  <c r="I260" i="5"/>
  <c r="H260" i="5"/>
  <c r="M260" i="5"/>
  <c r="N260" i="5"/>
  <c r="O260" i="5"/>
  <c r="P260" i="5"/>
  <c r="S260" i="5"/>
  <c r="Y260" i="5"/>
  <c r="R259" i="5"/>
  <c r="T259" i="5"/>
  <c r="U259" i="5"/>
  <c r="G367" i="5"/>
  <c r="J367" i="5"/>
  <c r="K367" i="5"/>
  <c r="L367" i="5"/>
  <c r="I367" i="5"/>
  <c r="H367" i="5"/>
  <c r="M367" i="5"/>
  <c r="N367" i="5"/>
  <c r="O367" i="5"/>
  <c r="P367" i="5"/>
  <c r="S367" i="5"/>
  <c r="V259" i="5"/>
  <c r="G259" i="5"/>
  <c r="J259" i="5"/>
  <c r="K259" i="5"/>
  <c r="L259" i="5"/>
  <c r="I259" i="5"/>
  <c r="H259" i="5"/>
  <c r="M259" i="5"/>
  <c r="N259" i="5"/>
  <c r="O259" i="5"/>
  <c r="P259" i="5"/>
  <c r="S259" i="5"/>
  <c r="Y259" i="5"/>
  <c r="R258" i="5"/>
  <c r="T258" i="5"/>
  <c r="U258" i="5"/>
  <c r="G368" i="5"/>
  <c r="J368" i="5"/>
  <c r="K368" i="5"/>
  <c r="L368" i="5"/>
  <c r="I368" i="5"/>
  <c r="H368" i="5"/>
  <c r="M368" i="5"/>
  <c r="N368" i="5"/>
  <c r="O368" i="5"/>
  <c r="P368" i="5"/>
  <c r="S368" i="5"/>
  <c r="V258" i="5"/>
  <c r="G258" i="5"/>
  <c r="J258" i="5"/>
  <c r="K258" i="5"/>
  <c r="L258" i="5"/>
  <c r="I258" i="5"/>
  <c r="H258" i="5"/>
  <c r="M258" i="5"/>
  <c r="N258" i="5"/>
  <c r="O258" i="5"/>
  <c r="P258" i="5"/>
  <c r="S258" i="5"/>
  <c r="Y258" i="5"/>
  <c r="R257" i="5"/>
  <c r="T257" i="5"/>
  <c r="U257" i="5"/>
  <c r="G369" i="5"/>
  <c r="J369" i="5"/>
  <c r="K369" i="5"/>
  <c r="L369" i="5"/>
  <c r="I369" i="5"/>
  <c r="H369" i="5"/>
  <c r="M369" i="5"/>
  <c r="N369" i="5"/>
  <c r="O369" i="5"/>
  <c r="P369" i="5"/>
  <c r="S369" i="5"/>
  <c r="V257" i="5"/>
  <c r="G257" i="5"/>
  <c r="J257" i="5"/>
  <c r="K257" i="5"/>
  <c r="L257" i="5"/>
  <c r="I257" i="5"/>
  <c r="H257" i="5"/>
  <c r="M257" i="5"/>
  <c r="N257" i="5"/>
  <c r="O257" i="5"/>
  <c r="P257" i="5"/>
  <c r="S257" i="5"/>
  <c r="Y257" i="5"/>
  <c r="R256" i="5"/>
  <c r="T256" i="5"/>
  <c r="U256" i="5"/>
  <c r="G370" i="5"/>
  <c r="J370" i="5"/>
  <c r="K370" i="5"/>
  <c r="L370" i="5"/>
  <c r="I370" i="5"/>
  <c r="H370" i="5"/>
  <c r="M370" i="5"/>
  <c r="N370" i="5"/>
  <c r="O370" i="5"/>
  <c r="P370" i="5"/>
  <c r="S370" i="5"/>
  <c r="V256" i="5"/>
  <c r="G256" i="5"/>
  <c r="J256" i="5"/>
  <c r="K256" i="5"/>
  <c r="L256" i="5"/>
  <c r="I256" i="5"/>
  <c r="H256" i="5"/>
  <c r="M256" i="5"/>
  <c r="N256" i="5"/>
  <c r="O256" i="5"/>
  <c r="P256" i="5"/>
  <c r="S256" i="5"/>
  <c r="Y256" i="5"/>
  <c r="T255" i="5"/>
  <c r="U255" i="5"/>
  <c r="G371" i="5"/>
  <c r="J371" i="5"/>
  <c r="K371" i="5"/>
  <c r="L371" i="5"/>
  <c r="I371" i="5"/>
  <c r="H371" i="5"/>
  <c r="M371" i="5"/>
  <c r="N371" i="5"/>
  <c r="O371" i="5"/>
  <c r="P371" i="5"/>
  <c r="S371" i="5"/>
  <c r="V255" i="5"/>
  <c r="G255" i="5"/>
  <c r="J255" i="5"/>
  <c r="K255" i="5"/>
  <c r="L255" i="5"/>
  <c r="I255" i="5"/>
  <c r="H255" i="5"/>
  <c r="M255" i="5"/>
  <c r="N255" i="5"/>
  <c r="O255" i="5"/>
  <c r="P255" i="5"/>
  <c r="S255" i="5"/>
  <c r="Y255" i="5"/>
  <c r="R254" i="5"/>
  <c r="T254" i="5"/>
  <c r="U254" i="5"/>
  <c r="G372" i="5"/>
  <c r="J372" i="5"/>
  <c r="K372" i="5"/>
  <c r="L372" i="5"/>
  <c r="I372" i="5"/>
  <c r="H372" i="5"/>
  <c r="M372" i="5"/>
  <c r="N372" i="5"/>
  <c r="O372" i="5"/>
  <c r="P372" i="5"/>
  <c r="S372" i="5"/>
  <c r="V254" i="5"/>
  <c r="G254" i="5"/>
  <c r="J254" i="5"/>
  <c r="K254" i="5"/>
  <c r="L254" i="5"/>
  <c r="I254" i="5"/>
  <c r="H254" i="5"/>
  <c r="M254" i="5"/>
  <c r="N254" i="5"/>
  <c r="O254" i="5"/>
  <c r="P254" i="5"/>
  <c r="S254" i="5"/>
  <c r="Y254" i="5"/>
  <c r="R253" i="5"/>
  <c r="T253" i="5"/>
  <c r="U253" i="5"/>
  <c r="G373" i="5"/>
  <c r="J373" i="5"/>
  <c r="K373" i="5"/>
  <c r="L373" i="5"/>
  <c r="I373" i="5"/>
  <c r="H373" i="5"/>
  <c r="M373" i="5"/>
  <c r="N373" i="5"/>
  <c r="O373" i="5"/>
  <c r="P373" i="5"/>
  <c r="S373" i="5"/>
  <c r="V253" i="5"/>
  <c r="G253" i="5"/>
  <c r="J253" i="5"/>
  <c r="K253" i="5"/>
  <c r="L253" i="5"/>
  <c r="I253" i="5"/>
  <c r="H253" i="5"/>
  <c r="M253" i="5"/>
  <c r="N253" i="5"/>
  <c r="O253" i="5"/>
  <c r="P253" i="5"/>
  <c r="S253" i="5"/>
  <c r="Y253" i="5"/>
  <c r="R252" i="5"/>
  <c r="T252" i="5"/>
  <c r="U252" i="5"/>
  <c r="G374" i="5"/>
  <c r="J374" i="5"/>
  <c r="K374" i="5"/>
  <c r="L374" i="5"/>
  <c r="I374" i="5"/>
  <c r="H374" i="5"/>
  <c r="M374" i="5"/>
  <c r="N374" i="5"/>
  <c r="O374" i="5"/>
  <c r="P374" i="5"/>
  <c r="S374" i="5"/>
  <c r="V252" i="5"/>
  <c r="G252" i="5"/>
  <c r="J252" i="5"/>
  <c r="K252" i="5"/>
  <c r="L252" i="5"/>
  <c r="I252" i="5"/>
  <c r="H252" i="5"/>
  <c r="M252" i="5"/>
  <c r="N252" i="5"/>
  <c r="O252" i="5"/>
  <c r="P252" i="5"/>
  <c r="S252" i="5"/>
  <c r="Y252" i="5"/>
  <c r="R251" i="5"/>
  <c r="T251" i="5"/>
  <c r="U251" i="5"/>
  <c r="G375" i="5"/>
  <c r="J375" i="5"/>
  <c r="K375" i="5"/>
  <c r="L375" i="5"/>
  <c r="I375" i="5"/>
  <c r="H375" i="5"/>
  <c r="M375" i="5"/>
  <c r="N375" i="5"/>
  <c r="O375" i="5"/>
  <c r="P375" i="5"/>
  <c r="S375" i="5"/>
  <c r="V251" i="5"/>
  <c r="G251" i="5"/>
  <c r="J251" i="5"/>
  <c r="K251" i="5"/>
  <c r="L251" i="5"/>
  <c r="I251" i="5"/>
  <c r="H251" i="5"/>
  <c r="M251" i="5"/>
  <c r="N251" i="5"/>
  <c r="O251" i="5"/>
  <c r="P251" i="5"/>
  <c r="S251" i="5"/>
  <c r="Y251" i="5"/>
  <c r="R250" i="5"/>
  <c r="T250" i="5"/>
  <c r="U250" i="5"/>
  <c r="G376" i="5"/>
  <c r="J376" i="5"/>
  <c r="K376" i="5"/>
  <c r="L376" i="5"/>
  <c r="I376" i="5"/>
  <c r="H376" i="5"/>
  <c r="M376" i="5"/>
  <c r="N376" i="5"/>
  <c r="O376" i="5"/>
  <c r="P376" i="5"/>
  <c r="S376" i="5"/>
  <c r="V250" i="5"/>
  <c r="G250" i="5"/>
  <c r="J250" i="5"/>
  <c r="K250" i="5"/>
  <c r="L250" i="5"/>
  <c r="I250" i="5"/>
  <c r="H250" i="5"/>
  <c r="M250" i="5"/>
  <c r="N250" i="5"/>
  <c r="O250" i="5"/>
  <c r="P250" i="5"/>
  <c r="S250" i="5"/>
  <c r="Y250" i="5"/>
  <c r="R249" i="5"/>
  <c r="T249" i="5"/>
  <c r="U249" i="5"/>
  <c r="G377" i="5"/>
  <c r="J377" i="5"/>
  <c r="K377" i="5"/>
  <c r="L377" i="5"/>
  <c r="I377" i="5"/>
  <c r="H377" i="5"/>
  <c r="M377" i="5"/>
  <c r="N377" i="5"/>
  <c r="O377" i="5"/>
  <c r="P377" i="5"/>
  <c r="S377" i="5"/>
  <c r="V249" i="5"/>
  <c r="G249" i="5"/>
  <c r="J249" i="5"/>
  <c r="K249" i="5"/>
  <c r="L249" i="5"/>
  <c r="I249" i="5"/>
  <c r="H249" i="5"/>
  <c r="M249" i="5"/>
  <c r="N249" i="5"/>
  <c r="O249" i="5"/>
  <c r="P249" i="5"/>
  <c r="S249" i="5"/>
  <c r="Y249" i="5"/>
  <c r="R248" i="5"/>
  <c r="T248" i="5"/>
  <c r="U248" i="5"/>
  <c r="G378" i="5"/>
  <c r="J378" i="5"/>
  <c r="K378" i="5"/>
  <c r="L378" i="5"/>
  <c r="I378" i="5"/>
  <c r="H378" i="5"/>
  <c r="M378" i="5"/>
  <c r="N378" i="5"/>
  <c r="O378" i="5"/>
  <c r="P378" i="5"/>
  <c r="S378" i="5"/>
  <c r="V248" i="5"/>
  <c r="G248" i="5"/>
  <c r="J248" i="5"/>
  <c r="K248" i="5"/>
  <c r="L248" i="5"/>
  <c r="I248" i="5"/>
  <c r="H248" i="5"/>
  <c r="M248" i="5"/>
  <c r="N248" i="5"/>
  <c r="O248" i="5"/>
  <c r="P248" i="5"/>
  <c r="S248" i="5"/>
  <c r="Y248" i="5"/>
  <c r="R247" i="5"/>
  <c r="T247" i="5"/>
  <c r="U247" i="5"/>
  <c r="G379" i="5"/>
  <c r="J379" i="5"/>
  <c r="K379" i="5"/>
  <c r="L379" i="5"/>
  <c r="I379" i="5"/>
  <c r="H379" i="5"/>
  <c r="M379" i="5"/>
  <c r="N379" i="5"/>
  <c r="O379" i="5"/>
  <c r="P379" i="5"/>
  <c r="S379" i="5"/>
  <c r="V247" i="5"/>
  <c r="G247" i="5"/>
  <c r="J247" i="5"/>
  <c r="K247" i="5"/>
  <c r="L247" i="5"/>
  <c r="I247" i="5"/>
  <c r="H247" i="5"/>
  <c r="M247" i="5"/>
  <c r="N247" i="5"/>
  <c r="O247" i="5"/>
  <c r="P247" i="5"/>
  <c r="S247" i="5"/>
  <c r="Y247" i="5"/>
  <c r="R246" i="5"/>
  <c r="T246" i="5"/>
  <c r="U246" i="5"/>
  <c r="G380" i="5"/>
  <c r="J380" i="5"/>
  <c r="K380" i="5"/>
  <c r="L380" i="5"/>
  <c r="I380" i="5"/>
  <c r="H380" i="5"/>
  <c r="M380" i="5"/>
  <c r="N380" i="5"/>
  <c r="O380" i="5"/>
  <c r="P380" i="5"/>
  <c r="S380" i="5"/>
  <c r="V246" i="5"/>
  <c r="G246" i="5"/>
  <c r="J246" i="5"/>
  <c r="K246" i="5"/>
  <c r="L246" i="5"/>
  <c r="I246" i="5"/>
  <c r="H246" i="5"/>
  <c r="M246" i="5"/>
  <c r="N246" i="5"/>
  <c r="O246" i="5"/>
  <c r="P246" i="5"/>
  <c r="S246" i="5"/>
  <c r="Y246" i="5"/>
  <c r="R245" i="5"/>
  <c r="T245" i="5"/>
  <c r="U245" i="5"/>
  <c r="G381" i="5"/>
  <c r="J381" i="5"/>
  <c r="K381" i="5"/>
  <c r="L381" i="5"/>
  <c r="I381" i="5"/>
  <c r="H381" i="5"/>
  <c r="M381" i="5"/>
  <c r="N381" i="5"/>
  <c r="O381" i="5"/>
  <c r="P381" i="5"/>
  <c r="S381" i="5"/>
  <c r="V245" i="5"/>
  <c r="G245" i="5"/>
  <c r="J245" i="5"/>
  <c r="K245" i="5"/>
  <c r="L245" i="5"/>
  <c r="I245" i="5"/>
  <c r="H245" i="5"/>
  <c r="M245" i="5"/>
  <c r="N245" i="5"/>
  <c r="O245" i="5"/>
  <c r="P245" i="5"/>
  <c r="S245" i="5"/>
  <c r="Y245" i="5"/>
  <c r="R244" i="5"/>
  <c r="T244" i="5"/>
  <c r="U244" i="5"/>
  <c r="G382" i="5"/>
  <c r="J382" i="5"/>
  <c r="K382" i="5"/>
  <c r="L382" i="5"/>
  <c r="I382" i="5"/>
  <c r="H382" i="5"/>
  <c r="M382" i="5"/>
  <c r="N382" i="5"/>
  <c r="O382" i="5"/>
  <c r="P382" i="5"/>
  <c r="S382" i="5"/>
  <c r="V244" i="5"/>
  <c r="G244" i="5"/>
  <c r="J244" i="5"/>
  <c r="K244" i="5"/>
  <c r="L244" i="5"/>
  <c r="I244" i="5"/>
  <c r="H244" i="5"/>
  <c r="M244" i="5"/>
  <c r="N244" i="5"/>
  <c r="O244" i="5"/>
  <c r="P244" i="5"/>
  <c r="S244" i="5"/>
  <c r="Y244" i="5"/>
  <c r="R243" i="5"/>
  <c r="T243" i="5"/>
  <c r="U243" i="5"/>
  <c r="G383" i="5"/>
  <c r="J383" i="5"/>
  <c r="K383" i="5"/>
  <c r="L383" i="5"/>
  <c r="I383" i="5"/>
  <c r="H383" i="5"/>
  <c r="M383" i="5"/>
  <c r="N383" i="5"/>
  <c r="O383" i="5"/>
  <c r="P383" i="5"/>
  <c r="S383" i="5"/>
  <c r="V243" i="5"/>
  <c r="G243" i="5"/>
  <c r="J243" i="5"/>
  <c r="K243" i="5"/>
  <c r="L243" i="5"/>
  <c r="I243" i="5"/>
  <c r="H243" i="5"/>
  <c r="M243" i="5"/>
  <c r="N243" i="5"/>
  <c r="O243" i="5"/>
  <c r="P243" i="5"/>
  <c r="S243" i="5"/>
  <c r="Y243" i="5"/>
  <c r="R242" i="5"/>
  <c r="T242" i="5"/>
  <c r="U242" i="5"/>
  <c r="G384" i="5"/>
  <c r="J384" i="5"/>
  <c r="K384" i="5"/>
  <c r="L384" i="5"/>
  <c r="I384" i="5"/>
  <c r="H384" i="5"/>
  <c r="M384" i="5"/>
  <c r="N384" i="5"/>
  <c r="O384" i="5"/>
  <c r="P384" i="5"/>
  <c r="S384" i="5"/>
  <c r="V242" i="5"/>
  <c r="G242" i="5"/>
  <c r="J242" i="5"/>
  <c r="K242" i="5"/>
  <c r="L242" i="5"/>
  <c r="I242" i="5"/>
  <c r="H242" i="5"/>
  <c r="M242" i="5"/>
  <c r="N242" i="5"/>
  <c r="O242" i="5"/>
  <c r="P242" i="5"/>
  <c r="S242" i="5"/>
  <c r="Y242" i="5"/>
  <c r="R241" i="5"/>
  <c r="T241" i="5"/>
  <c r="U241" i="5"/>
  <c r="G385" i="5"/>
  <c r="J385" i="5"/>
  <c r="K385" i="5"/>
  <c r="L385" i="5"/>
  <c r="I385" i="5"/>
  <c r="H385" i="5"/>
  <c r="M385" i="5"/>
  <c r="N385" i="5"/>
  <c r="O385" i="5"/>
  <c r="P385" i="5"/>
  <c r="S385" i="5"/>
  <c r="V241" i="5"/>
  <c r="G241" i="5"/>
  <c r="J241" i="5"/>
  <c r="K241" i="5"/>
  <c r="L241" i="5"/>
  <c r="I241" i="5"/>
  <c r="H241" i="5"/>
  <c r="M241" i="5"/>
  <c r="N241" i="5"/>
  <c r="O241" i="5"/>
  <c r="P241" i="5"/>
  <c r="S241" i="5"/>
  <c r="Y241" i="5"/>
  <c r="R240" i="5"/>
  <c r="T240" i="5"/>
  <c r="U240" i="5"/>
  <c r="G386" i="5"/>
  <c r="J386" i="5"/>
  <c r="K386" i="5"/>
  <c r="L386" i="5"/>
  <c r="I386" i="5"/>
  <c r="H386" i="5"/>
  <c r="M386" i="5"/>
  <c r="N386" i="5"/>
  <c r="O386" i="5"/>
  <c r="P386" i="5"/>
  <c r="S386" i="5"/>
  <c r="V240" i="5"/>
  <c r="G240" i="5"/>
  <c r="J240" i="5"/>
  <c r="K240" i="5"/>
  <c r="L240" i="5"/>
  <c r="I240" i="5"/>
  <c r="H240" i="5"/>
  <c r="M240" i="5"/>
  <c r="N240" i="5"/>
  <c r="O240" i="5"/>
  <c r="P240" i="5"/>
  <c r="S240" i="5"/>
  <c r="Y240" i="5"/>
  <c r="R239" i="5"/>
  <c r="T239" i="5"/>
  <c r="U239" i="5"/>
  <c r="G387" i="5"/>
  <c r="J387" i="5"/>
  <c r="K387" i="5"/>
  <c r="L387" i="5"/>
  <c r="I387" i="5"/>
  <c r="H387" i="5"/>
  <c r="M387" i="5"/>
  <c r="N387" i="5"/>
  <c r="O387" i="5"/>
  <c r="P387" i="5"/>
  <c r="S387" i="5"/>
  <c r="V239" i="5"/>
  <c r="G239" i="5"/>
  <c r="J239" i="5"/>
  <c r="K239" i="5"/>
  <c r="L239" i="5"/>
  <c r="I239" i="5"/>
  <c r="H239" i="5"/>
  <c r="M239" i="5"/>
  <c r="N239" i="5"/>
  <c r="O239" i="5"/>
  <c r="P239" i="5"/>
  <c r="S239" i="5"/>
  <c r="Y239" i="5"/>
  <c r="R238" i="5"/>
  <c r="T238" i="5"/>
  <c r="U238" i="5"/>
  <c r="G388" i="5"/>
  <c r="J388" i="5"/>
  <c r="K388" i="5"/>
  <c r="L388" i="5"/>
  <c r="I388" i="5"/>
  <c r="H388" i="5"/>
  <c r="M388" i="5"/>
  <c r="N388" i="5"/>
  <c r="O388" i="5"/>
  <c r="P388" i="5"/>
  <c r="S388" i="5"/>
  <c r="V238" i="5"/>
  <c r="G238" i="5"/>
  <c r="J238" i="5"/>
  <c r="K238" i="5"/>
  <c r="L238" i="5"/>
  <c r="I238" i="5"/>
  <c r="H238" i="5"/>
  <c r="M238" i="5"/>
  <c r="N238" i="5"/>
  <c r="O238" i="5"/>
  <c r="P238" i="5"/>
  <c r="S238" i="5"/>
  <c r="Y238" i="5"/>
  <c r="R237" i="5"/>
  <c r="T237" i="5"/>
  <c r="U237" i="5"/>
  <c r="G389" i="5"/>
  <c r="J389" i="5"/>
  <c r="K389" i="5"/>
  <c r="L389" i="5"/>
  <c r="I389" i="5"/>
  <c r="H389" i="5"/>
  <c r="M389" i="5"/>
  <c r="N389" i="5"/>
  <c r="O389" i="5"/>
  <c r="P389" i="5"/>
  <c r="S389" i="5"/>
  <c r="V237" i="5"/>
  <c r="G237" i="5"/>
  <c r="J237" i="5"/>
  <c r="K237" i="5"/>
  <c r="L237" i="5"/>
  <c r="I237" i="5"/>
  <c r="H237" i="5"/>
  <c r="M237" i="5"/>
  <c r="N237" i="5"/>
  <c r="O237" i="5"/>
  <c r="P237" i="5"/>
  <c r="S237" i="5"/>
  <c r="Y237" i="5"/>
  <c r="R236" i="5"/>
  <c r="T236" i="5"/>
  <c r="U236" i="5"/>
  <c r="G390" i="5"/>
  <c r="J390" i="5"/>
  <c r="K390" i="5"/>
  <c r="L390" i="5"/>
  <c r="I390" i="5"/>
  <c r="H390" i="5"/>
  <c r="M390" i="5"/>
  <c r="N390" i="5"/>
  <c r="O390" i="5"/>
  <c r="P390" i="5"/>
  <c r="S390" i="5"/>
  <c r="V236" i="5"/>
  <c r="G236" i="5"/>
  <c r="J236" i="5"/>
  <c r="K236" i="5"/>
  <c r="L236" i="5"/>
  <c r="I236" i="5"/>
  <c r="H236" i="5"/>
  <c r="M236" i="5"/>
  <c r="N236" i="5"/>
  <c r="O236" i="5"/>
  <c r="P236" i="5"/>
  <c r="S236" i="5"/>
  <c r="Y236" i="5"/>
  <c r="R235" i="5"/>
  <c r="T235" i="5"/>
  <c r="U235" i="5"/>
  <c r="G391" i="5"/>
  <c r="J391" i="5"/>
  <c r="K391" i="5"/>
  <c r="L391" i="5"/>
  <c r="I391" i="5"/>
  <c r="H391" i="5"/>
  <c r="M391" i="5"/>
  <c r="N391" i="5"/>
  <c r="O391" i="5"/>
  <c r="P391" i="5"/>
  <c r="S391" i="5"/>
  <c r="V235" i="5"/>
  <c r="G235" i="5"/>
  <c r="J235" i="5"/>
  <c r="K235" i="5"/>
  <c r="L235" i="5"/>
  <c r="I235" i="5"/>
  <c r="H235" i="5"/>
  <c r="M235" i="5"/>
  <c r="N235" i="5"/>
  <c r="O235" i="5"/>
  <c r="P235" i="5"/>
  <c r="S235" i="5"/>
  <c r="Y235" i="5"/>
  <c r="R234" i="5"/>
  <c r="T234" i="5"/>
  <c r="U234" i="5"/>
  <c r="G392" i="5"/>
  <c r="J392" i="5"/>
  <c r="K392" i="5"/>
  <c r="L392" i="5"/>
  <c r="I392" i="5"/>
  <c r="H392" i="5"/>
  <c r="M392" i="5"/>
  <c r="N392" i="5"/>
  <c r="O392" i="5"/>
  <c r="P392" i="5"/>
  <c r="S392" i="5"/>
  <c r="V234" i="5"/>
  <c r="G234" i="5"/>
  <c r="J234" i="5"/>
  <c r="K234" i="5"/>
  <c r="L234" i="5"/>
  <c r="I234" i="5"/>
  <c r="H234" i="5"/>
  <c r="M234" i="5"/>
  <c r="N234" i="5"/>
  <c r="O234" i="5"/>
  <c r="P234" i="5"/>
  <c r="S234" i="5"/>
  <c r="Y234" i="5"/>
  <c r="R233" i="5"/>
  <c r="T233" i="5"/>
  <c r="U233" i="5"/>
  <c r="G393" i="5"/>
  <c r="J393" i="5"/>
  <c r="K393" i="5"/>
  <c r="L393" i="5"/>
  <c r="I393" i="5"/>
  <c r="H393" i="5"/>
  <c r="M393" i="5"/>
  <c r="N393" i="5"/>
  <c r="O393" i="5"/>
  <c r="P393" i="5"/>
  <c r="S393" i="5"/>
  <c r="V233" i="5"/>
  <c r="G233" i="5"/>
  <c r="J233" i="5"/>
  <c r="K233" i="5"/>
  <c r="L233" i="5"/>
  <c r="I233" i="5"/>
  <c r="H233" i="5"/>
  <c r="M233" i="5"/>
  <c r="N233" i="5"/>
  <c r="O233" i="5"/>
  <c r="P233" i="5"/>
  <c r="S233" i="5"/>
  <c r="Y233" i="5"/>
  <c r="R232" i="5"/>
  <c r="T232" i="5"/>
  <c r="U232" i="5"/>
  <c r="G394" i="5"/>
  <c r="J394" i="5"/>
  <c r="K394" i="5"/>
  <c r="L394" i="5"/>
  <c r="I394" i="5"/>
  <c r="H394" i="5"/>
  <c r="M394" i="5"/>
  <c r="N394" i="5"/>
  <c r="O394" i="5"/>
  <c r="P394" i="5"/>
  <c r="S394" i="5"/>
  <c r="V232" i="5"/>
  <c r="G232" i="5"/>
  <c r="J232" i="5"/>
  <c r="K232" i="5"/>
  <c r="L232" i="5"/>
  <c r="I232" i="5"/>
  <c r="H232" i="5"/>
  <c r="M232" i="5"/>
  <c r="N232" i="5"/>
  <c r="O232" i="5"/>
  <c r="P232" i="5"/>
  <c r="S232" i="5"/>
  <c r="Y232" i="5"/>
  <c r="R231" i="5"/>
  <c r="T231" i="5"/>
  <c r="U231" i="5"/>
  <c r="G395" i="5"/>
  <c r="J395" i="5"/>
  <c r="K395" i="5"/>
  <c r="L395" i="5"/>
  <c r="I395" i="5"/>
  <c r="H395" i="5"/>
  <c r="M395" i="5"/>
  <c r="N395" i="5"/>
  <c r="O395" i="5"/>
  <c r="P395" i="5"/>
  <c r="S395" i="5"/>
  <c r="V231" i="5"/>
  <c r="G231" i="5"/>
  <c r="J231" i="5"/>
  <c r="K231" i="5"/>
  <c r="L231" i="5"/>
  <c r="I231" i="5"/>
  <c r="H231" i="5"/>
  <c r="M231" i="5"/>
  <c r="N231" i="5"/>
  <c r="O231" i="5"/>
  <c r="P231" i="5"/>
  <c r="S231" i="5"/>
  <c r="Y231" i="5"/>
  <c r="R230" i="5"/>
  <c r="T230" i="5"/>
  <c r="U230" i="5"/>
  <c r="G396" i="5"/>
  <c r="J396" i="5"/>
  <c r="K396" i="5"/>
  <c r="L396" i="5"/>
  <c r="I396" i="5"/>
  <c r="H396" i="5"/>
  <c r="M396" i="5"/>
  <c r="N396" i="5"/>
  <c r="O396" i="5"/>
  <c r="P396" i="5"/>
  <c r="S396" i="5"/>
  <c r="V230" i="5"/>
  <c r="G230" i="5"/>
  <c r="J230" i="5"/>
  <c r="K230" i="5"/>
  <c r="L230" i="5"/>
  <c r="I230" i="5"/>
  <c r="H230" i="5"/>
  <c r="M230" i="5"/>
  <c r="N230" i="5"/>
  <c r="O230" i="5"/>
  <c r="P230" i="5"/>
  <c r="S230" i="5"/>
  <c r="Y230" i="5"/>
  <c r="R229" i="5"/>
  <c r="T229" i="5"/>
  <c r="U229" i="5"/>
  <c r="G397" i="5"/>
  <c r="J397" i="5"/>
  <c r="K397" i="5"/>
  <c r="L397" i="5"/>
  <c r="I397" i="5"/>
  <c r="H397" i="5"/>
  <c r="M397" i="5"/>
  <c r="N397" i="5"/>
  <c r="O397" i="5"/>
  <c r="P397" i="5"/>
  <c r="S397" i="5"/>
  <c r="V229" i="5"/>
  <c r="G229" i="5"/>
  <c r="J229" i="5"/>
  <c r="K229" i="5"/>
  <c r="L229" i="5"/>
  <c r="I229" i="5"/>
  <c r="H229" i="5"/>
  <c r="M229" i="5"/>
  <c r="N229" i="5"/>
  <c r="O229" i="5"/>
  <c r="P229" i="5"/>
  <c r="S229" i="5"/>
  <c r="Y229" i="5"/>
  <c r="R228" i="5"/>
  <c r="T228" i="5"/>
  <c r="U228" i="5"/>
  <c r="G398" i="5"/>
  <c r="J398" i="5"/>
  <c r="K398" i="5"/>
  <c r="L398" i="5"/>
  <c r="I398" i="5"/>
  <c r="H398" i="5"/>
  <c r="M398" i="5"/>
  <c r="N398" i="5"/>
  <c r="O398" i="5"/>
  <c r="P398" i="5"/>
  <c r="S398" i="5"/>
  <c r="V228" i="5"/>
  <c r="G228" i="5"/>
  <c r="J228" i="5"/>
  <c r="K228" i="5"/>
  <c r="L228" i="5"/>
  <c r="I228" i="5"/>
  <c r="H228" i="5"/>
  <c r="M228" i="5"/>
  <c r="N228" i="5"/>
  <c r="O228" i="5"/>
  <c r="P228" i="5"/>
  <c r="S228" i="5"/>
  <c r="Y228" i="5"/>
  <c r="R227" i="5"/>
  <c r="T227" i="5"/>
  <c r="U227" i="5"/>
  <c r="G399" i="5"/>
  <c r="J399" i="5"/>
  <c r="K399" i="5"/>
  <c r="L399" i="5"/>
  <c r="I399" i="5"/>
  <c r="H399" i="5"/>
  <c r="M399" i="5"/>
  <c r="N399" i="5"/>
  <c r="O399" i="5"/>
  <c r="P399" i="5"/>
  <c r="S399" i="5"/>
  <c r="V227" i="5"/>
  <c r="G227" i="5"/>
  <c r="J227" i="5"/>
  <c r="K227" i="5"/>
  <c r="L227" i="5"/>
  <c r="I227" i="5"/>
  <c r="H227" i="5"/>
  <c r="M227" i="5"/>
  <c r="N227" i="5"/>
  <c r="O227" i="5"/>
  <c r="P227" i="5"/>
  <c r="S227" i="5"/>
  <c r="Y227" i="5"/>
  <c r="R226" i="5"/>
  <c r="T226" i="5"/>
  <c r="U226" i="5"/>
  <c r="G400" i="5"/>
  <c r="J400" i="5"/>
  <c r="K400" i="5"/>
  <c r="L400" i="5"/>
  <c r="I400" i="5"/>
  <c r="H400" i="5"/>
  <c r="M400" i="5"/>
  <c r="N400" i="5"/>
  <c r="O400" i="5"/>
  <c r="P400" i="5"/>
  <c r="S400" i="5"/>
  <c r="V226" i="5"/>
  <c r="G226" i="5"/>
  <c r="J226" i="5"/>
  <c r="K226" i="5"/>
  <c r="L226" i="5"/>
  <c r="I226" i="5"/>
  <c r="H226" i="5"/>
  <c r="M226" i="5"/>
  <c r="N226" i="5"/>
  <c r="O226" i="5"/>
  <c r="P226" i="5"/>
  <c r="S226" i="5"/>
  <c r="Y226" i="5"/>
  <c r="R225" i="5"/>
  <c r="T225" i="5"/>
  <c r="U225" i="5"/>
  <c r="G401" i="5"/>
  <c r="J401" i="5"/>
  <c r="K401" i="5"/>
  <c r="L401" i="5"/>
  <c r="I401" i="5"/>
  <c r="H401" i="5"/>
  <c r="M401" i="5"/>
  <c r="N401" i="5"/>
  <c r="O401" i="5"/>
  <c r="P401" i="5"/>
  <c r="S401" i="5"/>
  <c r="V225" i="5"/>
  <c r="G225" i="5"/>
  <c r="J225" i="5"/>
  <c r="K225" i="5"/>
  <c r="L225" i="5"/>
  <c r="I225" i="5"/>
  <c r="H225" i="5"/>
  <c r="M225" i="5"/>
  <c r="N225" i="5"/>
  <c r="O225" i="5"/>
  <c r="P225" i="5"/>
  <c r="S225" i="5"/>
  <c r="Y225" i="5"/>
  <c r="R224" i="5"/>
  <c r="T224" i="5"/>
  <c r="U224" i="5"/>
  <c r="G402" i="5"/>
  <c r="J402" i="5"/>
  <c r="K402" i="5"/>
  <c r="L402" i="5"/>
  <c r="I402" i="5"/>
  <c r="H402" i="5"/>
  <c r="M402" i="5"/>
  <c r="N402" i="5"/>
  <c r="O402" i="5"/>
  <c r="P402" i="5"/>
  <c r="S402" i="5"/>
  <c r="V224" i="5"/>
  <c r="G224" i="5"/>
  <c r="J224" i="5"/>
  <c r="K224" i="5"/>
  <c r="L224" i="5"/>
  <c r="I224" i="5"/>
  <c r="H224" i="5"/>
  <c r="M224" i="5"/>
  <c r="N224" i="5"/>
  <c r="O224" i="5"/>
  <c r="P224" i="5"/>
  <c r="S224" i="5"/>
  <c r="Y224" i="5"/>
  <c r="R223" i="5"/>
  <c r="T223" i="5"/>
  <c r="U223" i="5"/>
  <c r="G403" i="5"/>
  <c r="J403" i="5"/>
  <c r="K403" i="5"/>
  <c r="L403" i="5"/>
  <c r="I403" i="5"/>
  <c r="H403" i="5"/>
  <c r="M403" i="5"/>
  <c r="N403" i="5"/>
  <c r="O403" i="5"/>
  <c r="P403" i="5"/>
  <c r="S403" i="5"/>
  <c r="V223" i="5"/>
  <c r="G223" i="5"/>
  <c r="J223" i="5"/>
  <c r="K223" i="5"/>
  <c r="L223" i="5"/>
  <c r="I223" i="5"/>
  <c r="H223" i="5"/>
  <c r="M223" i="5"/>
  <c r="N223" i="5"/>
  <c r="O223" i="5"/>
  <c r="P223" i="5"/>
  <c r="S223" i="5"/>
  <c r="Y223" i="5"/>
  <c r="R222" i="5"/>
  <c r="T222" i="5"/>
  <c r="U222" i="5"/>
  <c r="G404" i="5"/>
  <c r="J404" i="5"/>
  <c r="K404" i="5"/>
  <c r="L404" i="5"/>
  <c r="I404" i="5"/>
  <c r="H404" i="5"/>
  <c r="M404" i="5"/>
  <c r="N404" i="5"/>
  <c r="O404" i="5"/>
  <c r="P404" i="5"/>
  <c r="S404" i="5"/>
  <c r="V222" i="5"/>
  <c r="G222" i="5"/>
  <c r="J222" i="5"/>
  <c r="K222" i="5"/>
  <c r="L222" i="5"/>
  <c r="I222" i="5"/>
  <c r="H222" i="5"/>
  <c r="M222" i="5"/>
  <c r="N222" i="5"/>
  <c r="O222" i="5"/>
  <c r="P222" i="5"/>
  <c r="S222" i="5"/>
  <c r="Y222" i="5"/>
  <c r="R221" i="5"/>
  <c r="T221" i="5"/>
  <c r="U221" i="5"/>
  <c r="G405" i="5"/>
  <c r="J405" i="5"/>
  <c r="K405" i="5"/>
  <c r="L405" i="5"/>
  <c r="I405" i="5"/>
  <c r="H405" i="5"/>
  <c r="M405" i="5"/>
  <c r="N405" i="5"/>
  <c r="O405" i="5"/>
  <c r="P405" i="5"/>
  <c r="S405" i="5"/>
  <c r="V221" i="5"/>
  <c r="G221" i="5"/>
  <c r="J221" i="5"/>
  <c r="K221" i="5"/>
  <c r="L221" i="5"/>
  <c r="I221" i="5"/>
  <c r="H221" i="5"/>
  <c r="M221" i="5"/>
  <c r="N221" i="5"/>
  <c r="O221" i="5"/>
  <c r="P221" i="5"/>
  <c r="S221" i="5"/>
  <c r="Y221" i="5"/>
  <c r="R220" i="5"/>
  <c r="T220" i="5"/>
  <c r="U220" i="5"/>
  <c r="G406" i="5"/>
  <c r="J406" i="5"/>
  <c r="K406" i="5"/>
  <c r="L406" i="5"/>
  <c r="I406" i="5"/>
  <c r="H406" i="5"/>
  <c r="M406" i="5"/>
  <c r="N406" i="5"/>
  <c r="O406" i="5"/>
  <c r="P406" i="5"/>
  <c r="S406" i="5"/>
  <c r="V220" i="5"/>
  <c r="G220" i="5"/>
  <c r="J220" i="5"/>
  <c r="K220" i="5"/>
  <c r="L220" i="5"/>
  <c r="I220" i="5"/>
  <c r="H220" i="5"/>
  <c r="M220" i="5"/>
  <c r="N220" i="5"/>
  <c r="O220" i="5"/>
  <c r="P220" i="5"/>
  <c r="S220" i="5"/>
  <c r="Y220" i="5"/>
  <c r="R219" i="5"/>
  <c r="T219" i="5"/>
  <c r="U219" i="5"/>
  <c r="G407" i="5"/>
  <c r="J407" i="5"/>
  <c r="K407" i="5"/>
  <c r="L407" i="5"/>
  <c r="I407" i="5"/>
  <c r="H407" i="5"/>
  <c r="M407" i="5"/>
  <c r="N407" i="5"/>
  <c r="O407" i="5"/>
  <c r="P407" i="5"/>
  <c r="S407" i="5"/>
  <c r="V219" i="5"/>
  <c r="G219" i="5"/>
  <c r="J219" i="5"/>
  <c r="K219" i="5"/>
  <c r="L219" i="5"/>
  <c r="I219" i="5"/>
  <c r="H219" i="5"/>
  <c r="M219" i="5"/>
  <c r="N219" i="5"/>
  <c r="O219" i="5"/>
  <c r="P219" i="5"/>
  <c r="S219" i="5"/>
  <c r="Y219" i="5"/>
  <c r="R218" i="5"/>
  <c r="T218" i="5"/>
  <c r="U218" i="5"/>
  <c r="G408" i="5"/>
  <c r="J408" i="5"/>
  <c r="K408" i="5"/>
  <c r="L408" i="5"/>
  <c r="I408" i="5"/>
  <c r="H408" i="5"/>
  <c r="M408" i="5"/>
  <c r="N408" i="5"/>
  <c r="O408" i="5"/>
  <c r="P408" i="5"/>
  <c r="S408" i="5"/>
  <c r="V218" i="5"/>
  <c r="G218" i="5"/>
  <c r="J218" i="5"/>
  <c r="K218" i="5"/>
  <c r="L218" i="5"/>
  <c r="I218" i="5"/>
  <c r="H218" i="5"/>
  <c r="M218" i="5"/>
  <c r="N218" i="5"/>
  <c r="O218" i="5"/>
  <c r="P218" i="5"/>
  <c r="S218" i="5"/>
  <c r="Y218" i="5"/>
  <c r="R217" i="5"/>
  <c r="T217" i="5"/>
  <c r="U217" i="5"/>
  <c r="G409" i="5"/>
  <c r="J409" i="5"/>
  <c r="K409" i="5"/>
  <c r="L409" i="5"/>
  <c r="I409" i="5"/>
  <c r="H409" i="5"/>
  <c r="M409" i="5"/>
  <c r="N409" i="5"/>
  <c r="O409" i="5"/>
  <c r="P409" i="5"/>
  <c r="S409" i="5"/>
  <c r="V217" i="5"/>
  <c r="G217" i="5"/>
  <c r="J217" i="5"/>
  <c r="K217" i="5"/>
  <c r="L217" i="5"/>
  <c r="I217" i="5"/>
  <c r="H217" i="5"/>
  <c r="M217" i="5"/>
  <c r="N217" i="5"/>
  <c r="O217" i="5"/>
  <c r="P217" i="5"/>
  <c r="S217" i="5"/>
  <c r="Y217" i="5"/>
  <c r="R216" i="5"/>
  <c r="T216" i="5"/>
  <c r="U216" i="5"/>
  <c r="G410" i="5"/>
  <c r="J410" i="5"/>
  <c r="K410" i="5"/>
  <c r="L410" i="5"/>
  <c r="I410" i="5"/>
  <c r="H410" i="5"/>
  <c r="M410" i="5"/>
  <c r="N410" i="5"/>
  <c r="O410" i="5"/>
  <c r="P410" i="5"/>
  <c r="S410" i="5"/>
  <c r="V216" i="5"/>
  <c r="G216" i="5"/>
  <c r="J216" i="5"/>
  <c r="K216" i="5"/>
  <c r="L216" i="5"/>
  <c r="I216" i="5"/>
  <c r="H216" i="5"/>
  <c r="M216" i="5"/>
  <c r="N216" i="5"/>
  <c r="O216" i="5"/>
  <c r="P216" i="5"/>
  <c r="S216" i="5"/>
  <c r="Y216" i="5"/>
  <c r="R215" i="5"/>
  <c r="T215" i="5"/>
  <c r="U215" i="5"/>
  <c r="G411" i="5"/>
  <c r="J411" i="5"/>
  <c r="K411" i="5"/>
  <c r="L411" i="5"/>
  <c r="I411" i="5"/>
  <c r="H411" i="5"/>
  <c r="M411" i="5"/>
  <c r="N411" i="5"/>
  <c r="O411" i="5"/>
  <c r="P411" i="5"/>
  <c r="S411" i="5"/>
  <c r="V215" i="5"/>
  <c r="G215" i="5"/>
  <c r="J215" i="5"/>
  <c r="K215" i="5"/>
  <c r="L215" i="5"/>
  <c r="I215" i="5"/>
  <c r="H215" i="5"/>
  <c r="M215" i="5"/>
  <c r="N215" i="5"/>
  <c r="O215" i="5"/>
  <c r="P215" i="5"/>
  <c r="S215" i="5"/>
  <c r="Y215" i="5"/>
  <c r="R214" i="5"/>
  <c r="T214" i="5"/>
  <c r="U214" i="5"/>
  <c r="G412" i="5"/>
  <c r="J412" i="5"/>
  <c r="K412" i="5"/>
  <c r="L412" i="5"/>
  <c r="I412" i="5"/>
  <c r="H412" i="5"/>
  <c r="M412" i="5"/>
  <c r="N412" i="5"/>
  <c r="O412" i="5"/>
  <c r="P412" i="5"/>
  <c r="S412" i="5"/>
  <c r="V214" i="5"/>
  <c r="G214" i="5"/>
  <c r="J214" i="5"/>
  <c r="K214" i="5"/>
  <c r="L214" i="5"/>
  <c r="I214" i="5"/>
  <c r="H214" i="5"/>
  <c r="M214" i="5"/>
  <c r="N214" i="5"/>
  <c r="O214" i="5"/>
  <c r="P214" i="5"/>
  <c r="S214" i="5"/>
  <c r="Y214" i="5"/>
  <c r="R213" i="5"/>
  <c r="T213" i="5"/>
  <c r="U213" i="5"/>
  <c r="G413" i="5"/>
  <c r="J413" i="5"/>
  <c r="K413" i="5"/>
  <c r="L413" i="5"/>
  <c r="I413" i="5"/>
  <c r="H413" i="5"/>
  <c r="M413" i="5"/>
  <c r="N413" i="5"/>
  <c r="O413" i="5"/>
  <c r="P413" i="5"/>
  <c r="S413" i="5"/>
  <c r="V213" i="5"/>
  <c r="G213" i="5"/>
  <c r="J213" i="5"/>
  <c r="K213" i="5"/>
  <c r="L213" i="5"/>
  <c r="I213" i="5"/>
  <c r="H213" i="5"/>
  <c r="M213" i="5"/>
  <c r="N213" i="5"/>
  <c r="O213" i="5"/>
  <c r="P213" i="5"/>
  <c r="S213" i="5"/>
  <c r="Y213" i="5"/>
  <c r="R212" i="5"/>
  <c r="T212" i="5"/>
  <c r="U212" i="5"/>
  <c r="G414" i="5"/>
  <c r="J414" i="5"/>
  <c r="K414" i="5"/>
  <c r="L414" i="5"/>
  <c r="I414" i="5"/>
  <c r="H414" i="5"/>
  <c r="M414" i="5"/>
  <c r="N414" i="5"/>
  <c r="O414" i="5"/>
  <c r="P414" i="5"/>
  <c r="S414" i="5"/>
  <c r="V212" i="5"/>
  <c r="G212" i="5"/>
  <c r="J212" i="5"/>
  <c r="K212" i="5"/>
  <c r="L212" i="5"/>
  <c r="I212" i="5"/>
  <c r="H212" i="5"/>
  <c r="M212" i="5"/>
  <c r="N212" i="5"/>
  <c r="O212" i="5"/>
  <c r="P212" i="5"/>
  <c r="S212" i="5"/>
  <c r="Y212" i="5"/>
  <c r="R211" i="5"/>
  <c r="T211" i="5"/>
  <c r="U211" i="5"/>
  <c r="G415" i="5"/>
  <c r="J415" i="5"/>
  <c r="K415" i="5"/>
  <c r="L415" i="5"/>
  <c r="I415" i="5"/>
  <c r="H415" i="5"/>
  <c r="M415" i="5"/>
  <c r="N415" i="5"/>
  <c r="O415" i="5"/>
  <c r="P415" i="5"/>
  <c r="S415" i="5"/>
  <c r="V211" i="5"/>
  <c r="G211" i="5"/>
  <c r="J211" i="5"/>
  <c r="K211" i="5"/>
  <c r="L211" i="5"/>
  <c r="I211" i="5"/>
  <c r="H211" i="5"/>
  <c r="M211" i="5"/>
  <c r="N211" i="5"/>
  <c r="O211" i="5"/>
  <c r="P211" i="5"/>
  <c r="S211" i="5"/>
  <c r="Y211" i="5"/>
  <c r="R210" i="5"/>
  <c r="T210" i="5"/>
  <c r="U210" i="5"/>
  <c r="G416" i="5"/>
  <c r="J416" i="5"/>
  <c r="K416" i="5"/>
  <c r="L416" i="5"/>
  <c r="I416" i="5"/>
  <c r="H416" i="5"/>
  <c r="M416" i="5"/>
  <c r="N416" i="5"/>
  <c r="O416" i="5"/>
  <c r="P416" i="5"/>
  <c r="S416" i="5"/>
  <c r="V210" i="5"/>
  <c r="G210" i="5"/>
  <c r="J210" i="5"/>
  <c r="K210" i="5"/>
  <c r="L210" i="5"/>
  <c r="I210" i="5"/>
  <c r="H210" i="5"/>
  <c r="M210" i="5"/>
  <c r="N210" i="5"/>
  <c r="O210" i="5"/>
  <c r="P210" i="5"/>
  <c r="S210" i="5"/>
  <c r="Y210" i="5"/>
  <c r="R209" i="5"/>
  <c r="T209" i="5"/>
  <c r="U209" i="5"/>
  <c r="G417" i="5"/>
  <c r="J417" i="5"/>
  <c r="K417" i="5"/>
  <c r="L417" i="5"/>
  <c r="I417" i="5"/>
  <c r="H417" i="5"/>
  <c r="M417" i="5"/>
  <c r="N417" i="5"/>
  <c r="O417" i="5"/>
  <c r="P417" i="5"/>
  <c r="S417" i="5"/>
  <c r="V209" i="5"/>
  <c r="G209" i="5"/>
  <c r="J209" i="5"/>
  <c r="K209" i="5"/>
  <c r="L209" i="5"/>
  <c r="I209" i="5"/>
  <c r="H209" i="5"/>
  <c r="M209" i="5"/>
  <c r="N209" i="5"/>
  <c r="O209" i="5"/>
  <c r="P209" i="5"/>
  <c r="S209" i="5"/>
  <c r="Y209" i="5"/>
  <c r="R208" i="5"/>
  <c r="T208" i="5"/>
  <c r="U208" i="5"/>
  <c r="G418" i="5"/>
  <c r="J418" i="5"/>
  <c r="K418" i="5"/>
  <c r="L418" i="5"/>
  <c r="I418" i="5"/>
  <c r="H418" i="5"/>
  <c r="M418" i="5"/>
  <c r="N418" i="5"/>
  <c r="O418" i="5"/>
  <c r="P418" i="5"/>
  <c r="S418" i="5"/>
  <c r="V208" i="5"/>
  <c r="G208" i="5"/>
  <c r="J208" i="5"/>
  <c r="K208" i="5"/>
  <c r="L208" i="5"/>
  <c r="I208" i="5"/>
  <c r="H208" i="5"/>
  <c r="M208" i="5"/>
  <c r="N208" i="5"/>
  <c r="O208" i="5"/>
  <c r="P208" i="5"/>
  <c r="S208" i="5"/>
  <c r="Y208" i="5"/>
  <c r="R207" i="5"/>
  <c r="T207" i="5"/>
  <c r="U207" i="5"/>
  <c r="G419" i="5"/>
  <c r="J419" i="5"/>
  <c r="K419" i="5"/>
  <c r="L419" i="5"/>
  <c r="I419" i="5"/>
  <c r="H419" i="5"/>
  <c r="M419" i="5"/>
  <c r="N419" i="5"/>
  <c r="O419" i="5"/>
  <c r="P419" i="5"/>
  <c r="S419" i="5"/>
  <c r="V207" i="5"/>
  <c r="G207" i="5"/>
  <c r="J207" i="5"/>
  <c r="K207" i="5"/>
  <c r="L207" i="5"/>
  <c r="I207" i="5"/>
  <c r="H207" i="5"/>
  <c r="M207" i="5"/>
  <c r="N207" i="5"/>
  <c r="O207" i="5"/>
  <c r="P207" i="5"/>
  <c r="S207" i="5"/>
  <c r="Y207" i="5"/>
  <c r="R206" i="5"/>
  <c r="T206" i="5"/>
  <c r="U206" i="5"/>
  <c r="G420" i="5"/>
  <c r="J420" i="5"/>
  <c r="K420" i="5"/>
  <c r="L420" i="5"/>
  <c r="I420" i="5"/>
  <c r="H420" i="5"/>
  <c r="M420" i="5"/>
  <c r="N420" i="5"/>
  <c r="O420" i="5"/>
  <c r="P420" i="5"/>
  <c r="S420" i="5"/>
  <c r="V206" i="5"/>
  <c r="G206" i="5"/>
  <c r="J206" i="5"/>
  <c r="K206" i="5"/>
  <c r="L206" i="5"/>
  <c r="I206" i="5"/>
  <c r="H206" i="5"/>
  <c r="M206" i="5"/>
  <c r="N206" i="5"/>
  <c r="O206" i="5"/>
  <c r="P206" i="5"/>
  <c r="S206" i="5"/>
  <c r="Y206" i="5"/>
  <c r="R205" i="5"/>
  <c r="T205" i="5"/>
  <c r="U205" i="5"/>
  <c r="G421" i="5"/>
  <c r="J421" i="5"/>
  <c r="K421" i="5"/>
  <c r="L421" i="5"/>
  <c r="I421" i="5"/>
  <c r="H421" i="5"/>
  <c r="M421" i="5"/>
  <c r="N421" i="5"/>
  <c r="O421" i="5"/>
  <c r="P421" i="5"/>
  <c r="S421" i="5"/>
  <c r="V205" i="5"/>
  <c r="G205" i="5"/>
  <c r="J205" i="5"/>
  <c r="K205" i="5"/>
  <c r="L205" i="5"/>
  <c r="I205" i="5"/>
  <c r="H205" i="5"/>
  <c r="M205" i="5"/>
  <c r="N205" i="5"/>
  <c r="O205" i="5"/>
  <c r="P205" i="5"/>
  <c r="S205" i="5"/>
  <c r="Y205" i="5"/>
  <c r="R204" i="5"/>
  <c r="T204" i="5"/>
  <c r="U204" i="5"/>
  <c r="G422" i="5"/>
  <c r="J422" i="5"/>
  <c r="K422" i="5"/>
  <c r="L422" i="5"/>
  <c r="I422" i="5"/>
  <c r="H422" i="5"/>
  <c r="M422" i="5"/>
  <c r="N422" i="5"/>
  <c r="O422" i="5"/>
  <c r="P422" i="5"/>
  <c r="S422" i="5"/>
  <c r="V204" i="5"/>
  <c r="G204" i="5"/>
  <c r="J204" i="5"/>
  <c r="K204" i="5"/>
  <c r="L204" i="5"/>
  <c r="I204" i="5"/>
  <c r="H204" i="5"/>
  <c r="M204" i="5"/>
  <c r="N204" i="5"/>
  <c r="O204" i="5"/>
  <c r="P204" i="5"/>
  <c r="S204" i="5"/>
  <c r="Y204" i="5"/>
  <c r="R203" i="5"/>
  <c r="T203" i="5"/>
  <c r="U203" i="5"/>
  <c r="G423" i="5"/>
  <c r="J423" i="5"/>
  <c r="K423" i="5"/>
  <c r="L423" i="5"/>
  <c r="I423" i="5"/>
  <c r="H423" i="5"/>
  <c r="M423" i="5"/>
  <c r="N423" i="5"/>
  <c r="O423" i="5"/>
  <c r="P423" i="5"/>
  <c r="S423" i="5"/>
  <c r="V203" i="5"/>
  <c r="G203" i="5"/>
  <c r="J203" i="5"/>
  <c r="K203" i="5"/>
  <c r="L203" i="5"/>
  <c r="I203" i="5"/>
  <c r="H203" i="5"/>
  <c r="M203" i="5"/>
  <c r="N203" i="5"/>
  <c r="O203" i="5"/>
  <c r="P203" i="5"/>
  <c r="S203" i="5"/>
  <c r="Y203" i="5"/>
  <c r="R202" i="5"/>
  <c r="T202" i="5"/>
  <c r="U202" i="5"/>
  <c r="G424" i="5"/>
  <c r="J424" i="5"/>
  <c r="K424" i="5"/>
  <c r="L424" i="5"/>
  <c r="I424" i="5"/>
  <c r="H424" i="5"/>
  <c r="M424" i="5"/>
  <c r="N424" i="5"/>
  <c r="O424" i="5"/>
  <c r="P424" i="5"/>
  <c r="S424" i="5"/>
  <c r="V202" i="5"/>
  <c r="G202" i="5"/>
  <c r="J202" i="5"/>
  <c r="K202" i="5"/>
  <c r="L202" i="5"/>
  <c r="I202" i="5"/>
  <c r="H202" i="5"/>
  <c r="M202" i="5"/>
  <c r="N202" i="5"/>
  <c r="O202" i="5"/>
  <c r="P202" i="5"/>
  <c r="S202" i="5"/>
  <c r="Y202" i="5"/>
  <c r="R201" i="5"/>
  <c r="T201" i="5"/>
  <c r="U201" i="5"/>
  <c r="G425" i="5"/>
  <c r="J425" i="5"/>
  <c r="K425" i="5"/>
  <c r="L425" i="5"/>
  <c r="I425" i="5"/>
  <c r="H425" i="5"/>
  <c r="M425" i="5"/>
  <c r="N425" i="5"/>
  <c r="O425" i="5"/>
  <c r="P425" i="5"/>
  <c r="S425" i="5"/>
  <c r="V201" i="5"/>
  <c r="G201" i="5"/>
  <c r="J201" i="5"/>
  <c r="K201" i="5"/>
  <c r="L201" i="5"/>
  <c r="I201" i="5"/>
  <c r="H201" i="5"/>
  <c r="M201" i="5"/>
  <c r="N201" i="5"/>
  <c r="O201" i="5"/>
  <c r="P201" i="5"/>
  <c r="S201" i="5"/>
  <c r="Y201" i="5"/>
  <c r="R200" i="5"/>
  <c r="T200" i="5"/>
  <c r="U200" i="5"/>
  <c r="G426" i="5"/>
  <c r="J426" i="5"/>
  <c r="K426" i="5"/>
  <c r="L426" i="5"/>
  <c r="I426" i="5"/>
  <c r="H426" i="5"/>
  <c r="M426" i="5"/>
  <c r="N426" i="5"/>
  <c r="O426" i="5"/>
  <c r="P426" i="5"/>
  <c r="S426" i="5"/>
  <c r="V200" i="5"/>
  <c r="G200" i="5"/>
  <c r="J200" i="5"/>
  <c r="K200" i="5"/>
  <c r="L200" i="5"/>
  <c r="I200" i="5"/>
  <c r="H200" i="5"/>
  <c r="M200" i="5"/>
  <c r="N200" i="5"/>
  <c r="O200" i="5"/>
  <c r="P200" i="5"/>
  <c r="S200" i="5"/>
  <c r="Y200" i="5"/>
  <c r="R199" i="5"/>
  <c r="T199" i="5"/>
  <c r="U199" i="5"/>
  <c r="G427" i="5"/>
  <c r="J427" i="5"/>
  <c r="K427" i="5"/>
  <c r="L427" i="5"/>
  <c r="I427" i="5"/>
  <c r="H427" i="5"/>
  <c r="M427" i="5"/>
  <c r="N427" i="5"/>
  <c r="O427" i="5"/>
  <c r="P427" i="5"/>
  <c r="S427" i="5"/>
  <c r="V199" i="5"/>
  <c r="G199" i="5"/>
  <c r="J199" i="5"/>
  <c r="K199" i="5"/>
  <c r="L199" i="5"/>
  <c r="I199" i="5"/>
  <c r="H199" i="5"/>
  <c r="M199" i="5"/>
  <c r="N199" i="5"/>
  <c r="O199" i="5"/>
  <c r="P199" i="5"/>
  <c r="S199" i="5"/>
  <c r="Y199" i="5"/>
  <c r="R198" i="5"/>
  <c r="T198" i="5"/>
  <c r="U198" i="5"/>
  <c r="G428" i="5"/>
  <c r="J428" i="5"/>
  <c r="K428" i="5"/>
  <c r="L428" i="5"/>
  <c r="I428" i="5"/>
  <c r="H428" i="5"/>
  <c r="M428" i="5"/>
  <c r="N428" i="5"/>
  <c r="O428" i="5"/>
  <c r="P428" i="5"/>
  <c r="S428" i="5"/>
  <c r="V198" i="5"/>
  <c r="G198" i="5"/>
  <c r="J198" i="5"/>
  <c r="K198" i="5"/>
  <c r="L198" i="5"/>
  <c r="I198" i="5"/>
  <c r="H198" i="5"/>
  <c r="M198" i="5"/>
  <c r="N198" i="5"/>
  <c r="O198" i="5"/>
  <c r="P198" i="5"/>
  <c r="S198" i="5"/>
  <c r="Y198" i="5"/>
  <c r="R197" i="5"/>
  <c r="T197" i="5"/>
  <c r="U197" i="5"/>
  <c r="G429" i="5"/>
  <c r="J429" i="5"/>
  <c r="K429" i="5"/>
  <c r="L429" i="5"/>
  <c r="I429" i="5"/>
  <c r="H429" i="5"/>
  <c r="M429" i="5"/>
  <c r="N429" i="5"/>
  <c r="O429" i="5"/>
  <c r="P429" i="5"/>
  <c r="S429" i="5"/>
  <c r="V197" i="5"/>
  <c r="G197" i="5"/>
  <c r="J197" i="5"/>
  <c r="K197" i="5"/>
  <c r="L197" i="5"/>
  <c r="I197" i="5"/>
  <c r="H197" i="5"/>
  <c r="M197" i="5"/>
  <c r="N197" i="5"/>
  <c r="O197" i="5"/>
  <c r="P197" i="5"/>
  <c r="S197" i="5"/>
  <c r="Y197" i="5"/>
  <c r="R196" i="5"/>
  <c r="T196" i="5"/>
  <c r="U196" i="5"/>
  <c r="G430" i="5"/>
  <c r="J430" i="5"/>
  <c r="K430" i="5"/>
  <c r="L430" i="5"/>
  <c r="I430" i="5"/>
  <c r="H430" i="5"/>
  <c r="M430" i="5"/>
  <c r="N430" i="5"/>
  <c r="O430" i="5"/>
  <c r="P430" i="5"/>
  <c r="S430" i="5"/>
  <c r="V196" i="5"/>
  <c r="G196" i="5"/>
  <c r="J196" i="5"/>
  <c r="K196" i="5"/>
  <c r="L196" i="5"/>
  <c r="I196" i="5"/>
  <c r="H196" i="5"/>
  <c r="M196" i="5"/>
  <c r="N196" i="5"/>
  <c r="O196" i="5"/>
  <c r="P196" i="5"/>
  <c r="S196" i="5"/>
  <c r="Y196" i="5"/>
  <c r="R195" i="5"/>
  <c r="T195" i="5"/>
  <c r="U195" i="5"/>
  <c r="G431" i="5"/>
  <c r="J431" i="5"/>
  <c r="K431" i="5"/>
  <c r="L431" i="5"/>
  <c r="I431" i="5"/>
  <c r="H431" i="5"/>
  <c r="M431" i="5"/>
  <c r="N431" i="5"/>
  <c r="O431" i="5"/>
  <c r="P431" i="5"/>
  <c r="S431" i="5"/>
  <c r="V195" i="5"/>
  <c r="G195" i="5"/>
  <c r="J195" i="5"/>
  <c r="K195" i="5"/>
  <c r="L195" i="5"/>
  <c r="I195" i="5"/>
  <c r="H195" i="5"/>
  <c r="M195" i="5"/>
  <c r="N195" i="5"/>
  <c r="O195" i="5"/>
  <c r="P195" i="5"/>
  <c r="S195" i="5"/>
  <c r="Y195" i="5"/>
  <c r="R194" i="5"/>
  <c r="T194" i="5"/>
  <c r="U194" i="5"/>
  <c r="G432" i="5"/>
  <c r="J432" i="5"/>
  <c r="K432" i="5"/>
  <c r="L432" i="5"/>
  <c r="I432" i="5"/>
  <c r="H432" i="5"/>
  <c r="M432" i="5"/>
  <c r="N432" i="5"/>
  <c r="O432" i="5"/>
  <c r="P432" i="5"/>
  <c r="S432" i="5"/>
  <c r="V194" i="5"/>
  <c r="G194" i="5"/>
  <c r="J194" i="5"/>
  <c r="K194" i="5"/>
  <c r="L194" i="5"/>
  <c r="I194" i="5"/>
  <c r="H194" i="5"/>
  <c r="M194" i="5"/>
  <c r="N194" i="5"/>
  <c r="O194" i="5"/>
  <c r="P194" i="5"/>
  <c r="S194" i="5"/>
  <c r="Y194" i="5"/>
  <c r="R193" i="5"/>
  <c r="T193" i="5"/>
  <c r="U193" i="5"/>
  <c r="G433" i="5"/>
  <c r="J433" i="5"/>
  <c r="K433" i="5"/>
  <c r="L433" i="5"/>
  <c r="I433" i="5"/>
  <c r="H433" i="5"/>
  <c r="M433" i="5"/>
  <c r="N433" i="5"/>
  <c r="O433" i="5"/>
  <c r="P433" i="5"/>
  <c r="S433" i="5"/>
  <c r="V193" i="5"/>
  <c r="G193" i="5"/>
  <c r="J193" i="5"/>
  <c r="K193" i="5"/>
  <c r="L193" i="5"/>
  <c r="I193" i="5"/>
  <c r="H193" i="5"/>
  <c r="M193" i="5"/>
  <c r="N193" i="5"/>
  <c r="O193" i="5"/>
  <c r="P193" i="5"/>
  <c r="S193" i="5"/>
  <c r="Y193" i="5"/>
  <c r="R192" i="5"/>
  <c r="T192" i="5"/>
  <c r="U192" i="5"/>
  <c r="G434" i="5"/>
  <c r="J434" i="5"/>
  <c r="K434" i="5"/>
  <c r="L434" i="5"/>
  <c r="I434" i="5"/>
  <c r="H434" i="5"/>
  <c r="M434" i="5"/>
  <c r="N434" i="5"/>
  <c r="O434" i="5"/>
  <c r="P434" i="5"/>
  <c r="S434" i="5"/>
  <c r="V192" i="5"/>
  <c r="G192" i="5"/>
  <c r="J192" i="5"/>
  <c r="K192" i="5"/>
  <c r="L192" i="5"/>
  <c r="I192" i="5"/>
  <c r="H192" i="5"/>
  <c r="M192" i="5"/>
  <c r="N192" i="5"/>
  <c r="O192" i="5"/>
  <c r="P192" i="5"/>
  <c r="S192" i="5"/>
  <c r="Y192" i="5"/>
  <c r="R191" i="5"/>
  <c r="T191" i="5"/>
  <c r="U191" i="5"/>
  <c r="G435" i="5"/>
  <c r="J435" i="5"/>
  <c r="K435" i="5"/>
  <c r="L435" i="5"/>
  <c r="I435" i="5"/>
  <c r="H435" i="5"/>
  <c r="M435" i="5"/>
  <c r="N435" i="5"/>
  <c r="O435" i="5"/>
  <c r="P435" i="5"/>
  <c r="S435" i="5"/>
  <c r="V191" i="5"/>
  <c r="G191" i="5"/>
  <c r="J191" i="5"/>
  <c r="K191" i="5"/>
  <c r="L191" i="5"/>
  <c r="I191" i="5"/>
  <c r="H191" i="5"/>
  <c r="M191" i="5"/>
  <c r="N191" i="5"/>
  <c r="O191" i="5"/>
  <c r="P191" i="5"/>
  <c r="S191" i="5"/>
  <c r="Y191" i="5"/>
  <c r="R190" i="5"/>
  <c r="T190" i="5"/>
  <c r="U190" i="5"/>
  <c r="G436" i="5"/>
  <c r="J436" i="5"/>
  <c r="K436" i="5"/>
  <c r="L436" i="5"/>
  <c r="I436" i="5"/>
  <c r="H436" i="5"/>
  <c r="M436" i="5"/>
  <c r="N436" i="5"/>
  <c r="O436" i="5"/>
  <c r="P436" i="5"/>
  <c r="S436" i="5"/>
  <c r="V190" i="5"/>
  <c r="G190" i="5"/>
  <c r="J190" i="5"/>
  <c r="K190" i="5"/>
  <c r="L190" i="5"/>
  <c r="I190" i="5"/>
  <c r="H190" i="5"/>
  <c r="M190" i="5"/>
  <c r="N190" i="5"/>
  <c r="O190" i="5"/>
  <c r="P190" i="5"/>
  <c r="S190" i="5"/>
  <c r="Y190" i="5"/>
  <c r="R189" i="5"/>
  <c r="T189" i="5"/>
  <c r="U189" i="5"/>
  <c r="G437" i="5"/>
  <c r="J437" i="5"/>
  <c r="K437" i="5"/>
  <c r="L437" i="5"/>
  <c r="I437" i="5"/>
  <c r="H437" i="5"/>
  <c r="M437" i="5"/>
  <c r="N437" i="5"/>
  <c r="O437" i="5"/>
  <c r="P437" i="5"/>
  <c r="S437" i="5"/>
  <c r="V189" i="5"/>
  <c r="G189" i="5"/>
  <c r="J189" i="5"/>
  <c r="K189" i="5"/>
  <c r="L189" i="5"/>
  <c r="I189" i="5"/>
  <c r="H189" i="5"/>
  <c r="M189" i="5"/>
  <c r="N189" i="5"/>
  <c r="O189" i="5"/>
  <c r="P189" i="5"/>
  <c r="S189" i="5"/>
  <c r="Y189" i="5"/>
  <c r="R188" i="5"/>
  <c r="T188" i="5"/>
  <c r="U188" i="5"/>
  <c r="G438" i="5"/>
  <c r="J438" i="5"/>
  <c r="K438" i="5"/>
  <c r="L438" i="5"/>
  <c r="I438" i="5"/>
  <c r="H438" i="5"/>
  <c r="M438" i="5"/>
  <c r="N438" i="5"/>
  <c r="O438" i="5"/>
  <c r="P438" i="5"/>
  <c r="S438" i="5"/>
  <c r="V188" i="5"/>
  <c r="G188" i="5"/>
  <c r="J188" i="5"/>
  <c r="K188" i="5"/>
  <c r="L188" i="5"/>
  <c r="I188" i="5"/>
  <c r="H188" i="5"/>
  <c r="M188" i="5"/>
  <c r="N188" i="5"/>
  <c r="O188" i="5"/>
  <c r="P188" i="5"/>
  <c r="S188" i="5"/>
  <c r="Y188" i="5"/>
  <c r="R187" i="5"/>
  <c r="T187" i="5"/>
  <c r="U187" i="5"/>
  <c r="G439" i="5"/>
  <c r="J439" i="5"/>
  <c r="K439" i="5"/>
  <c r="L439" i="5"/>
  <c r="I439" i="5"/>
  <c r="H439" i="5"/>
  <c r="M439" i="5"/>
  <c r="N439" i="5"/>
  <c r="O439" i="5"/>
  <c r="P439" i="5"/>
  <c r="S439" i="5"/>
  <c r="V187" i="5"/>
  <c r="G187" i="5"/>
  <c r="J187" i="5"/>
  <c r="K187" i="5"/>
  <c r="L187" i="5"/>
  <c r="I187" i="5"/>
  <c r="H187" i="5"/>
  <c r="M187" i="5"/>
  <c r="N187" i="5"/>
  <c r="O187" i="5"/>
  <c r="P187" i="5"/>
  <c r="S187" i="5"/>
  <c r="Y187" i="5"/>
  <c r="R186" i="5"/>
  <c r="T186" i="5"/>
  <c r="U186" i="5"/>
  <c r="G440" i="5"/>
  <c r="J440" i="5"/>
  <c r="K440" i="5"/>
  <c r="L440" i="5"/>
  <c r="I440" i="5"/>
  <c r="H440" i="5"/>
  <c r="M440" i="5"/>
  <c r="N440" i="5"/>
  <c r="O440" i="5"/>
  <c r="P440" i="5"/>
  <c r="S440" i="5"/>
  <c r="V186" i="5"/>
  <c r="G186" i="5"/>
  <c r="J186" i="5"/>
  <c r="K186" i="5"/>
  <c r="L186" i="5"/>
  <c r="I186" i="5"/>
  <c r="H186" i="5"/>
  <c r="M186" i="5"/>
  <c r="N186" i="5"/>
  <c r="O186" i="5"/>
  <c r="P186" i="5"/>
  <c r="S186" i="5"/>
  <c r="Y186" i="5"/>
  <c r="R185" i="5"/>
  <c r="F441" i="5"/>
  <c r="R441" i="5"/>
  <c r="T185" i="5"/>
  <c r="U185" i="5"/>
  <c r="G441" i="5"/>
  <c r="J441" i="5"/>
  <c r="K441" i="5"/>
  <c r="L441" i="5"/>
  <c r="I441" i="5"/>
  <c r="H441" i="5"/>
  <c r="M441" i="5"/>
  <c r="N441" i="5"/>
  <c r="O441" i="5"/>
  <c r="P441" i="5"/>
  <c r="S441" i="5"/>
  <c r="V185" i="5"/>
  <c r="G185" i="5"/>
  <c r="J185" i="5"/>
  <c r="K185" i="5"/>
  <c r="L185" i="5"/>
  <c r="I185" i="5"/>
  <c r="H185" i="5"/>
  <c r="M185" i="5"/>
  <c r="N185" i="5"/>
  <c r="O185" i="5"/>
  <c r="P185" i="5"/>
  <c r="S185" i="5"/>
  <c r="Y185" i="5"/>
  <c r="R184" i="5"/>
  <c r="F442" i="5"/>
  <c r="R442" i="5"/>
  <c r="T184" i="5"/>
  <c r="U184" i="5"/>
  <c r="G442" i="5"/>
  <c r="J442" i="5"/>
  <c r="K442" i="5"/>
  <c r="L442" i="5"/>
  <c r="I442" i="5"/>
  <c r="H442" i="5"/>
  <c r="M442" i="5"/>
  <c r="N442" i="5"/>
  <c r="O442" i="5"/>
  <c r="P442" i="5"/>
  <c r="S442" i="5"/>
  <c r="V184" i="5"/>
  <c r="G184" i="5"/>
  <c r="J184" i="5"/>
  <c r="K184" i="5"/>
  <c r="L184" i="5"/>
  <c r="I184" i="5"/>
  <c r="H184" i="5"/>
  <c r="M184" i="5"/>
  <c r="N184" i="5"/>
  <c r="O184" i="5"/>
  <c r="P184" i="5"/>
  <c r="S184" i="5"/>
  <c r="Y184" i="5"/>
  <c r="R183" i="5"/>
  <c r="F443" i="5"/>
  <c r="R443" i="5"/>
  <c r="T183" i="5"/>
  <c r="U183" i="5"/>
  <c r="G443" i="5"/>
  <c r="J443" i="5"/>
  <c r="K443" i="5"/>
  <c r="L443" i="5"/>
  <c r="I443" i="5"/>
  <c r="H443" i="5"/>
  <c r="M443" i="5"/>
  <c r="N443" i="5"/>
  <c r="O443" i="5"/>
  <c r="P443" i="5"/>
  <c r="S443" i="5"/>
  <c r="V183" i="5"/>
  <c r="G183" i="5"/>
  <c r="J183" i="5"/>
  <c r="K183" i="5"/>
  <c r="L183" i="5"/>
  <c r="I183" i="5"/>
  <c r="H183" i="5"/>
  <c r="M183" i="5"/>
  <c r="N183" i="5"/>
  <c r="O183" i="5"/>
  <c r="P183" i="5"/>
  <c r="S183" i="5"/>
  <c r="Y183" i="5"/>
  <c r="R182" i="5"/>
  <c r="F444" i="5"/>
  <c r="R444" i="5"/>
  <c r="T182" i="5"/>
  <c r="U182" i="5"/>
  <c r="G444" i="5"/>
  <c r="J444" i="5"/>
  <c r="K444" i="5"/>
  <c r="L444" i="5"/>
  <c r="I444" i="5"/>
  <c r="H444" i="5"/>
  <c r="M444" i="5"/>
  <c r="N444" i="5"/>
  <c r="O444" i="5"/>
  <c r="P444" i="5"/>
  <c r="S444" i="5"/>
  <c r="V182" i="5"/>
  <c r="G182" i="5"/>
  <c r="J182" i="5"/>
  <c r="K182" i="5"/>
  <c r="L182" i="5"/>
  <c r="I182" i="5"/>
  <c r="H182" i="5"/>
  <c r="M182" i="5"/>
  <c r="N182" i="5"/>
  <c r="O182" i="5"/>
  <c r="P182" i="5"/>
  <c r="S182" i="5"/>
  <c r="Y182" i="5"/>
  <c r="R181" i="5"/>
  <c r="F445" i="5"/>
  <c r="R445" i="5"/>
  <c r="T181" i="5"/>
  <c r="U181" i="5"/>
  <c r="G445" i="5"/>
  <c r="J445" i="5"/>
  <c r="K445" i="5"/>
  <c r="L445" i="5"/>
  <c r="I445" i="5"/>
  <c r="H445" i="5"/>
  <c r="M445" i="5"/>
  <c r="N445" i="5"/>
  <c r="O445" i="5"/>
  <c r="P445" i="5"/>
  <c r="S445" i="5"/>
  <c r="V181" i="5"/>
  <c r="G181" i="5"/>
  <c r="J181" i="5"/>
  <c r="K181" i="5"/>
  <c r="L181" i="5"/>
  <c r="I181" i="5"/>
  <c r="H181" i="5"/>
  <c r="M181" i="5"/>
  <c r="N181" i="5"/>
  <c r="O181" i="5"/>
  <c r="P181" i="5"/>
  <c r="S181" i="5"/>
  <c r="Y181" i="5"/>
  <c r="R180" i="5"/>
  <c r="F446" i="5"/>
  <c r="R446" i="5"/>
  <c r="T180" i="5"/>
  <c r="U180" i="5"/>
  <c r="G446" i="5"/>
  <c r="J446" i="5"/>
  <c r="K446" i="5"/>
  <c r="L446" i="5"/>
  <c r="I446" i="5"/>
  <c r="H446" i="5"/>
  <c r="M446" i="5"/>
  <c r="N446" i="5"/>
  <c r="O446" i="5"/>
  <c r="P446" i="5"/>
  <c r="S446" i="5"/>
  <c r="V180" i="5"/>
  <c r="G180" i="5"/>
  <c r="J180" i="5"/>
  <c r="K180" i="5"/>
  <c r="L180" i="5"/>
  <c r="I180" i="5"/>
  <c r="H180" i="5"/>
  <c r="M180" i="5"/>
  <c r="N180" i="5"/>
  <c r="O180" i="5"/>
  <c r="P180" i="5"/>
  <c r="S180" i="5"/>
  <c r="Y180" i="5"/>
  <c r="R179" i="5"/>
  <c r="F447" i="5"/>
  <c r="R447" i="5"/>
  <c r="T179" i="5"/>
  <c r="U179" i="5"/>
  <c r="G447" i="5"/>
  <c r="J447" i="5"/>
  <c r="K447" i="5"/>
  <c r="L447" i="5"/>
  <c r="I447" i="5"/>
  <c r="H447" i="5"/>
  <c r="M447" i="5"/>
  <c r="N447" i="5"/>
  <c r="O447" i="5"/>
  <c r="P447" i="5"/>
  <c r="S447" i="5"/>
  <c r="V179" i="5"/>
  <c r="G179" i="5"/>
  <c r="J179" i="5"/>
  <c r="K179" i="5"/>
  <c r="L179" i="5"/>
  <c r="I179" i="5"/>
  <c r="H179" i="5"/>
  <c r="M179" i="5"/>
  <c r="N179" i="5"/>
  <c r="O179" i="5"/>
  <c r="P179" i="5"/>
  <c r="S179" i="5"/>
  <c r="Y179" i="5"/>
  <c r="R178" i="5"/>
  <c r="F448" i="5"/>
  <c r="R448" i="5"/>
  <c r="T178" i="5"/>
  <c r="U178" i="5"/>
  <c r="G448" i="5"/>
  <c r="J448" i="5"/>
  <c r="K448" i="5"/>
  <c r="L448" i="5"/>
  <c r="I448" i="5"/>
  <c r="H448" i="5"/>
  <c r="M448" i="5"/>
  <c r="N448" i="5"/>
  <c r="O448" i="5"/>
  <c r="P448" i="5"/>
  <c r="S448" i="5"/>
  <c r="V178" i="5"/>
  <c r="G178" i="5"/>
  <c r="J178" i="5"/>
  <c r="K178" i="5"/>
  <c r="L178" i="5"/>
  <c r="I178" i="5"/>
  <c r="H178" i="5"/>
  <c r="M178" i="5"/>
  <c r="N178" i="5"/>
  <c r="O178" i="5"/>
  <c r="P178" i="5"/>
  <c r="S178" i="5"/>
  <c r="Y178" i="5"/>
  <c r="R177" i="5"/>
  <c r="F449" i="5"/>
  <c r="R449" i="5"/>
  <c r="T177" i="5"/>
  <c r="U177" i="5"/>
  <c r="G449" i="5"/>
  <c r="J449" i="5"/>
  <c r="K449" i="5"/>
  <c r="L449" i="5"/>
  <c r="I449" i="5"/>
  <c r="H449" i="5"/>
  <c r="M449" i="5"/>
  <c r="N449" i="5"/>
  <c r="O449" i="5"/>
  <c r="P449" i="5"/>
  <c r="S449" i="5"/>
  <c r="V177" i="5"/>
  <c r="G177" i="5"/>
  <c r="J177" i="5"/>
  <c r="K177" i="5"/>
  <c r="L177" i="5"/>
  <c r="I177" i="5"/>
  <c r="H177" i="5"/>
  <c r="M177" i="5"/>
  <c r="N177" i="5"/>
  <c r="O177" i="5"/>
  <c r="P177" i="5"/>
  <c r="S177" i="5"/>
  <c r="Y177" i="5"/>
  <c r="R176" i="5"/>
  <c r="F450" i="5"/>
  <c r="R450" i="5"/>
  <c r="T176" i="5"/>
  <c r="U176" i="5"/>
  <c r="G450" i="5"/>
  <c r="J450" i="5"/>
  <c r="K450" i="5"/>
  <c r="L450" i="5"/>
  <c r="I450" i="5"/>
  <c r="H450" i="5"/>
  <c r="M450" i="5"/>
  <c r="N450" i="5"/>
  <c r="O450" i="5"/>
  <c r="P450" i="5"/>
  <c r="S450" i="5"/>
  <c r="V176" i="5"/>
  <c r="G176" i="5"/>
  <c r="J176" i="5"/>
  <c r="K176" i="5"/>
  <c r="L176" i="5"/>
  <c r="I176" i="5"/>
  <c r="H176" i="5"/>
  <c r="M176" i="5"/>
  <c r="N176" i="5"/>
  <c r="O176" i="5"/>
  <c r="P176" i="5"/>
  <c r="S176" i="5"/>
  <c r="Y176" i="5"/>
  <c r="R175" i="5"/>
  <c r="F451" i="5"/>
  <c r="R451" i="5"/>
  <c r="T175" i="5"/>
  <c r="U175" i="5"/>
  <c r="G451" i="5"/>
  <c r="J451" i="5"/>
  <c r="K451" i="5"/>
  <c r="L451" i="5"/>
  <c r="I451" i="5"/>
  <c r="H451" i="5"/>
  <c r="M451" i="5"/>
  <c r="N451" i="5"/>
  <c r="O451" i="5"/>
  <c r="P451" i="5"/>
  <c r="S451" i="5"/>
  <c r="V175" i="5"/>
  <c r="G175" i="5"/>
  <c r="J175" i="5"/>
  <c r="K175" i="5"/>
  <c r="L175" i="5"/>
  <c r="I175" i="5"/>
  <c r="H175" i="5"/>
  <c r="M175" i="5"/>
  <c r="N175" i="5"/>
  <c r="O175" i="5"/>
  <c r="P175" i="5"/>
  <c r="S175" i="5"/>
  <c r="Y175" i="5"/>
  <c r="R174" i="5"/>
  <c r="F452" i="5"/>
  <c r="R452" i="5"/>
  <c r="T174" i="5"/>
  <c r="U174" i="5"/>
  <c r="G452" i="5"/>
  <c r="J452" i="5"/>
  <c r="K452" i="5"/>
  <c r="L452" i="5"/>
  <c r="I452" i="5"/>
  <c r="H452" i="5"/>
  <c r="M452" i="5"/>
  <c r="N452" i="5"/>
  <c r="O452" i="5"/>
  <c r="P452" i="5"/>
  <c r="S452" i="5"/>
  <c r="V174" i="5"/>
  <c r="G174" i="5"/>
  <c r="J174" i="5"/>
  <c r="K174" i="5"/>
  <c r="L174" i="5"/>
  <c r="I174" i="5"/>
  <c r="H174" i="5"/>
  <c r="M174" i="5"/>
  <c r="N174" i="5"/>
  <c r="O174" i="5"/>
  <c r="P174" i="5"/>
  <c r="S174" i="5"/>
  <c r="Y174" i="5"/>
  <c r="R173" i="5"/>
  <c r="F453" i="5"/>
  <c r="R453" i="5"/>
  <c r="T173" i="5"/>
  <c r="U173" i="5"/>
  <c r="G453" i="5"/>
  <c r="J453" i="5"/>
  <c r="K453" i="5"/>
  <c r="L453" i="5"/>
  <c r="I453" i="5"/>
  <c r="H453" i="5"/>
  <c r="M453" i="5"/>
  <c r="N453" i="5"/>
  <c r="O453" i="5"/>
  <c r="P453" i="5"/>
  <c r="S453" i="5"/>
  <c r="V173" i="5"/>
  <c r="G173" i="5"/>
  <c r="J173" i="5"/>
  <c r="K173" i="5"/>
  <c r="L173" i="5"/>
  <c r="I173" i="5"/>
  <c r="H173" i="5"/>
  <c r="M173" i="5"/>
  <c r="N173" i="5"/>
  <c r="O173" i="5"/>
  <c r="P173" i="5"/>
  <c r="S173" i="5"/>
  <c r="Y173" i="5"/>
  <c r="R172" i="5"/>
  <c r="F454" i="5"/>
  <c r="R454" i="5"/>
  <c r="T172" i="5"/>
  <c r="U172" i="5"/>
  <c r="G454" i="5"/>
  <c r="J454" i="5"/>
  <c r="K454" i="5"/>
  <c r="L454" i="5"/>
  <c r="I454" i="5"/>
  <c r="H454" i="5"/>
  <c r="M454" i="5"/>
  <c r="N454" i="5"/>
  <c r="O454" i="5"/>
  <c r="P454" i="5"/>
  <c r="S454" i="5"/>
  <c r="V172" i="5"/>
  <c r="G172" i="5"/>
  <c r="J172" i="5"/>
  <c r="K172" i="5"/>
  <c r="L172" i="5"/>
  <c r="I172" i="5"/>
  <c r="H172" i="5"/>
  <c r="M172" i="5"/>
  <c r="N172" i="5"/>
  <c r="O172" i="5"/>
  <c r="P172" i="5"/>
  <c r="S172" i="5"/>
  <c r="Y172" i="5"/>
  <c r="F455" i="5"/>
  <c r="R455" i="5"/>
  <c r="T171" i="5"/>
  <c r="U171" i="5"/>
  <c r="G455" i="5"/>
  <c r="J455" i="5"/>
  <c r="K455" i="5"/>
  <c r="L455" i="5"/>
  <c r="I455" i="5"/>
  <c r="H455" i="5"/>
  <c r="M455" i="5"/>
  <c r="N455" i="5"/>
  <c r="O455" i="5"/>
  <c r="P455" i="5"/>
  <c r="S455" i="5"/>
  <c r="V171" i="5"/>
  <c r="G171" i="5"/>
  <c r="J171" i="5"/>
  <c r="K171" i="5"/>
  <c r="L171" i="5"/>
  <c r="I171" i="5"/>
  <c r="H171" i="5"/>
  <c r="M171" i="5"/>
  <c r="N171" i="5"/>
  <c r="O171" i="5"/>
  <c r="P171" i="5"/>
  <c r="S171" i="5"/>
  <c r="Y171" i="5"/>
  <c r="R170" i="5"/>
  <c r="F456" i="5"/>
  <c r="R456" i="5"/>
  <c r="T170" i="5"/>
  <c r="U170" i="5"/>
  <c r="G456" i="5"/>
  <c r="J456" i="5"/>
  <c r="K456" i="5"/>
  <c r="L456" i="5"/>
  <c r="I456" i="5"/>
  <c r="H456" i="5"/>
  <c r="M456" i="5"/>
  <c r="N456" i="5"/>
  <c r="O456" i="5"/>
  <c r="P456" i="5"/>
  <c r="S456" i="5"/>
  <c r="V170" i="5"/>
  <c r="G170" i="5"/>
  <c r="J170" i="5"/>
  <c r="K170" i="5"/>
  <c r="L170" i="5"/>
  <c r="I170" i="5"/>
  <c r="H170" i="5"/>
  <c r="M170" i="5"/>
  <c r="N170" i="5"/>
  <c r="O170" i="5"/>
  <c r="P170" i="5"/>
  <c r="S170" i="5"/>
  <c r="Y170" i="5"/>
  <c r="R169" i="5"/>
  <c r="F457" i="5"/>
  <c r="R457" i="5"/>
  <c r="T169" i="5"/>
  <c r="U169" i="5"/>
  <c r="G457" i="5"/>
  <c r="J457" i="5"/>
  <c r="K457" i="5"/>
  <c r="L457" i="5"/>
  <c r="I457" i="5"/>
  <c r="H457" i="5"/>
  <c r="M457" i="5"/>
  <c r="N457" i="5"/>
  <c r="O457" i="5"/>
  <c r="P457" i="5"/>
  <c r="S457" i="5"/>
  <c r="V169" i="5"/>
  <c r="G169" i="5"/>
  <c r="J169" i="5"/>
  <c r="K169" i="5"/>
  <c r="L169" i="5"/>
  <c r="I169" i="5"/>
  <c r="H169" i="5"/>
  <c r="M169" i="5"/>
  <c r="N169" i="5"/>
  <c r="O169" i="5"/>
  <c r="P169" i="5"/>
  <c r="S169" i="5"/>
  <c r="Y169" i="5"/>
  <c r="R168" i="5"/>
  <c r="F458" i="5"/>
  <c r="R458" i="5"/>
  <c r="T168" i="5"/>
  <c r="U168" i="5"/>
  <c r="G458" i="5"/>
  <c r="J458" i="5"/>
  <c r="K458" i="5"/>
  <c r="L458" i="5"/>
  <c r="I458" i="5"/>
  <c r="H458" i="5"/>
  <c r="M458" i="5"/>
  <c r="N458" i="5"/>
  <c r="O458" i="5"/>
  <c r="P458" i="5"/>
  <c r="S458" i="5"/>
  <c r="V168" i="5"/>
  <c r="G168" i="5"/>
  <c r="J168" i="5"/>
  <c r="K168" i="5"/>
  <c r="L168" i="5"/>
  <c r="I168" i="5"/>
  <c r="H168" i="5"/>
  <c r="M168" i="5"/>
  <c r="N168" i="5"/>
  <c r="O168" i="5"/>
  <c r="P168" i="5"/>
  <c r="S168" i="5"/>
  <c r="Y168" i="5"/>
  <c r="R167" i="5"/>
  <c r="F459" i="5"/>
  <c r="R459" i="5"/>
  <c r="T167" i="5"/>
  <c r="U167" i="5"/>
  <c r="G459" i="5"/>
  <c r="J459" i="5"/>
  <c r="K459" i="5"/>
  <c r="L459" i="5"/>
  <c r="I459" i="5"/>
  <c r="H459" i="5"/>
  <c r="M459" i="5"/>
  <c r="N459" i="5"/>
  <c r="O459" i="5"/>
  <c r="P459" i="5"/>
  <c r="S459" i="5"/>
  <c r="V167" i="5"/>
  <c r="G167" i="5"/>
  <c r="J167" i="5"/>
  <c r="K167" i="5"/>
  <c r="L167" i="5"/>
  <c r="I167" i="5"/>
  <c r="H167" i="5"/>
  <c r="M167" i="5"/>
  <c r="N167" i="5"/>
  <c r="O167" i="5"/>
  <c r="P167" i="5"/>
  <c r="S167" i="5"/>
  <c r="Y167" i="5"/>
  <c r="R166" i="5"/>
  <c r="F460" i="5"/>
  <c r="R460" i="5"/>
  <c r="T166" i="5"/>
  <c r="U166" i="5"/>
  <c r="G460" i="5"/>
  <c r="J460" i="5"/>
  <c r="K460" i="5"/>
  <c r="L460" i="5"/>
  <c r="I460" i="5"/>
  <c r="H460" i="5"/>
  <c r="M460" i="5"/>
  <c r="N460" i="5"/>
  <c r="O460" i="5"/>
  <c r="P460" i="5"/>
  <c r="S460" i="5"/>
  <c r="V166" i="5"/>
  <c r="G166" i="5"/>
  <c r="J166" i="5"/>
  <c r="K166" i="5"/>
  <c r="L166" i="5"/>
  <c r="I166" i="5"/>
  <c r="H166" i="5"/>
  <c r="M166" i="5"/>
  <c r="N166" i="5"/>
  <c r="O166" i="5"/>
  <c r="P166" i="5"/>
  <c r="S166" i="5"/>
  <c r="Y166" i="5"/>
  <c r="R165" i="5"/>
  <c r="F461" i="5"/>
  <c r="R461" i="5"/>
  <c r="T165" i="5"/>
  <c r="U165" i="5"/>
  <c r="G461" i="5"/>
  <c r="J461" i="5"/>
  <c r="K461" i="5"/>
  <c r="L461" i="5"/>
  <c r="I461" i="5"/>
  <c r="H461" i="5"/>
  <c r="M461" i="5"/>
  <c r="N461" i="5"/>
  <c r="O461" i="5"/>
  <c r="P461" i="5"/>
  <c r="S461" i="5"/>
  <c r="V165" i="5"/>
  <c r="G165" i="5"/>
  <c r="J165" i="5"/>
  <c r="K165" i="5"/>
  <c r="L165" i="5"/>
  <c r="I165" i="5"/>
  <c r="H165" i="5"/>
  <c r="M165" i="5"/>
  <c r="N165" i="5"/>
  <c r="O165" i="5"/>
  <c r="P165" i="5"/>
  <c r="S165" i="5"/>
  <c r="Y165" i="5"/>
  <c r="R164" i="5"/>
  <c r="F462" i="5"/>
  <c r="R462" i="5"/>
  <c r="T164" i="5"/>
  <c r="U164" i="5"/>
  <c r="G462" i="5"/>
  <c r="J462" i="5"/>
  <c r="K462" i="5"/>
  <c r="L462" i="5"/>
  <c r="I462" i="5"/>
  <c r="H462" i="5"/>
  <c r="M462" i="5"/>
  <c r="N462" i="5"/>
  <c r="O462" i="5"/>
  <c r="P462" i="5"/>
  <c r="S462" i="5"/>
  <c r="V164" i="5"/>
  <c r="G164" i="5"/>
  <c r="J164" i="5"/>
  <c r="K164" i="5"/>
  <c r="L164" i="5"/>
  <c r="I164" i="5"/>
  <c r="H164" i="5"/>
  <c r="M164" i="5"/>
  <c r="N164" i="5"/>
  <c r="O164" i="5"/>
  <c r="P164" i="5"/>
  <c r="S164" i="5"/>
  <c r="Y164" i="5"/>
  <c r="R163" i="5"/>
  <c r="F463" i="5"/>
  <c r="R463" i="5"/>
  <c r="T163" i="5"/>
  <c r="U163" i="5"/>
  <c r="G463" i="5"/>
  <c r="J463" i="5"/>
  <c r="K463" i="5"/>
  <c r="L463" i="5"/>
  <c r="I463" i="5"/>
  <c r="H463" i="5"/>
  <c r="M463" i="5"/>
  <c r="N463" i="5"/>
  <c r="O463" i="5"/>
  <c r="P463" i="5"/>
  <c r="S463" i="5"/>
  <c r="V163" i="5"/>
  <c r="G163" i="5"/>
  <c r="J163" i="5"/>
  <c r="K163" i="5"/>
  <c r="L163" i="5"/>
  <c r="I163" i="5"/>
  <c r="H163" i="5"/>
  <c r="M163" i="5"/>
  <c r="N163" i="5"/>
  <c r="O163" i="5"/>
  <c r="P163" i="5"/>
  <c r="S163" i="5"/>
  <c r="Y163" i="5"/>
  <c r="R162" i="5"/>
  <c r="F464" i="5"/>
  <c r="R464" i="5"/>
  <c r="T162" i="5"/>
  <c r="U162" i="5"/>
  <c r="G464" i="5"/>
  <c r="J464" i="5"/>
  <c r="K464" i="5"/>
  <c r="L464" i="5"/>
  <c r="I464" i="5"/>
  <c r="H464" i="5"/>
  <c r="M464" i="5"/>
  <c r="N464" i="5"/>
  <c r="O464" i="5"/>
  <c r="P464" i="5"/>
  <c r="S464" i="5"/>
  <c r="V162" i="5"/>
  <c r="G162" i="5"/>
  <c r="J162" i="5"/>
  <c r="K162" i="5"/>
  <c r="L162" i="5"/>
  <c r="I162" i="5"/>
  <c r="H162" i="5"/>
  <c r="M162" i="5"/>
  <c r="N162" i="5"/>
  <c r="O162" i="5"/>
  <c r="P162" i="5"/>
  <c r="S162" i="5"/>
  <c r="Y162" i="5"/>
  <c r="R161" i="5"/>
  <c r="F465" i="5"/>
  <c r="R465" i="5"/>
  <c r="T161" i="5"/>
  <c r="U161" i="5"/>
  <c r="G465" i="5"/>
  <c r="J465" i="5"/>
  <c r="K465" i="5"/>
  <c r="L465" i="5"/>
  <c r="I465" i="5"/>
  <c r="H465" i="5"/>
  <c r="M465" i="5"/>
  <c r="N465" i="5"/>
  <c r="O465" i="5"/>
  <c r="P465" i="5"/>
  <c r="S465" i="5"/>
  <c r="V161" i="5"/>
  <c r="G161" i="5"/>
  <c r="J161" i="5"/>
  <c r="K161" i="5"/>
  <c r="L161" i="5"/>
  <c r="I161" i="5"/>
  <c r="H161" i="5"/>
  <c r="M161" i="5"/>
  <c r="N161" i="5"/>
  <c r="O161" i="5"/>
  <c r="P161" i="5"/>
  <c r="S161" i="5"/>
  <c r="Y161" i="5"/>
  <c r="R160" i="5"/>
  <c r="F466" i="5"/>
  <c r="R466" i="5"/>
  <c r="T160" i="5"/>
  <c r="U160" i="5"/>
  <c r="G466" i="5"/>
  <c r="J466" i="5"/>
  <c r="K466" i="5"/>
  <c r="L466" i="5"/>
  <c r="I466" i="5"/>
  <c r="H466" i="5"/>
  <c r="M466" i="5"/>
  <c r="N466" i="5"/>
  <c r="O466" i="5"/>
  <c r="P466" i="5"/>
  <c r="S466" i="5"/>
  <c r="V160" i="5"/>
  <c r="G160" i="5"/>
  <c r="J160" i="5"/>
  <c r="K160" i="5"/>
  <c r="L160" i="5"/>
  <c r="I160" i="5"/>
  <c r="H160" i="5"/>
  <c r="M160" i="5"/>
  <c r="N160" i="5"/>
  <c r="O160" i="5"/>
  <c r="P160" i="5"/>
  <c r="S160" i="5"/>
  <c r="Y160" i="5"/>
  <c r="R159" i="5"/>
  <c r="F467" i="5"/>
  <c r="R467" i="5"/>
  <c r="T159" i="5"/>
  <c r="U159" i="5"/>
  <c r="G467" i="5"/>
  <c r="J467" i="5"/>
  <c r="K467" i="5"/>
  <c r="L467" i="5"/>
  <c r="I467" i="5"/>
  <c r="H467" i="5"/>
  <c r="M467" i="5"/>
  <c r="N467" i="5"/>
  <c r="O467" i="5"/>
  <c r="P467" i="5"/>
  <c r="S467" i="5"/>
  <c r="V159" i="5"/>
  <c r="G159" i="5"/>
  <c r="J159" i="5"/>
  <c r="K159" i="5"/>
  <c r="L159" i="5"/>
  <c r="I159" i="5"/>
  <c r="H159" i="5"/>
  <c r="M159" i="5"/>
  <c r="N159" i="5"/>
  <c r="O159" i="5"/>
  <c r="P159" i="5"/>
  <c r="S159" i="5"/>
  <c r="Y159" i="5"/>
  <c r="R158" i="5"/>
  <c r="F468" i="5"/>
  <c r="R468" i="5"/>
  <c r="T158" i="5"/>
  <c r="U158" i="5"/>
  <c r="G468" i="5"/>
  <c r="J468" i="5"/>
  <c r="K468" i="5"/>
  <c r="L468" i="5"/>
  <c r="I468" i="5"/>
  <c r="H468" i="5"/>
  <c r="M468" i="5"/>
  <c r="N468" i="5"/>
  <c r="O468" i="5"/>
  <c r="P468" i="5"/>
  <c r="S468" i="5"/>
  <c r="V158" i="5"/>
  <c r="G158" i="5"/>
  <c r="J158" i="5"/>
  <c r="K158" i="5"/>
  <c r="L158" i="5"/>
  <c r="I158" i="5"/>
  <c r="H158" i="5"/>
  <c r="M158" i="5"/>
  <c r="N158" i="5"/>
  <c r="O158" i="5"/>
  <c r="P158" i="5"/>
  <c r="S158" i="5"/>
  <c r="Y158" i="5"/>
  <c r="R157" i="5"/>
  <c r="F469" i="5"/>
  <c r="R469" i="5"/>
  <c r="T157" i="5"/>
  <c r="U157" i="5"/>
  <c r="G469" i="5"/>
  <c r="J469" i="5"/>
  <c r="K469" i="5"/>
  <c r="L469" i="5"/>
  <c r="I469" i="5"/>
  <c r="H469" i="5"/>
  <c r="M469" i="5"/>
  <c r="N469" i="5"/>
  <c r="O469" i="5"/>
  <c r="P469" i="5"/>
  <c r="S469" i="5"/>
  <c r="V157" i="5"/>
  <c r="G157" i="5"/>
  <c r="J157" i="5"/>
  <c r="K157" i="5"/>
  <c r="L157" i="5"/>
  <c r="I157" i="5"/>
  <c r="H157" i="5"/>
  <c r="M157" i="5"/>
  <c r="N157" i="5"/>
  <c r="O157" i="5"/>
  <c r="P157" i="5"/>
  <c r="S157" i="5"/>
  <c r="Y157" i="5"/>
  <c r="R156" i="5"/>
  <c r="F470" i="5"/>
  <c r="R470" i="5"/>
  <c r="T156" i="5"/>
  <c r="U156" i="5"/>
  <c r="G470" i="5"/>
  <c r="J470" i="5"/>
  <c r="K470" i="5"/>
  <c r="L470" i="5"/>
  <c r="I470" i="5"/>
  <c r="H470" i="5"/>
  <c r="M470" i="5"/>
  <c r="N470" i="5"/>
  <c r="O470" i="5"/>
  <c r="P470" i="5"/>
  <c r="S470" i="5"/>
  <c r="V156" i="5"/>
  <c r="G156" i="5"/>
  <c r="J156" i="5"/>
  <c r="K156" i="5"/>
  <c r="L156" i="5"/>
  <c r="I156" i="5"/>
  <c r="H156" i="5"/>
  <c r="M156" i="5"/>
  <c r="N156" i="5"/>
  <c r="O156" i="5"/>
  <c r="P156" i="5"/>
  <c r="S156" i="5"/>
  <c r="Y156" i="5"/>
  <c r="R155" i="5"/>
  <c r="F471" i="5"/>
  <c r="R471" i="5"/>
  <c r="T155" i="5"/>
  <c r="U155" i="5"/>
  <c r="G471" i="5"/>
  <c r="J471" i="5"/>
  <c r="K471" i="5"/>
  <c r="L471" i="5"/>
  <c r="I471" i="5"/>
  <c r="H471" i="5"/>
  <c r="M471" i="5"/>
  <c r="N471" i="5"/>
  <c r="O471" i="5"/>
  <c r="P471" i="5"/>
  <c r="S471" i="5"/>
  <c r="V155" i="5"/>
  <c r="G155" i="5"/>
  <c r="J155" i="5"/>
  <c r="K155" i="5"/>
  <c r="L155" i="5"/>
  <c r="I155" i="5"/>
  <c r="H155" i="5"/>
  <c r="M155" i="5"/>
  <c r="N155" i="5"/>
  <c r="O155" i="5"/>
  <c r="P155" i="5"/>
  <c r="S155" i="5"/>
  <c r="Y155" i="5"/>
  <c r="R154" i="5"/>
  <c r="F472" i="5"/>
  <c r="R472" i="5"/>
  <c r="T154" i="5"/>
  <c r="U154" i="5"/>
  <c r="G472" i="5"/>
  <c r="J472" i="5"/>
  <c r="K472" i="5"/>
  <c r="L472" i="5"/>
  <c r="I472" i="5"/>
  <c r="H472" i="5"/>
  <c r="M472" i="5"/>
  <c r="N472" i="5"/>
  <c r="O472" i="5"/>
  <c r="P472" i="5"/>
  <c r="S472" i="5"/>
  <c r="V154" i="5"/>
  <c r="G154" i="5"/>
  <c r="J154" i="5"/>
  <c r="K154" i="5"/>
  <c r="L154" i="5"/>
  <c r="I154" i="5"/>
  <c r="H154" i="5"/>
  <c r="M154" i="5"/>
  <c r="N154" i="5"/>
  <c r="O154" i="5"/>
  <c r="P154" i="5"/>
  <c r="S154" i="5"/>
  <c r="Y154" i="5"/>
  <c r="R153" i="5"/>
  <c r="F473" i="5"/>
  <c r="R473" i="5"/>
  <c r="T153" i="5"/>
  <c r="U153" i="5"/>
  <c r="G473" i="5"/>
  <c r="J473" i="5"/>
  <c r="K473" i="5"/>
  <c r="L473" i="5"/>
  <c r="I473" i="5"/>
  <c r="H473" i="5"/>
  <c r="M473" i="5"/>
  <c r="N473" i="5"/>
  <c r="O473" i="5"/>
  <c r="P473" i="5"/>
  <c r="S473" i="5"/>
  <c r="V153" i="5"/>
  <c r="G153" i="5"/>
  <c r="J153" i="5"/>
  <c r="K153" i="5"/>
  <c r="L153" i="5"/>
  <c r="I153" i="5"/>
  <c r="H153" i="5"/>
  <c r="M153" i="5"/>
  <c r="N153" i="5"/>
  <c r="O153" i="5"/>
  <c r="P153" i="5"/>
  <c r="S153" i="5"/>
  <c r="Y153" i="5"/>
  <c r="R152" i="5"/>
  <c r="F474" i="5"/>
  <c r="R474" i="5"/>
  <c r="T152" i="5"/>
  <c r="U152" i="5"/>
  <c r="G474" i="5"/>
  <c r="J474" i="5"/>
  <c r="K474" i="5"/>
  <c r="L474" i="5"/>
  <c r="I474" i="5"/>
  <c r="H474" i="5"/>
  <c r="M474" i="5"/>
  <c r="N474" i="5"/>
  <c r="O474" i="5"/>
  <c r="P474" i="5"/>
  <c r="S474" i="5"/>
  <c r="V152" i="5"/>
  <c r="G152" i="5"/>
  <c r="J152" i="5"/>
  <c r="K152" i="5"/>
  <c r="L152" i="5"/>
  <c r="I152" i="5"/>
  <c r="H152" i="5"/>
  <c r="M152" i="5"/>
  <c r="N152" i="5"/>
  <c r="O152" i="5"/>
  <c r="P152" i="5"/>
  <c r="S152" i="5"/>
  <c r="Y152" i="5"/>
  <c r="R151" i="5"/>
  <c r="F475" i="5"/>
  <c r="R475" i="5"/>
  <c r="T151" i="5"/>
  <c r="U151" i="5"/>
  <c r="G475" i="5"/>
  <c r="J475" i="5"/>
  <c r="K475" i="5"/>
  <c r="L475" i="5"/>
  <c r="I475" i="5"/>
  <c r="H475" i="5"/>
  <c r="M475" i="5"/>
  <c r="N475" i="5"/>
  <c r="O475" i="5"/>
  <c r="P475" i="5"/>
  <c r="S475" i="5"/>
  <c r="V151" i="5"/>
  <c r="G151" i="5"/>
  <c r="J151" i="5"/>
  <c r="K151" i="5"/>
  <c r="L151" i="5"/>
  <c r="I151" i="5"/>
  <c r="H151" i="5"/>
  <c r="M151" i="5"/>
  <c r="N151" i="5"/>
  <c r="O151" i="5"/>
  <c r="P151" i="5"/>
  <c r="S151" i="5"/>
  <c r="Y151" i="5"/>
  <c r="R150" i="5"/>
  <c r="F476" i="5"/>
  <c r="R476" i="5"/>
  <c r="T150" i="5"/>
  <c r="U150" i="5"/>
  <c r="G476" i="5"/>
  <c r="J476" i="5"/>
  <c r="K476" i="5"/>
  <c r="L476" i="5"/>
  <c r="I476" i="5"/>
  <c r="H476" i="5"/>
  <c r="M476" i="5"/>
  <c r="N476" i="5"/>
  <c r="O476" i="5"/>
  <c r="P476" i="5"/>
  <c r="S476" i="5"/>
  <c r="V150" i="5"/>
  <c r="G150" i="5"/>
  <c r="J150" i="5"/>
  <c r="K150" i="5"/>
  <c r="L150" i="5"/>
  <c r="I150" i="5"/>
  <c r="H150" i="5"/>
  <c r="M150" i="5"/>
  <c r="N150" i="5"/>
  <c r="O150" i="5"/>
  <c r="P150" i="5"/>
  <c r="S150" i="5"/>
  <c r="Y150" i="5"/>
  <c r="R149" i="5"/>
  <c r="F477" i="5"/>
  <c r="R477" i="5"/>
  <c r="T149" i="5"/>
  <c r="U149" i="5"/>
  <c r="G477" i="5"/>
  <c r="J477" i="5"/>
  <c r="K477" i="5"/>
  <c r="L477" i="5"/>
  <c r="I477" i="5"/>
  <c r="H477" i="5"/>
  <c r="M477" i="5"/>
  <c r="N477" i="5"/>
  <c r="O477" i="5"/>
  <c r="P477" i="5"/>
  <c r="S477" i="5"/>
  <c r="V149" i="5"/>
  <c r="G149" i="5"/>
  <c r="J149" i="5"/>
  <c r="K149" i="5"/>
  <c r="L149" i="5"/>
  <c r="I149" i="5"/>
  <c r="H149" i="5"/>
  <c r="M149" i="5"/>
  <c r="N149" i="5"/>
  <c r="O149" i="5"/>
  <c r="P149" i="5"/>
  <c r="S149" i="5"/>
  <c r="Y149" i="5"/>
  <c r="R148" i="5"/>
  <c r="F478" i="5"/>
  <c r="R478" i="5"/>
  <c r="T148" i="5"/>
  <c r="U148" i="5"/>
  <c r="G478" i="5"/>
  <c r="J478" i="5"/>
  <c r="K478" i="5"/>
  <c r="L478" i="5"/>
  <c r="I478" i="5"/>
  <c r="H478" i="5"/>
  <c r="M478" i="5"/>
  <c r="N478" i="5"/>
  <c r="O478" i="5"/>
  <c r="P478" i="5"/>
  <c r="S478" i="5"/>
  <c r="V148" i="5"/>
  <c r="G148" i="5"/>
  <c r="J148" i="5"/>
  <c r="K148" i="5"/>
  <c r="L148" i="5"/>
  <c r="I148" i="5"/>
  <c r="H148" i="5"/>
  <c r="M148" i="5"/>
  <c r="N148" i="5"/>
  <c r="O148" i="5"/>
  <c r="P148" i="5"/>
  <c r="S148" i="5"/>
  <c r="Y148" i="5"/>
  <c r="R147" i="5"/>
  <c r="F479" i="5"/>
  <c r="R479" i="5"/>
  <c r="T147" i="5"/>
  <c r="U147" i="5"/>
  <c r="G479" i="5"/>
  <c r="J479" i="5"/>
  <c r="K479" i="5"/>
  <c r="L479" i="5"/>
  <c r="I479" i="5"/>
  <c r="H479" i="5"/>
  <c r="M479" i="5"/>
  <c r="N479" i="5"/>
  <c r="O479" i="5"/>
  <c r="P479" i="5"/>
  <c r="S479" i="5"/>
  <c r="V147" i="5"/>
  <c r="G147" i="5"/>
  <c r="J147" i="5"/>
  <c r="K147" i="5"/>
  <c r="L147" i="5"/>
  <c r="I147" i="5"/>
  <c r="H147" i="5"/>
  <c r="M147" i="5"/>
  <c r="N147" i="5"/>
  <c r="O147" i="5"/>
  <c r="P147" i="5"/>
  <c r="S147" i="5"/>
  <c r="Y147" i="5"/>
  <c r="R146" i="5"/>
  <c r="F480" i="5"/>
  <c r="R480" i="5"/>
  <c r="T146" i="5"/>
  <c r="U146" i="5"/>
  <c r="G480" i="5"/>
  <c r="J480" i="5"/>
  <c r="K480" i="5"/>
  <c r="L480" i="5"/>
  <c r="I480" i="5"/>
  <c r="H480" i="5"/>
  <c r="M480" i="5"/>
  <c r="N480" i="5"/>
  <c r="O480" i="5"/>
  <c r="P480" i="5"/>
  <c r="S480" i="5"/>
  <c r="V146" i="5"/>
  <c r="G146" i="5"/>
  <c r="J146" i="5"/>
  <c r="K146" i="5"/>
  <c r="L146" i="5"/>
  <c r="I146" i="5"/>
  <c r="H146" i="5"/>
  <c r="M146" i="5"/>
  <c r="N146" i="5"/>
  <c r="O146" i="5"/>
  <c r="P146" i="5"/>
  <c r="S146" i="5"/>
  <c r="Y146" i="5"/>
  <c r="R145" i="5"/>
  <c r="F481" i="5"/>
  <c r="R481" i="5"/>
  <c r="T145" i="5"/>
  <c r="U145" i="5"/>
  <c r="G481" i="5"/>
  <c r="J481" i="5"/>
  <c r="K481" i="5"/>
  <c r="L481" i="5"/>
  <c r="I481" i="5"/>
  <c r="H481" i="5"/>
  <c r="M481" i="5"/>
  <c r="N481" i="5"/>
  <c r="O481" i="5"/>
  <c r="P481" i="5"/>
  <c r="S481" i="5"/>
  <c r="V145" i="5"/>
  <c r="G145" i="5"/>
  <c r="J145" i="5"/>
  <c r="K145" i="5"/>
  <c r="L145" i="5"/>
  <c r="I145" i="5"/>
  <c r="H145" i="5"/>
  <c r="M145" i="5"/>
  <c r="N145" i="5"/>
  <c r="O145" i="5"/>
  <c r="P145" i="5"/>
  <c r="S145" i="5"/>
  <c r="Y145" i="5"/>
  <c r="R144" i="5"/>
  <c r="F482" i="5"/>
  <c r="R482" i="5"/>
  <c r="T144" i="5"/>
  <c r="U144" i="5"/>
  <c r="G482" i="5"/>
  <c r="J482" i="5"/>
  <c r="K482" i="5"/>
  <c r="L482" i="5"/>
  <c r="I482" i="5"/>
  <c r="H482" i="5"/>
  <c r="M482" i="5"/>
  <c r="N482" i="5"/>
  <c r="O482" i="5"/>
  <c r="P482" i="5"/>
  <c r="S482" i="5"/>
  <c r="V144" i="5"/>
  <c r="G144" i="5"/>
  <c r="J144" i="5"/>
  <c r="K144" i="5"/>
  <c r="L144" i="5"/>
  <c r="I144" i="5"/>
  <c r="H144" i="5"/>
  <c r="M144" i="5"/>
  <c r="N144" i="5"/>
  <c r="O144" i="5"/>
  <c r="P144" i="5"/>
  <c r="S144" i="5"/>
  <c r="Y144" i="5"/>
  <c r="R143" i="5"/>
  <c r="F483" i="5"/>
  <c r="R483" i="5"/>
  <c r="T143" i="5"/>
  <c r="U143" i="5"/>
  <c r="G483" i="5"/>
  <c r="J483" i="5"/>
  <c r="K483" i="5"/>
  <c r="L483" i="5"/>
  <c r="I483" i="5"/>
  <c r="H483" i="5"/>
  <c r="M483" i="5"/>
  <c r="N483" i="5"/>
  <c r="O483" i="5"/>
  <c r="P483" i="5"/>
  <c r="S483" i="5"/>
  <c r="V143" i="5"/>
  <c r="G143" i="5"/>
  <c r="J143" i="5"/>
  <c r="K143" i="5"/>
  <c r="L143" i="5"/>
  <c r="I143" i="5"/>
  <c r="H143" i="5"/>
  <c r="M143" i="5"/>
  <c r="N143" i="5"/>
  <c r="O143" i="5"/>
  <c r="P143" i="5"/>
  <c r="S143" i="5"/>
  <c r="Y143" i="5"/>
  <c r="R142" i="5"/>
  <c r="F484" i="5"/>
  <c r="R484" i="5"/>
  <c r="T142" i="5"/>
  <c r="U142" i="5"/>
  <c r="G484" i="5"/>
  <c r="J484" i="5"/>
  <c r="K484" i="5"/>
  <c r="L484" i="5"/>
  <c r="I484" i="5"/>
  <c r="H484" i="5"/>
  <c r="M484" i="5"/>
  <c r="N484" i="5"/>
  <c r="O484" i="5"/>
  <c r="P484" i="5"/>
  <c r="S484" i="5"/>
  <c r="V142" i="5"/>
  <c r="G142" i="5"/>
  <c r="J142" i="5"/>
  <c r="K142" i="5"/>
  <c r="L142" i="5"/>
  <c r="I142" i="5"/>
  <c r="H142" i="5"/>
  <c r="M142" i="5"/>
  <c r="N142" i="5"/>
  <c r="O142" i="5"/>
  <c r="P142" i="5"/>
  <c r="S142" i="5"/>
  <c r="Y142" i="5"/>
  <c r="R141" i="5"/>
  <c r="F485" i="5"/>
  <c r="R485" i="5"/>
  <c r="T141" i="5"/>
  <c r="U141" i="5"/>
  <c r="G485" i="5"/>
  <c r="J485" i="5"/>
  <c r="K485" i="5"/>
  <c r="L485" i="5"/>
  <c r="I485" i="5"/>
  <c r="H485" i="5"/>
  <c r="M485" i="5"/>
  <c r="N485" i="5"/>
  <c r="O485" i="5"/>
  <c r="P485" i="5"/>
  <c r="S485" i="5"/>
  <c r="V141" i="5"/>
  <c r="G141" i="5"/>
  <c r="J141" i="5"/>
  <c r="K141" i="5"/>
  <c r="L141" i="5"/>
  <c r="I141" i="5"/>
  <c r="H141" i="5"/>
  <c r="M141" i="5"/>
  <c r="N141" i="5"/>
  <c r="O141" i="5"/>
  <c r="P141" i="5"/>
  <c r="S141" i="5"/>
  <c r="Y141" i="5"/>
  <c r="R140" i="5"/>
  <c r="F486" i="5"/>
  <c r="R486" i="5"/>
  <c r="T140" i="5"/>
  <c r="U140" i="5"/>
  <c r="G486" i="5"/>
  <c r="J486" i="5"/>
  <c r="K486" i="5"/>
  <c r="L486" i="5"/>
  <c r="I486" i="5"/>
  <c r="H486" i="5"/>
  <c r="M486" i="5"/>
  <c r="N486" i="5"/>
  <c r="O486" i="5"/>
  <c r="P486" i="5"/>
  <c r="S486" i="5"/>
  <c r="V140" i="5"/>
  <c r="G140" i="5"/>
  <c r="J140" i="5"/>
  <c r="K140" i="5"/>
  <c r="L140" i="5"/>
  <c r="I140" i="5"/>
  <c r="H140" i="5"/>
  <c r="M140" i="5"/>
  <c r="N140" i="5"/>
  <c r="O140" i="5"/>
  <c r="P140" i="5"/>
  <c r="S140" i="5"/>
  <c r="Y140" i="5"/>
  <c r="R139" i="5"/>
  <c r="F487" i="5"/>
  <c r="R487" i="5"/>
  <c r="T139" i="5"/>
  <c r="U139" i="5"/>
  <c r="G487" i="5"/>
  <c r="J487" i="5"/>
  <c r="K487" i="5"/>
  <c r="L487" i="5"/>
  <c r="I487" i="5"/>
  <c r="H487" i="5"/>
  <c r="M487" i="5"/>
  <c r="N487" i="5"/>
  <c r="O487" i="5"/>
  <c r="P487" i="5"/>
  <c r="S487" i="5"/>
  <c r="V139" i="5"/>
  <c r="G139" i="5"/>
  <c r="J139" i="5"/>
  <c r="K139" i="5"/>
  <c r="L139" i="5"/>
  <c r="I139" i="5"/>
  <c r="H139" i="5"/>
  <c r="M139" i="5"/>
  <c r="N139" i="5"/>
  <c r="O139" i="5"/>
  <c r="P139" i="5"/>
  <c r="S139" i="5"/>
  <c r="Y139" i="5"/>
  <c r="R138" i="5"/>
  <c r="F488" i="5"/>
  <c r="R488" i="5"/>
  <c r="T138" i="5"/>
  <c r="U138" i="5"/>
  <c r="G488" i="5"/>
  <c r="J488" i="5"/>
  <c r="K488" i="5"/>
  <c r="L488" i="5"/>
  <c r="I488" i="5"/>
  <c r="H488" i="5"/>
  <c r="M488" i="5"/>
  <c r="N488" i="5"/>
  <c r="O488" i="5"/>
  <c r="P488" i="5"/>
  <c r="S488" i="5"/>
  <c r="V138" i="5"/>
  <c r="G138" i="5"/>
  <c r="J138" i="5"/>
  <c r="K138" i="5"/>
  <c r="L138" i="5"/>
  <c r="I138" i="5"/>
  <c r="H138" i="5"/>
  <c r="M138" i="5"/>
  <c r="N138" i="5"/>
  <c r="O138" i="5"/>
  <c r="P138" i="5"/>
  <c r="S138" i="5"/>
  <c r="Y138" i="5"/>
  <c r="R137" i="5"/>
  <c r="F489" i="5"/>
  <c r="R489" i="5"/>
  <c r="T137" i="5"/>
  <c r="U137" i="5"/>
  <c r="G489" i="5"/>
  <c r="J489" i="5"/>
  <c r="K489" i="5"/>
  <c r="L489" i="5"/>
  <c r="I489" i="5"/>
  <c r="H489" i="5"/>
  <c r="M489" i="5"/>
  <c r="N489" i="5"/>
  <c r="O489" i="5"/>
  <c r="P489" i="5"/>
  <c r="S489" i="5"/>
  <c r="V137" i="5"/>
  <c r="G137" i="5"/>
  <c r="J137" i="5"/>
  <c r="K137" i="5"/>
  <c r="L137" i="5"/>
  <c r="I137" i="5"/>
  <c r="H137" i="5"/>
  <c r="M137" i="5"/>
  <c r="N137" i="5"/>
  <c r="O137" i="5"/>
  <c r="P137" i="5"/>
  <c r="S137" i="5"/>
  <c r="Y137" i="5"/>
  <c r="R136" i="5"/>
  <c r="F490" i="5"/>
  <c r="R490" i="5"/>
  <c r="T136" i="5"/>
  <c r="U136" i="5"/>
  <c r="G490" i="5"/>
  <c r="J490" i="5"/>
  <c r="K490" i="5"/>
  <c r="L490" i="5"/>
  <c r="I490" i="5"/>
  <c r="H490" i="5"/>
  <c r="M490" i="5"/>
  <c r="N490" i="5"/>
  <c r="O490" i="5"/>
  <c r="P490" i="5"/>
  <c r="S490" i="5"/>
  <c r="V136" i="5"/>
  <c r="G136" i="5"/>
  <c r="J136" i="5"/>
  <c r="K136" i="5"/>
  <c r="L136" i="5"/>
  <c r="I136" i="5"/>
  <c r="H136" i="5"/>
  <c r="M136" i="5"/>
  <c r="N136" i="5"/>
  <c r="O136" i="5"/>
  <c r="P136" i="5"/>
  <c r="S136" i="5"/>
  <c r="Y136" i="5"/>
  <c r="R135" i="5"/>
  <c r="F491" i="5"/>
  <c r="R491" i="5"/>
  <c r="T135" i="5"/>
  <c r="U135" i="5"/>
  <c r="G491" i="5"/>
  <c r="J491" i="5"/>
  <c r="K491" i="5"/>
  <c r="L491" i="5"/>
  <c r="I491" i="5"/>
  <c r="H491" i="5"/>
  <c r="M491" i="5"/>
  <c r="N491" i="5"/>
  <c r="O491" i="5"/>
  <c r="P491" i="5"/>
  <c r="S491" i="5"/>
  <c r="V135" i="5"/>
  <c r="G135" i="5"/>
  <c r="J135" i="5"/>
  <c r="K135" i="5"/>
  <c r="L135" i="5"/>
  <c r="I135" i="5"/>
  <c r="H135" i="5"/>
  <c r="M135" i="5"/>
  <c r="N135" i="5"/>
  <c r="O135" i="5"/>
  <c r="P135" i="5"/>
  <c r="S135" i="5"/>
  <c r="Y135" i="5"/>
  <c r="R134" i="5"/>
  <c r="F492" i="5"/>
  <c r="R492" i="5"/>
  <c r="T134" i="5"/>
  <c r="U134" i="5"/>
  <c r="G492" i="5"/>
  <c r="J492" i="5"/>
  <c r="K492" i="5"/>
  <c r="L492" i="5"/>
  <c r="I492" i="5"/>
  <c r="H492" i="5"/>
  <c r="M492" i="5"/>
  <c r="N492" i="5"/>
  <c r="O492" i="5"/>
  <c r="P492" i="5"/>
  <c r="S492" i="5"/>
  <c r="V134" i="5"/>
  <c r="G134" i="5"/>
  <c r="J134" i="5"/>
  <c r="K134" i="5"/>
  <c r="L134" i="5"/>
  <c r="I134" i="5"/>
  <c r="H134" i="5"/>
  <c r="M134" i="5"/>
  <c r="N134" i="5"/>
  <c r="O134" i="5"/>
  <c r="P134" i="5"/>
  <c r="S134" i="5"/>
  <c r="Y134" i="5"/>
  <c r="R133" i="5"/>
  <c r="F493" i="5"/>
  <c r="R493" i="5"/>
  <c r="T133" i="5"/>
  <c r="U133" i="5"/>
  <c r="G493" i="5"/>
  <c r="J493" i="5"/>
  <c r="K493" i="5"/>
  <c r="L493" i="5"/>
  <c r="I493" i="5"/>
  <c r="H493" i="5"/>
  <c r="M493" i="5"/>
  <c r="N493" i="5"/>
  <c r="O493" i="5"/>
  <c r="P493" i="5"/>
  <c r="S493" i="5"/>
  <c r="V133" i="5"/>
  <c r="G133" i="5"/>
  <c r="J133" i="5"/>
  <c r="K133" i="5"/>
  <c r="L133" i="5"/>
  <c r="I133" i="5"/>
  <c r="H133" i="5"/>
  <c r="M133" i="5"/>
  <c r="N133" i="5"/>
  <c r="O133" i="5"/>
  <c r="P133" i="5"/>
  <c r="S133" i="5"/>
  <c r="Y133" i="5"/>
  <c r="R132" i="5"/>
  <c r="F494" i="5"/>
  <c r="R494" i="5"/>
  <c r="T132" i="5"/>
  <c r="U132" i="5"/>
  <c r="G494" i="5"/>
  <c r="J494" i="5"/>
  <c r="K494" i="5"/>
  <c r="L494" i="5"/>
  <c r="I494" i="5"/>
  <c r="H494" i="5"/>
  <c r="M494" i="5"/>
  <c r="N494" i="5"/>
  <c r="O494" i="5"/>
  <c r="P494" i="5"/>
  <c r="S494" i="5"/>
  <c r="V132" i="5"/>
  <c r="G132" i="5"/>
  <c r="J132" i="5"/>
  <c r="K132" i="5"/>
  <c r="L132" i="5"/>
  <c r="I132" i="5"/>
  <c r="H132" i="5"/>
  <c r="M132" i="5"/>
  <c r="N132" i="5"/>
  <c r="O132" i="5"/>
  <c r="P132" i="5"/>
  <c r="S132" i="5"/>
  <c r="Y132" i="5"/>
  <c r="R131" i="5"/>
  <c r="F495" i="5"/>
  <c r="R495" i="5"/>
  <c r="T131" i="5"/>
  <c r="U131" i="5"/>
  <c r="G495" i="5"/>
  <c r="J495" i="5"/>
  <c r="K495" i="5"/>
  <c r="L495" i="5"/>
  <c r="I495" i="5"/>
  <c r="H495" i="5"/>
  <c r="M495" i="5"/>
  <c r="N495" i="5"/>
  <c r="O495" i="5"/>
  <c r="P495" i="5"/>
  <c r="S495" i="5"/>
  <c r="V131" i="5"/>
  <c r="G131" i="5"/>
  <c r="J131" i="5"/>
  <c r="K131" i="5"/>
  <c r="L131" i="5"/>
  <c r="I131" i="5"/>
  <c r="H131" i="5"/>
  <c r="M131" i="5"/>
  <c r="N131" i="5"/>
  <c r="O131" i="5"/>
  <c r="P131" i="5"/>
  <c r="S131" i="5"/>
  <c r="Y131" i="5"/>
  <c r="R130" i="5"/>
  <c r="F496" i="5"/>
  <c r="R496" i="5"/>
  <c r="T130" i="5"/>
  <c r="U130" i="5"/>
  <c r="G496" i="5"/>
  <c r="J496" i="5"/>
  <c r="K496" i="5"/>
  <c r="L496" i="5"/>
  <c r="I496" i="5"/>
  <c r="H496" i="5"/>
  <c r="M496" i="5"/>
  <c r="N496" i="5"/>
  <c r="O496" i="5"/>
  <c r="P496" i="5"/>
  <c r="S496" i="5"/>
  <c r="V130" i="5"/>
  <c r="G130" i="5"/>
  <c r="J130" i="5"/>
  <c r="K130" i="5"/>
  <c r="L130" i="5"/>
  <c r="I130" i="5"/>
  <c r="H130" i="5"/>
  <c r="M130" i="5"/>
  <c r="N130" i="5"/>
  <c r="O130" i="5"/>
  <c r="P130" i="5"/>
  <c r="S130" i="5"/>
  <c r="Y130" i="5"/>
  <c r="R129" i="5"/>
  <c r="F497" i="5"/>
  <c r="R497" i="5"/>
  <c r="T129" i="5"/>
  <c r="U129" i="5"/>
  <c r="G497" i="5"/>
  <c r="J497" i="5"/>
  <c r="K497" i="5"/>
  <c r="L497" i="5"/>
  <c r="I497" i="5"/>
  <c r="H497" i="5"/>
  <c r="M497" i="5"/>
  <c r="N497" i="5"/>
  <c r="O497" i="5"/>
  <c r="P497" i="5"/>
  <c r="S497" i="5"/>
  <c r="V129" i="5"/>
  <c r="G129" i="5"/>
  <c r="J129" i="5"/>
  <c r="K129" i="5"/>
  <c r="L129" i="5"/>
  <c r="I129" i="5"/>
  <c r="H129" i="5"/>
  <c r="M129" i="5"/>
  <c r="N129" i="5"/>
  <c r="O129" i="5"/>
  <c r="P129" i="5"/>
  <c r="S129" i="5"/>
  <c r="Y129" i="5"/>
  <c r="R128" i="5"/>
  <c r="F498" i="5"/>
  <c r="R498" i="5"/>
  <c r="T128" i="5"/>
  <c r="U128" i="5"/>
  <c r="G498" i="5"/>
  <c r="J498" i="5"/>
  <c r="K498" i="5"/>
  <c r="L498" i="5"/>
  <c r="I498" i="5"/>
  <c r="H498" i="5"/>
  <c r="M498" i="5"/>
  <c r="N498" i="5"/>
  <c r="O498" i="5"/>
  <c r="P498" i="5"/>
  <c r="S498" i="5"/>
  <c r="V128" i="5"/>
  <c r="G128" i="5"/>
  <c r="J128" i="5"/>
  <c r="K128" i="5"/>
  <c r="L128" i="5"/>
  <c r="I128" i="5"/>
  <c r="H128" i="5"/>
  <c r="M128" i="5"/>
  <c r="N128" i="5"/>
  <c r="O128" i="5"/>
  <c r="P128" i="5"/>
  <c r="S128" i="5"/>
  <c r="Y128" i="5"/>
  <c r="R127" i="5"/>
  <c r="F499" i="5"/>
  <c r="R499" i="5"/>
  <c r="T127" i="5"/>
  <c r="U127" i="5"/>
  <c r="G499" i="5"/>
  <c r="J499" i="5"/>
  <c r="K499" i="5"/>
  <c r="L499" i="5"/>
  <c r="I499" i="5"/>
  <c r="H499" i="5"/>
  <c r="M499" i="5"/>
  <c r="N499" i="5"/>
  <c r="O499" i="5"/>
  <c r="P499" i="5"/>
  <c r="S499" i="5"/>
  <c r="V127" i="5"/>
  <c r="G127" i="5"/>
  <c r="J127" i="5"/>
  <c r="K127" i="5"/>
  <c r="L127" i="5"/>
  <c r="I127" i="5"/>
  <c r="H127" i="5"/>
  <c r="M127" i="5"/>
  <c r="N127" i="5"/>
  <c r="O127" i="5"/>
  <c r="P127" i="5"/>
  <c r="S127" i="5"/>
  <c r="Y127" i="5"/>
  <c r="R126" i="5"/>
  <c r="F500" i="5"/>
  <c r="R500" i="5"/>
  <c r="T126" i="5"/>
  <c r="U126" i="5"/>
  <c r="G500" i="5"/>
  <c r="J500" i="5"/>
  <c r="K500" i="5"/>
  <c r="L500" i="5"/>
  <c r="I500" i="5"/>
  <c r="H500" i="5"/>
  <c r="M500" i="5"/>
  <c r="N500" i="5"/>
  <c r="O500" i="5"/>
  <c r="P500" i="5"/>
  <c r="S500" i="5"/>
  <c r="V126" i="5"/>
  <c r="G126" i="5"/>
  <c r="J126" i="5"/>
  <c r="K126" i="5"/>
  <c r="L126" i="5"/>
  <c r="I126" i="5"/>
  <c r="H126" i="5"/>
  <c r="M126" i="5"/>
  <c r="N126" i="5"/>
  <c r="O126" i="5"/>
  <c r="P126" i="5"/>
  <c r="S126" i="5"/>
  <c r="Y126" i="5"/>
  <c r="R125" i="5"/>
  <c r="F501" i="5"/>
  <c r="R501" i="5"/>
  <c r="T125" i="5"/>
  <c r="U125" i="5"/>
  <c r="G501" i="5"/>
  <c r="J501" i="5"/>
  <c r="K501" i="5"/>
  <c r="L501" i="5"/>
  <c r="I501" i="5"/>
  <c r="H501" i="5"/>
  <c r="M501" i="5"/>
  <c r="N501" i="5"/>
  <c r="O501" i="5"/>
  <c r="P501" i="5"/>
  <c r="S501" i="5"/>
  <c r="V125" i="5"/>
  <c r="G125" i="5"/>
  <c r="J125" i="5"/>
  <c r="K125" i="5"/>
  <c r="L125" i="5"/>
  <c r="I125" i="5"/>
  <c r="H125" i="5"/>
  <c r="M125" i="5"/>
  <c r="N125" i="5"/>
  <c r="O125" i="5"/>
  <c r="P125" i="5"/>
  <c r="S125" i="5"/>
  <c r="Y125" i="5"/>
  <c r="R124" i="5"/>
  <c r="F502" i="5"/>
  <c r="R502" i="5"/>
  <c r="T124" i="5"/>
  <c r="U124" i="5"/>
  <c r="G502" i="5"/>
  <c r="J502" i="5"/>
  <c r="K502" i="5"/>
  <c r="L502" i="5"/>
  <c r="I502" i="5"/>
  <c r="H502" i="5"/>
  <c r="M502" i="5"/>
  <c r="N502" i="5"/>
  <c r="O502" i="5"/>
  <c r="P502" i="5"/>
  <c r="S502" i="5"/>
  <c r="V124" i="5"/>
  <c r="G124" i="5"/>
  <c r="J124" i="5"/>
  <c r="K124" i="5"/>
  <c r="L124" i="5"/>
  <c r="I124" i="5"/>
  <c r="H124" i="5"/>
  <c r="M124" i="5"/>
  <c r="N124" i="5"/>
  <c r="O124" i="5"/>
  <c r="P124" i="5"/>
  <c r="S124" i="5"/>
  <c r="Y124" i="5"/>
  <c r="R123" i="5"/>
  <c r="F503" i="5"/>
  <c r="R503" i="5"/>
  <c r="T123" i="5"/>
  <c r="U123" i="5"/>
  <c r="G503" i="5"/>
  <c r="J503" i="5"/>
  <c r="K503" i="5"/>
  <c r="L503" i="5"/>
  <c r="I503" i="5"/>
  <c r="H503" i="5"/>
  <c r="M503" i="5"/>
  <c r="N503" i="5"/>
  <c r="O503" i="5"/>
  <c r="P503" i="5"/>
  <c r="S503" i="5"/>
  <c r="V123" i="5"/>
  <c r="G123" i="5"/>
  <c r="J123" i="5"/>
  <c r="K123" i="5"/>
  <c r="L123" i="5"/>
  <c r="I123" i="5"/>
  <c r="H123" i="5"/>
  <c r="M123" i="5"/>
  <c r="N123" i="5"/>
  <c r="O123" i="5"/>
  <c r="P123" i="5"/>
  <c r="S123" i="5"/>
  <c r="Y123" i="5"/>
  <c r="R122" i="5"/>
  <c r="F504" i="5"/>
  <c r="R504" i="5"/>
  <c r="T122" i="5"/>
  <c r="U122" i="5"/>
  <c r="G504" i="5"/>
  <c r="J504" i="5"/>
  <c r="K504" i="5"/>
  <c r="L504" i="5"/>
  <c r="I504" i="5"/>
  <c r="H504" i="5"/>
  <c r="M504" i="5"/>
  <c r="N504" i="5"/>
  <c r="O504" i="5"/>
  <c r="P504" i="5"/>
  <c r="S504" i="5"/>
  <c r="V122" i="5"/>
  <c r="G122" i="5"/>
  <c r="J122" i="5"/>
  <c r="K122" i="5"/>
  <c r="L122" i="5"/>
  <c r="I122" i="5"/>
  <c r="H122" i="5"/>
  <c r="M122" i="5"/>
  <c r="N122" i="5"/>
  <c r="O122" i="5"/>
  <c r="P122" i="5"/>
  <c r="S122" i="5"/>
  <c r="Y122" i="5"/>
  <c r="R121" i="5"/>
  <c r="F505" i="5"/>
  <c r="R505" i="5"/>
  <c r="T121" i="5"/>
  <c r="U121" i="5"/>
  <c r="G505" i="5"/>
  <c r="J505" i="5"/>
  <c r="K505" i="5"/>
  <c r="L505" i="5"/>
  <c r="I505" i="5"/>
  <c r="H505" i="5"/>
  <c r="M505" i="5"/>
  <c r="N505" i="5"/>
  <c r="O505" i="5"/>
  <c r="P505" i="5"/>
  <c r="S505" i="5"/>
  <c r="V121" i="5"/>
  <c r="Y121" i="5"/>
  <c r="R120" i="5"/>
  <c r="F506" i="5"/>
  <c r="R506" i="5"/>
  <c r="T120" i="5"/>
  <c r="U120" i="5"/>
  <c r="G506" i="5"/>
  <c r="J506" i="5"/>
  <c r="K506" i="5"/>
  <c r="L506" i="5"/>
  <c r="I506" i="5"/>
  <c r="H506" i="5"/>
  <c r="M506" i="5"/>
  <c r="N506" i="5"/>
  <c r="O506" i="5"/>
  <c r="P506" i="5"/>
  <c r="S506" i="5"/>
  <c r="V120" i="5"/>
  <c r="Y120" i="5"/>
  <c r="R119" i="5"/>
  <c r="F507" i="5"/>
  <c r="R507" i="5"/>
  <c r="T119" i="5"/>
  <c r="U119" i="5"/>
  <c r="G507" i="5"/>
  <c r="J507" i="5"/>
  <c r="K507" i="5"/>
  <c r="L507" i="5"/>
  <c r="I507" i="5"/>
  <c r="H507" i="5"/>
  <c r="M507" i="5"/>
  <c r="N507" i="5"/>
  <c r="O507" i="5"/>
  <c r="P507" i="5"/>
  <c r="S507" i="5"/>
  <c r="V119" i="5"/>
  <c r="Y119" i="5"/>
  <c r="R118" i="5"/>
  <c r="F508" i="5"/>
  <c r="R508" i="5"/>
  <c r="T118" i="5"/>
  <c r="U118" i="5"/>
  <c r="G508" i="5"/>
  <c r="J508" i="5"/>
  <c r="K508" i="5"/>
  <c r="L508" i="5"/>
  <c r="I508" i="5"/>
  <c r="H508" i="5"/>
  <c r="M508" i="5"/>
  <c r="N508" i="5"/>
  <c r="O508" i="5"/>
  <c r="P508" i="5"/>
  <c r="S508" i="5"/>
  <c r="V118" i="5"/>
  <c r="Y118" i="5"/>
  <c r="R117" i="5"/>
  <c r="F509" i="5"/>
  <c r="R509" i="5"/>
  <c r="T117" i="5"/>
  <c r="U117" i="5"/>
  <c r="G509" i="5"/>
  <c r="J509" i="5"/>
  <c r="K509" i="5"/>
  <c r="L509" i="5"/>
  <c r="I509" i="5"/>
  <c r="H509" i="5"/>
  <c r="M509" i="5"/>
  <c r="N509" i="5"/>
  <c r="O509" i="5"/>
  <c r="P509" i="5"/>
  <c r="S509" i="5"/>
  <c r="V117" i="5"/>
  <c r="Y117" i="5"/>
  <c r="R116" i="5"/>
  <c r="F510" i="5"/>
  <c r="R510" i="5"/>
  <c r="T116" i="5"/>
  <c r="U116" i="5"/>
  <c r="G510" i="5"/>
  <c r="J510" i="5"/>
  <c r="K510" i="5"/>
  <c r="L510" i="5"/>
  <c r="I510" i="5"/>
  <c r="H510" i="5"/>
  <c r="M510" i="5"/>
  <c r="N510" i="5"/>
  <c r="O510" i="5"/>
  <c r="P510" i="5"/>
  <c r="S510" i="5"/>
  <c r="V116" i="5"/>
  <c r="Y116" i="5"/>
  <c r="R115" i="5"/>
  <c r="F511" i="5"/>
  <c r="R511" i="5"/>
  <c r="T115" i="5"/>
  <c r="U115" i="5"/>
  <c r="G511" i="5"/>
  <c r="J511" i="5"/>
  <c r="K511" i="5"/>
  <c r="L511" i="5"/>
  <c r="I511" i="5"/>
  <c r="H511" i="5"/>
  <c r="M511" i="5"/>
  <c r="N511" i="5"/>
  <c r="O511" i="5"/>
  <c r="P511" i="5"/>
  <c r="S511" i="5"/>
  <c r="V115" i="5"/>
  <c r="Y115" i="5"/>
  <c r="R114" i="5"/>
  <c r="F512" i="5"/>
  <c r="R512" i="5"/>
  <c r="T114" i="5"/>
  <c r="U114" i="5"/>
  <c r="G512" i="5"/>
  <c r="J512" i="5"/>
  <c r="K512" i="5"/>
  <c r="L512" i="5"/>
  <c r="I512" i="5"/>
  <c r="H512" i="5"/>
  <c r="M512" i="5"/>
  <c r="N512" i="5"/>
  <c r="O512" i="5"/>
  <c r="P512" i="5"/>
  <c r="S512" i="5"/>
  <c r="V114" i="5"/>
  <c r="Y114" i="5"/>
  <c r="R113" i="5"/>
  <c r="F513" i="5"/>
  <c r="R513" i="5"/>
  <c r="T113" i="5"/>
  <c r="U113" i="5"/>
  <c r="G513" i="5"/>
  <c r="J513" i="5"/>
  <c r="K513" i="5"/>
  <c r="L513" i="5"/>
  <c r="I513" i="5"/>
  <c r="H513" i="5"/>
  <c r="M513" i="5"/>
  <c r="N513" i="5"/>
  <c r="O513" i="5"/>
  <c r="P513" i="5"/>
  <c r="S513" i="5"/>
  <c r="V113" i="5"/>
  <c r="Y113" i="5"/>
  <c r="R112" i="5"/>
  <c r="F514" i="5"/>
  <c r="R514" i="5"/>
  <c r="T112" i="5"/>
  <c r="U112" i="5"/>
  <c r="G514" i="5"/>
  <c r="J514" i="5"/>
  <c r="K514" i="5"/>
  <c r="L514" i="5"/>
  <c r="I514" i="5"/>
  <c r="H514" i="5"/>
  <c r="M514" i="5"/>
  <c r="N514" i="5"/>
  <c r="O514" i="5"/>
  <c r="P514" i="5"/>
  <c r="S514" i="5"/>
  <c r="V112" i="5"/>
  <c r="Y112" i="5"/>
  <c r="R111" i="5"/>
  <c r="F515" i="5"/>
  <c r="R515" i="5"/>
  <c r="T111" i="5"/>
  <c r="U111" i="5"/>
  <c r="G515" i="5"/>
  <c r="J515" i="5"/>
  <c r="K515" i="5"/>
  <c r="L515" i="5"/>
  <c r="I515" i="5"/>
  <c r="H515" i="5"/>
  <c r="M515" i="5"/>
  <c r="N515" i="5"/>
  <c r="O515" i="5"/>
  <c r="P515" i="5"/>
  <c r="S515" i="5"/>
  <c r="V111" i="5"/>
  <c r="Y111" i="5"/>
  <c r="R110" i="5"/>
  <c r="F516" i="5"/>
  <c r="R516" i="5"/>
  <c r="T110" i="5"/>
  <c r="U110" i="5"/>
  <c r="G516" i="5"/>
  <c r="J516" i="5"/>
  <c r="K516" i="5"/>
  <c r="L516" i="5"/>
  <c r="I516" i="5"/>
  <c r="H516" i="5"/>
  <c r="M516" i="5"/>
  <c r="N516" i="5"/>
  <c r="O516" i="5"/>
  <c r="P516" i="5"/>
  <c r="S516" i="5"/>
  <c r="V110" i="5"/>
  <c r="Y110" i="5"/>
  <c r="R109" i="5"/>
  <c r="F517" i="5"/>
  <c r="R517" i="5"/>
  <c r="T109" i="5"/>
  <c r="U109" i="5"/>
  <c r="G517" i="5"/>
  <c r="J517" i="5"/>
  <c r="K517" i="5"/>
  <c r="L517" i="5"/>
  <c r="I517" i="5"/>
  <c r="H517" i="5"/>
  <c r="M517" i="5"/>
  <c r="N517" i="5"/>
  <c r="O517" i="5"/>
  <c r="P517" i="5"/>
  <c r="S517" i="5"/>
  <c r="V109" i="5"/>
  <c r="Y109" i="5"/>
  <c r="R108" i="5"/>
  <c r="F518" i="5"/>
  <c r="R518" i="5"/>
  <c r="T108" i="5"/>
  <c r="U108" i="5"/>
  <c r="G518" i="5"/>
  <c r="J518" i="5"/>
  <c r="K518" i="5"/>
  <c r="L518" i="5"/>
  <c r="I518" i="5"/>
  <c r="H518" i="5"/>
  <c r="M518" i="5"/>
  <c r="N518" i="5"/>
  <c r="O518" i="5"/>
  <c r="P518" i="5"/>
  <c r="S518" i="5"/>
  <c r="V108" i="5"/>
  <c r="Y108" i="5"/>
  <c r="R107" i="5"/>
  <c r="F519" i="5"/>
  <c r="R519" i="5"/>
  <c r="T107" i="5"/>
  <c r="U107" i="5"/>
  <c r="G519" i="5"/>
  <c r="J519" i="5"/>
  <c r="K519" i="5"/>
  <c r="L519" i="5"/>
  <c r="I519" i="5"/>
  <c r="H519" i="5"/>
  <c r="M519" i="5"/>
  <c r="N519" i="5"/>
  <c r="O519" i="5"/>
  <c r="P519" i="5"/>
  <c r="S519" i="5"/>
  <c r="V107" i="5"/>
  <c r="Y107" i="5"/>
  <c r="R106" i="5"/>
  <c r="F520" i="5"/>
  <c r="R520" i="5"/>
  <c r="T106" i="5"/>
  <c r="U106" i="5"/>
  <c r="G520" i="5"/>
  <c r="J520" i="5"/>
  <c r="K520" i="5"/>
  <c r="L520" i="5"/>
  <c r="I520" i="5"/>
  <c r="H520" i="5"/>
  <c r="M520" i="5"/>
  <c r="N520" i="5"/>
  <c r="O520" i="5"/>
  <c r="P520" i="5"/>
  <c r="S520" i="5"/>
  <c r="V106" i="5"/>
  <c r="Y106" i="5"/>
  <c r="R105" i="5"/>
  <c r="F521" i="5"/>
  <c r="R521" i="5"/>
  <c r="T105" i="5"/>
  <c r="U105" i="5"/>
  <c r="G521" i="5"/>
  <c r="J521" i="5"/>
  <c r="K521" i="5"/>
  <c r="L521" i="5"/>
  <c r="I521" i="5"/>
  <c r="H521" i="5"/>
  <c r="M521" i="5"/>
  <c r="N521" i="5"/>
  <c r="O521" i="5"/>
  <c r="P521" i="5"/>
  <c r="S521" i="5"/>
  <c r="V105" i="5"/>
  <c r="Y105" i="5"/>
  <c r="R104" i="5"/>
  <c r="F522" i="5"/>
  <c r="R522" i="5"/>
  <c r="T104" i="5"/>
  <c r="U104" i="5"/>
  <c r="G522" i="5"/>
  <c r="J522" i="5"/>
  <c r="K522" i="5"/>
  <c r="L522" i="5"/>
  <c r="I522" i="5"/>
  <c r="H522" i="5"/>
  <c r="M522" i="5"/>
  <c r="N522" i="5"/>
  <c r="O522" i="5"/>
  <c r="P522" i="5"/>
  <c r="S522" i="5"/>
  <c r="V104" i="5"/>
  <c r="Y104" i="5"/>
  <c r="R103" i="5"/>
  <c r="F523" i="5"/>
  <c r="R523" i="5"/>
  <c r="T103" i="5"/>
  <c r="U103" i="5"/>
  <c r="G523" i="5"/>
  <c r="J523" i="5"/>
  <c r="K523" i="5"/>
  <c r="L523" i="5"/>
  <c r="I523" i="5"/>
  <c r="H523" i="5"/>
  <c r="M523" i="5"/>
  <c r="N523" i="5"/>
  <c r="O523" i="5"/>
  <c r="P523" i="5"/>
  <c r="S523" i="5"/>
  <c r="V103" i="5"/>
  <c r="Y103" i="5"/>
  <c r="R102" i="5"/>
  <c r="F524" i="5"/>
  <c r="R524" i="5"/>
  <c r="T102" i="5"/>
  <c r="U102" i="5"/>
  <c r="G524" i="5"/>
  <c r="J524" i="5"/>
  <c r="K524" i="5"/>
  <c r="L524" i="5"/>
  <c r="I524" i="5"/>
  <c r="H524" i="5"/>
  <c r="M524" i="5"/>
  <c r="N524" i="5"/>
  <c r="O524" i="5"/>
  <c r="P524" i="5"/>
  <c r="S524" i="5"/>
  <c r="V102" i="5"/>
  <c r="Y102" i="5"/>
  <c r="R101" i="5"/>
  <c r="F525" i="5"/>
  <c r="R525" i="5"/>
  <c r="T101" i="5"/>
  <c r="U101" i="5"/>
  <c r="G525" i="5"/>
  <c r="J525" i="5"/>
  <c r="K525" i="5"/>
  <c r="L525" i="5"/>
  <c r="I525" i="5"/>
  <c r="H525" i="5"/>
  <c r="M525" i="5"/>
  <c r="N525" i="5"/>
  <c r="O525" i="5"/>
  <c r="P525" i="5"/>
  <c r="S525" i="5"/>
  <c r="V101" i="5"/>
  <c r="Y101" i="5"/>
  <c r="R100" i="5"/>
  <c r="F526" i="5"/>
  <c r="R526" i="5"/>
  <c r="T100" i="5"/>
  <c r="U100" i="5"/>
  <c r="G526" i="5"/>
  <c r="J526" i="5"/>
  <c r="K526" i="5"/>
  <c r="L526" i="5"/>
  <c r="I526" i="5"/>
  <c r="H526" i="5"/>
  <c r="M526" i="5"/>
  <c r="N526" i="5"/>
  <c r="O526" i="5"/>
  <c r="P526" i="5"/>
  <c r="S526" i="5"/>
  <c r="V100" i="5"/>
  <c r="Y100" i="5"/>
  <c r="R99" i="5"/>
  <c r="F527" i="5"/>
  <c r="R527" i="5"/>
  <c r="T99" i="5"/>
  <c r="U99" i="5"/>
  <c r="G527" i="5"/>
  <c r="J527" i="5"/>
  <c r="K527" i="5"/>
  <c r="L527" i="5"/>
  <c r="I527" i="5"/>
  <c r="H527" i="5"/>
  <c r="M527" i="5"/>
  <c r="N527" i="5"/>
  <c r="O527" i="5"/>
  <c r="P527" i="5"/>
  <c r="S527" i="5"/>
  <c r="V99" i="5"/>
  <c r="Y99" i="5"/>
  <c r="R98" i="5"/>
  <c r="F528" i="5"/>
  <c r="R528" i="5"/>
  <c r="T98" i="5"/>
  <c r="U98" i="5"/>
  <c r="G528" i="5"/>
  <c r="J528" i="5"/>
  <c r="K528" i="5"/>
  <c r="L528" i="5"/>
  <c r="I528" i="5"/>
  <c r="H528" i="5"/>
  <c r="M528" i="5"/>
  <c r="N528" i="5"/>
  <c r="O528" i="5"/>
  <c r="P528" i="5"/>
  <c r="S528" i="5"/>
  <c r="V98" i="5"/>
  <c r="Y98" i="5"/>
  <c r="R97" i="5"/>
  <c r="F529" i="5"/>
  <c r="R529" i="5"/>
  <c r="T97" i="5"/>
  <c r="U97" i="5"/>
  <c r="G529" i="5"/>
  <c r="J529" i="5"/>
  <c r="K529" i="5"/>
  <c r="L529" i="5"/>
  <c r="I529" i="5"/>
  <c r="H529" i="5"/>
  <c r="M529" i="5"/>
  <c r="N529" i="5"/>
  <c r="O529" i="5"/>
  <c r="P529" i="5"/>
  <c r="S529" i="5"/>
  <c r="V97" i="5"/>
  <c r="Y97" i="5"/>
  <c r="R96" i="5"/>
  <c r="F530" i="5"/>
  <c r="R530" i="5"/>
  <c r="T96" i="5"/>
  <c r="U96" i="5"/>
  <c r="G530" i="5"/>
  <c r="J530" i="5"/>
  <c r="K530" i="5"/>
  <c r="L530" i="5"/>
  <c r="I530" i="5"/>
  <c r="H530" i="5"/>
  <c r="M530" i="5"/>
  <c r="N530" i="5"/>
  <c r="O530" i="5"/>
  <c r="P530" i="5"/>
  <c r="S530" i="5"/>
  <c r="V96" i="5"/>
  <c r="Y96" i="5"/>
  <c r="R95" i="5"/>
  <c r="F531" i="5"/>
  <c r="R531" i="5"/>
  <c r="T95" i="5"/>
  <c r="U95" i="5"/>
  <c r="G531" i="5"/>
  <c r="J531" i="5"/>
  <c r="K531" i="5"/>
  <c r="L531" i="5"/>
  <c r="I531" i="5"/>
  <c r="H531" i="5"/>
  <c r="M531" i="5"/>
  <c r="N531" i="5"/>
  <c r="O531" i="5"/>
  <c r="P531" i="5"/>
  <c r="S531" i="5"/>
  <c r="V95" i="5"/>
  <c r="Y95" i="5"/>
  <c r="R94" i="5"/>
  <c r="F532" i="5"/>
  <c r="R532" i="5"/>
  <c r="T94" i="5"/>
  <c r="U94" i="5"/>
  <c r="G532" i="5"/>
  <c r="J532" i="5"/>
  <c r="K532" i="5"/>
  <c r="L532" i="5"/>
  <c r="I532" i="5"/>
  <c r="H532" i="5"/>
  <c r="M532" i="5"/>
  <c r="N532" i="5"/>
  <c r="O532" i="5"/>
  <c r="P532" i="5"/>
  <c r="S532" i="5"/>
  <c r="V94" i="5"/>
  <c r="Y94" i="5"/>
  <c r="R93" i="5"/>
  <c r="F533" i="5"/>
  <c r="R533" i="5"/>
  <c r="T93" i="5"/>
  <c r="U93" i="5"/>
  <c r="G533" i="5"/>
  <c r="J533" i="5"/>
  <c r="K533" i="5"/>
  <c r="L533" i="5"/>
  <c r="I533" i="5"/>
  <c r="H533" i="5"/>
  <c r="M533" i="5"/>
  <c r="N533" i="5"/>
  <c r="O533" i="5"/>
  <c r="P533" i="5"/>
  <c r="S533" i="5"/>
  <c r="V93" i="5"/>
  <c r="Y93" i="5"/>
  <c r="R92" i="5"/>
  <c r="F534" i="5"/>
  <c r="R534" i="5"/>
  <c r="T92" i="5"/>
  <c r="U92" i="5"/>
  <c r="G534" i="5"/>
  <c r="J534" i="5"/>
  <c r="K534" i="5"/>
  <c r="L534" i="5"/>
  <c r="I534" i="5"/>
  <c r="H534" i="5"/>
  <c r="M534" i="5"/>
  <c r="N534" i="5"/>
  <c r="O534" i="5"/>
  <c r="P534" i="5"/>
  <c r="S534" i="5"/>
  <c r="V92" i="5"/>
  <c r="Y92" i="5"/>
  <c r="R91" i="5"/>
  <c r="F535" i="5"/>
  <c r="R535" i="5"/>
  <c r="T91" i="5"/>
  <c r="U91" i="5"/>
  <c r="G535" i="5"/>
  <c r="J535" i="5"/>
  <c r="K535" i="5"/>
  <c r="L535" i="5"/>
  <c r="I535" i="5"/>
  <c r="H535" i="5"/>
  <c r="M535" i="5"/>
  <c r="N535" i="5"/>
  <c r="O535" i="5"/>
  <c r="P535" i="5"/>
  <c r="S535" i="5"/>
  <c r="V91" i="5"/>
  <c r="Y91" i="5"/>
  <c r="R90" i="5"/>
  <c r="F536" i="5"/>
  <c r="R536" i="5"/>
  <c r="T90" i="5"/>
  <c r="U90" i="5"/>
  <c r="G536" i="5"/>
  <c r="J536" i="5"/>
  <c r="K536" i="5"/>
  <c r="L536" i="5"/>
  <c r="I536" i="5"/>
  <c r="H536" i="5"/>
  <c r="M536" i="5"/>
  <c r="N536" i="5"/>
  <c r="O536" i="5"/>
  <c r="P536" i="5"/>
  <c r="S536" i="5"/>
  <c r="V90" i="5"/>
  <c r="Y90" i="5"/>
  <c r="R89" i="5"/>
  <c r="F537" i="5"/>
  <c r="R537" i="5"/>
  <c r="T89" i="5"/>
  <c r="U89" i="5"/>
  <c r="G537" i="5"/>
  <c r="J537" i="5"/>
  <c r="K537" i="5"/>
  <c r="L537" i="5"/>
  <c r="I537" i="5"/>
  <c r="H537" i="5"/>
  <c r="M537" i="5"/>
  <c r="N537" i="5"/>
  <c r="O537" i="5"/>
  <c r="P537" i="5"/>
  <c r="S537" i="5"/>
  <c r="V89" i="5"/>
  <c r="Y89" i="5"/>
  <c r="R88" i="5"/>
  <c r="F538" i="5"/>
  <c r="R538" i="5"/>
  <c r="T88" i="5"/>
  <c r="U88" i="5"/>
  <c r="G538" i="5"/>
  <c r="J538" i="5"/>
  <c r="K538" i="5"/>
  <c r="L538" i="5"/>
  <c r="I538" i="5"/>
  <c r="H538" i="5"/>
  <c r="M538" i="5"/>
  <c r="N538" i="5"/>
  <c r="O538" i="5"/>
  <c r="P538" i="5"/>
  <c r="S538" i="5"/>
  <c r="V88" i="5"/>
  <c r="Y88" i="5"/>
  <c r="R87" i="5"/>
  <c r="F539" i="5"/>
  <c r="R539" i="5"/>
  <c r="T87" i="5"/>
  <c r="U87" i="5"/>
  <c r="G539" i="5"/>
  <c r="J539" i="5"/>
  <c r="K539" i="5"/>
  <c r="L539" i="5"/>
  <c r="I539" i="5"/>
  <c r="H539" i="5"/>
  <c r="M539" i="5"/>
  <c r="N539" i="5"/>
  <c r="O539" i="5"/>
  <c r="P539" i="5"/>
  <c r="S539" i="5"/>
  <c r="V87" i="5"/>
  <c r="Y87" i="5"/>
  <c r="R86" i="5"/>
  <c r="F540" i="5"/>
  <c r="R540" i="5"/>
  <c r="T86" i="5"/>
  <c r="U86" i="5"/>
  <c r="G540" i="5"/>
  <c r="J540" i="5"/>
  <c r="K540" i="5"/>
  <c r="L540" i="5"/>
  <c r="I540" i="5"/>
  <c r="H540" i="5"/>
  <c r="M540" i="5"/>
  <c r="N540" i="5"/>
  <c r="O540" i="5"/>
  <c r="P540" i="5"/>
  <c r="S540" i="5"/>
  <c r="V86" i="5"/>
  <c r="Y86" i="5"/>
  <c r="R85" i="5"/>
  <c r="F541" i="5"/>
  <c r="R541" i="5"/>
  <c r="T85" i="5"/>
  <c r="U85" i="5"/>
  <c r="G541" i="5"/>
  <c r="J541" i="5"/>
  <c r="K541" i="5"/>
  <c r="L541" i="5"/>
  <c r="I541" i="5"/>
  <c r="H541" i="5"/>
  <c r="M541" i="5"/>
  <c r="N541" i="5"/>
  <c r="O541" i="5"/>
  <c r="P541" i="5"/>
  <c r="S541" i="5"/>
  <c r="V85" i="5"/>
  <c r="Y85" i="5"/>
  <c r="R84" i="5"/>
  <c r="F542" i="5"/>
  <c r="R542" i="5"/>
  <c r="T84" i="5"/>
  <c r="U84" i="5"/>
  <c r="G542" i="5"/>
  <c r="J542" i="5"/>
  <c r="K542" i="5"/>
  <c r="L542" i="5"/>
  <c r="I542" i="5"/>
  <c r="H542" i="5"/>
  <c r="M542" i="5"/>
  <c r="N542" i="5"/>
  <c r="O542" i="5"/>
  <c r="P542" i="5"/>
  <c r="S542" i="5"/>
  <c r="V84" i="5"/>
  <c r="Y84" i="5"/>
  <c r="R83" i="5"/>
  <c r="F543" i="5"/>
  <c r="R543" i="5"/>
  <c r="T83" i="5"/>
  <c r="U83" i="5"/>
  <c r="G543" i="5"/>
  <c r="J543" i="5"/>
  <c r="K543" i="5"/>
  <c r="L543" i="5"/>
  <c r="I543" i="5"/>
  <c r="H543" i="5"/>
  <c r="M543" i="5"/>
  <c r="N543" i="5"/>
  <c r="O543" i="5"/>
  <c r="P543" i="5"/>
  <c r="S543" i="5"/>
  <c r="V83" i="5"/>
  <c r="Y83" i="5"/>
  <c r="R82" i="5"/>
  <c r="F544" i="5"/>
  <c r="R544" i="5"/>
  <c r="T82" i="5"/>
  <c r="U82" i="5"/>
  <c r="G544" i="5"/>
  <c r="J544" i="5"/>
  <c r="K544" i="5"/>
  <c r="L544" i="5"/>
  <c r="I544" i="5"/>
  <c r="H544" i="5"/>
  <c r="M544" i="5"/>
  <c r="N544" i="5"/>
  <c r="O544" i="5"/>
  <c r="P544" i="5"/>
  <c r="S544" i="5"/>
  <c r="V82" i="5"/>
  <c r="Y82" i="5"/>
  <c r="R81" i="5"/>
  <c r="F545" i="5"/>
  <c r="R545" i="5"/>
  <c r="T81" i="5"/>
  <c r="U81" i="5"/>
  <c r="G545" i="5"/>
  <c r="J545" i="5"/>
  <c r="K545" i="5"/>
  <c r="L545" i="5"/>
  <c r="I545" i="5"/>
  <c r="H545" i="5"/>
  <c r="M545" i="5"/>
  <c r="N545" i="5"/>
  <c r="O545" i="5"/>
  <c r="P545" i="5"/>
  <c r="S545" i="5"/>
  <c r="V81" i="5"/>
  <c r="Y81" i="5"/>
  <c r="R80" i="5"/>
  <c r="F546" i="5"/>
  <c r="R546" i="5"/>
  <c r="T80" i="5"/>
  <c r="U80" i="5"/>
  <c r="G546" i="5"/>
  <c r="J546" i="5"/>
  <c r="K546" i="5"/>
  <c r="L546" i="5"/>
  <c r="I546" i="5"/>
  <c r="H546" i="5"/>
  <c r="M546" i="5"/>
  <c r="N546" i="5"/>
  <c r="O546" i="5"/>
  <c r="P546" i="5"/>
  <c r="S546" i="5"/>
  <c r="V80" i="5"/>
  <c r="Y80" i="5"/>
  <c r="R79" i="5"/>
  <c r="F547" i="5"/>
  <c r="R547" i="5"/>
  <c r="T79" i="5"/>
  <c r="U79" i="5"/>
  <c r="G547" i="5"/>
  <c r="J547" i="5"/>
  <c r="K547" i="5"/>
  <c r="L547" i="5"/>
  <c r="I547" i="5"/>
  <c r="H547" i="5"/>
  <c r="M547" i="5"/>
  <c r="N547" i="5"/>
  <c r="O547" i="5"/>
  <c r="P547" i="5"/>
  <c r="S547" i="5"/>
  <c r="V79" i="5"/>
  <c r="Y79" i="5"/>
  <c r="R78" i="5"/>
  <c r="F548" i="5"/>
  <c r="R548" i="5"/>
  <c r="T78" i="5"/>
  <c r="U78" i="5"/>
  <c r="G548" i="5"/>
  <c r="J548" i="5"/>
  <c r="K548" i="5"/>
  <c r="L548" i="5"/>
  <c r="I548" i="5"/>
  <c r="H548" i="5"/>
  <c r="M548" i="5"/>
  <c r="N548" i="5"/>
  <c r="O548" i="5"/>
  <c r="P548" i="5"/>
  <c r="S548" i="5"/>
  <c r="V78" i="5"/>
  <c r="Y78" i="5"/>
  <c r="R77" i="5"/>
  <c r="F549" i="5"/>
  <c r="R549" i="5"/>
  <c r="T77" i="5"/>
  <c r="U77" i="5"/>
  <c r="G549" i="5"/>
  <c r="J549" i="5"/>
  <c r="K549" i="5"/>
  <c r="L549" i="5"/>
  <c r="I549" i="5"/>
  <c r="H549" i="5"/>
  <c r="M549" i="5"/>
  <c r="N549" i="5"/>
  <c r="O549" i="5"/>
  <c r="P549" i="5"/>
  <c r="S549" i="5"/>
  <c r="V77" i="5"/>
  <c r="Y77" i="5"/>
  <c r="R76" i="5"/>
  <c r="F550" i="5"/>
  <c r="R550" i="5"/>
  <c r="T76" i="5"/>
  <c r="U76" i="5"/>
  <c r="G550" i="5"/>
  <c r="J550" i="5"/>
  <c r="K550" i="5"/>
  <c r="L550" i="5"/>
  <c r="I550" i="5"/>
  <c r="H550" i="5"/>
  <c r="M550" i="5"/>
  <c r="N550" i="5"/>
  <c r="O550" i="5"/>
  <c r="P550" i="5"/>
  <c r="S550" i="5"/>
  <c r="V76" i="5"/>
  <c r="Y76" i="5"/>
  <c r="R75" i="5"/>
  <c r="F551" i="5"/>
  <c r="R551" i="5"/>
  <c r="T75" i="5"/>
  <c r="U75" i="5"/>
  <c r="G551" i="5"/>
  <c r="J551" i="5"/>
  <c r="K551" i="5"/>
  <c r="L551" i="5"/>
  <c r="I551" i="5"/>
  <c r="H551" i="5"/>
  <c r="M551" i="5"/>
  <c r="N551" i="5"/>
  <c r="O551" i="5"/>
  <c r="P551" i="5"/>
  <c r="S551" i="5"/>
  <c r="V75" i="5"/>
  <c r="Y75" i="5"/>
  <c r="R74" i="5"/>
  <c r="F552" i="5"/>
  <c r="R552" i="5"/>
  <c r="T74" i="5"/>
  <c r="U74" i="5"/>
  <c r="G552" i="5"/>
  <c r="J552" i="5"/>
  <c r="K552" i="5"/>
  <c r="L552" i="5"/>
  <c r="I552" i="5"/>
  <c r="H552" i="5"/>
  <c r="M552" i="5"/>
  <c r="N552" i="5"/>
  <c r="O552" i="5"/>
  <c r="P552" i="5"/>
  <c r="S552" i="5"/>
  <c r="V74" i="5"/>
  <c r="Y74" i="5"/>
  <c r="R73" i="5"/>
  <c r="F553" i="5"/>
  <c r="R553" i="5"/>
  <c r="T73" i="5"/>
  <c r="U73" i="5"/>
  <c r="G553" i="5"/>
  <c r="J553" i="5"/>
  <c r="K553" i="5"/>
  <c r="L553" i="5"/>
  <c r="I553" i="5"/>
  <c r="H553" i="5"/>
  <c r="M553" i="5"/>
  <c r="N553" i="5"/>
  <c r="O553" i="5"/>
  <c r="P553" i="5"/>
  <c r="S553" i="5"/>
  <c r="V73" i="5"/>
  <c r="Y73" i="5"/>
  <c r="R72" i="5"/>
  <c r="F554" i="5"/>
  <c r="R554" i="5"/>
  <c r="T72" i="5"/>
  <c r="U72" i="5"/>
  <c r="G554" i="5"/>
  <c r="J554" i="5"/>
  <c r="K554" i="5"/>
  <c r="L554" i="5"/>
  <c r="I554" i="5"/>
  <c r="H554" i="5"/>
  <c r="M554" i="5"/>
  <c r="N554" i="5"/>
  <c r="O554" i="5"/>
  <c r="P554" i="5"/>
  <c r="S554" i="5"/>
  <c r="V72" i="5"/>
  <c r="Y72" i="5"/>
  <c r="R71" i="5"/>
  <c r="F555" i="5"/>
  <c r="R555" i="5"/>
  <c r="T71" i="5"/>
  <c r="U71" i="5"/>
  <c r="G555" i="5"/>
  <c r="J555" i="5"/>
  <c r="K555" i="5"/>
  <c r="L555" i="5"/>
  <c r="I555" i="5"/>
  <c r="H555" i="5"/>
  <c r="M555" i="5"/>
  <c r="N555" i="5"/>
  <c r="O555" i="5"/>
  <c r="P555" i="5"/>
  <c r="S555" i="5"/>
  <c r="V71" i="5"/>
  <c r="Y71" i="5"/>
  <c r="R70" i="5"/>
  <c r="F556" i="5"/>
  <c r="R556" i="5"/>
  <c r="T70" i="5"/>
  <c r="U70" i="5"/>
  <c r="G556" i="5"/>
  <c r="J556" i="5"/>
  <c r="K556" i="5"/>
  <c r="L556" i="5"/>
  <c r="I556" i="5"/>
  <c r="H556" i="5"/>
  <c r="M556" i="5"/>
  <c r="N556" i="5"/>
  <c r="O556" i="5"/>
  <c r="P556" i="5"/>
  <c r="S556" i="5"/>
  <c r="V70" i="5"/>
  <c r="Y70" i="5"/>
  <c r="R69" i="5"/>
  <c r="F557" i="5"/>
  <c r="R557" i="5"/>
  <c r="T69" i="5"/>
  <c r="U69" i="5"/>
  <c r="G557" i="5"/>
  <c r="J557" i="5"/>
  <c r="K557" i="5"/>
  <c r="L557" i="5"/>
  <c r="I557" i="5"/>
  <c r="H557" i="5"/>
  <c r="M557" i="5"/>
  <c r="N557" i="5"/>
  <c r="O557" i="5"/>
  <c r="P557" i="5"/>
  <c r="S557" i="5"/>
  <c r="V69" i="5"/>
  <c r="Y69" i="5"/>
  <c r="R68" i="5"/>
  <c r="F558" i="5"/>
  <c r="R558" i="5"/>
  <c r="T68" i="5"/>
  <c r="U68" i="5"/>
  <c r="G558" i="5"/>
  <c r="J558" i="5"/>
  <c r="K558" i="5"/>
  <c r="L558" i="5"/>
  <c r="I558" i="5"/>
  <c r="H558" i="5"/>
  <c r="M558" i="5"/>
  <c r="N558" i="5"/>
  <c r="O558" i="5"/>
  <c r="P558" i="5"/>
  <c r="S558" i="5"/>
  <c r="V68" i="5"/>
  <c r="Y68" i="5"/>
  <c r="R67" i="5"/>
  <c r="F559" i="5"/>
  <c r="R559" i="5"/>
  <c r="T67" i="5"/>
  <c r="U67" i="5"/>
  <c r="G559" i="5"/>
  <c r="J559" i="5"/>
  <c r="K559" i="5"/>
  <c r="L559" i="5"/>
  <c r="I559" i="5"/>
  <c r="H559" i="5"/>
  <c r="M559" i="5"/>
  <c r="N559" i="5"/>
  <c r="O559" i="5"/>
  <c r="P559" i="5"/>
  <c r="S559" i="5"/>
  <c r="V67" i="5"/>
  <c r="Y67" i="5"/>
  <c r="R66" i="5"/>
  <c r="F560" i="5"/>
  <c r="R560" i="5"/>
  <c r="T66" i="5"/>
  <c r="U66" i="5"/>
  <c r="G560" i="5"/>
  <c r="J560" i="5"/>
  <c r="K560" i="5"/>
  <c r="L560" i="5"/>
  <c r="I560" i="5"/>
  <c r="H560" i="5"/>
  <c r="M560" i="5"/>
  <c r="N560" i="5"/>
  <c r="O560" i="5"/>
  <c r="P560" i="5"/>
  <c r="S560" i="5"/>
  <c r="V66" i="5"/>
  <c r="Y66" i="5"/>
  <c r="R65" i="5"/>
  <c r="F561" i="5"/>
  <c r="R561" i="5"/>
  <c r="T65" i="5"/>
  <c r="U65" i="5"/>
  <c r="G561" i="5"/>
  <c r="J561" i="5"/>
  <c r="K561" i="5"/>
  <c r="L561" i="5"/>
  <c r="I561" i="5"/>
  <c r="H561" i="5"/>
  <c r="M561" i="5"/>
  <c r="N561" i="5"/>
  <c r="O561" i="5"/>
  <c r="P561" i="5"/>
  <c r="S561" i="5"/>
  <c r="V65" i="5"/>
  <c r="Y65" i="5"/>
  <c r="R64" i="5"/>
  <c r="F562" i="5"/>
  <c r="R562" i="5"/>
  <c r="T64" i="5"/>
  <c r="U64" i="5"/>
  <c r="G562" i="5"/>
  <c r="J562" i="5"/>
  <c r="K562" i="5"/>
  <c r="L562" i="5"/>
  <c r="I562" i="5"/>
  <c r="H562" i="5"/>
  <c r="M562" i="5"/>
  <c r="N562" i="5"/>
  <c r="O562" i="5"/>
  <c r="P562" i="5"/>
  <c r="S562" i="5"/>
  <c r="V64" i="5"/>
  <c r="Y64" i="5"/>
  <c r="R63" i="5"/>
  <c r="F563" i="5"/>
  <c r="R563" i="5"/>
  <c r="T63" i="5"/>
  <c r="U63" i="5"/>
  <c r="G563" i="5"/>
  <c r="J563" i="5"/>
  <c r="K563" i="5"/>
  <c r="L563" i="5"/>
  <c r="I563" i="5"/>
  <c r="H563" i="5"/>
  <c r="M563" i="5"/>
  <c r="N563" i="5"/>
  <c r="O563" i="5"/>
  <c r="P563" i="5"/>
  <c r="S563" i="5"/>
  <c r="V63" i="5"/>
  <c r="Y63" i="5"/>
  <c r="R62" i="5"/>
  <c r="F564" i="5"/>
  <c r="R564" i="5"/>
  <c r="T62" i="5"/>
  <c r="U62" i="5"/>
  <c r="G564" i="5"/>
  <c r="J564" i="5"/>
  <c r="K564" i="5"/>
  <c r="L564" i="5"/>
  <c r="I564" i="5"/>
  <c r="H564" i="5"/>
  <c r="M564" i="5"/>
  <c r="N564" i="5"/>
  <c r="O564" i="5"/>
  <c r="P564" i="5"/>
  <c r="S564" i="5"/>
  <c r="V62" i="5"/>
  <c r="Y62" i="5"/>
  <c r="R61" i="5"/>
  <c r="F565" i="5"/>
  <c r="R565" i="5"/>
  <c r="T61" i="5"/>
  <c r="U61" i="5"/>
  <c r="G565" i="5"/>
  <c r="J565" i="5"/>
  <c r="K565" i="5"/>
  <c r="L565" i="5"/>
  <c r="I565" i="5"/>
  <c r="H565" i="5"/>
  <c r="M565" i="5"/>
  <c r="N565" i="5"/>
  <c r="O565" i="5"/>
  <c r="P565" i="5"/>
  <c r="S565" i="5"/>
  <c r="V61" i="5"/>
  <c r="Y61" i="5"/>
  <c r="R60" i="5"/>
  <c r="F566" i="5"/>
  <c r="R566" i="5"/>
  <c r="T60" i="5"/>
  <c r="U60" i="5"/>
  <c r="G566" i="5"/>
  <c r="J566" i="5"/>
  <c r="K566" i="5"/>
  <c r="L566" i="5"/>
  <c r="I566" i="5"/>
  <c r="H566" i="5"/>
  <c r="M566" i="5"/>
  <c r="N566" i="5"/>
  <c r="O566" i="5"/>
  <c r="P566" i="5"/>
  <c r="S566" i="5"/>
  <c r="V60" i="5"/>
  <c r="Y60" i="5"/>
  <c r="R59" i="5"/>
  <c r="F567" i="5"/>
  <c r="R567" i="5"/>
  <c r="T59" i="5"/>
  <c r="U59" i="5"/>
  <c r="G567" i="5"/>
  <c r="J567" i="5"/>
  <c r="K567" i="5"/>
  <c r="L567" i="5"/>
  <c r="I567" i="5"/>
  <c r="H567" i="5"/>
  <c r="M567" i="5"/>
  <c r="N567" i="5"/>
  <c r="O567" i="5"/>
  <c r="P567" i="5"/>
  <c r="S567" i="5"/>
  <c r="V59" i="5"/>
  <c r="Y59" i="5"/>
  <c r="R58" i="5"/>
  <c r="F568" i="5"/>
  <c r="R568" i="5"/>
  <c r="T58" i="5"/>
  <c r="U58" i="5"/>
  <c r="G568" i="5"/>
  <c r="J568" i="5"/>
  <c r="K568" i="5"/>
  <c r="L568" i="5"/>
  <c r="I568" i="5"/>
  <c r="H568" i="5"/>
  <c r="M568" i="5"/>
  <c r="N568" i="5"/>
  <c r="O568" i="5"/>
  <c r="P568" i="5"/>
  <c r="S568" i="5"/>
  <c r="V58" i="5"/>
  <c r="Y58" i="5"/>
  <c r="R57" i="5"/>
  <c r="F569" i="5"/>
  <c r="R569" i="5"/>
  <c r="T57" i="5"/>
  <c r="U57" i="5"/>
  <c r="G569" i="5"/>
  <c r="J569" i="5"/>
  <c r="K569" i="5"/>
  <c r="L569" i="5"/>
  <c r="I569" i="5"/>
  <c r="H569" i="5"/>
  <c r="M569" i="5"/>
  <c r="N569" i="5"/>
  <c r="O569" i="5"/>
  <c r="P569" i="5"/>
  <c r="S569" i="5"/>
  <c r="V57" i="5"/>
  <c r="Y57" i="5"/>
  <c r="R56" i="5"/>
  <c r="F570" i="5"/>
  <c r="R570" i="5"/>
  <c r="T56" i="5"/>
  <c r="U56" i="5"/>
  <c r="G570" i="5"/>
  <c r="J570" i="5"/>
  <c r="K570" i="5"/>
  <c r="L570" i="5"/>
  <c r="I570" i="5"/>
  <c r="H570" i="5"/>
  <c r="M570" i="5"/>
  <c r="N570" i="5"/>
  <c r="O570" i="5"/>
  <c r="P570" i="5"/>
  <c r="S570" i="5"/>
  <c r="V56" i="5"/>
  <c r="Y56" i="5"/>
  <c r="R55" i="5"/>
  <c r="F571" i="5"/>
  <c r="R571" i="5"/>
  <c r="T55" i="5"/>
  <c r="U55" i="5"/>
  <c r="G571" i="5"/>
  <c r="J571" i="5"/>
  <c r="K571" i="5"/>
  <c r="L571" i="5"/>
  <c r="I571" i="5"/>
  <c r="H571" i="5"/>
  <c r="M571" i="5"/>
  <c r="N571" i="5"/>
  <c r="O571" i="5"/>
  <c r="P571" i="5"/>
  <c r="S571" i="5"/>
  <c r="V55" i="5"/>
  <c r="Y55" i="5"/>
  <c r="R54" i="5"/>
  <c r="F572" i="5"/>
  <c r="R572" i="5"/>
  <c r="T54" i="5"/>
  <c r="U54" i="5"/>
  <c r="G572" i="5"/>
  <c r="J572" i="5"/>
  <c r="K572" i="5"/>
  <c r="L572" i="5"/>
  <c r="I572" i="5"/>
  <c r="H572" i="5"/>
  <c r="M572" i="5"/>
  <c r="N572" i="5"/>
  <c r="O572" i="5"/>
  <c r="P572" i="5"/>
  <c r="S572" i="5"/>
  <c r="V54" i="5"/>
  <c r="Y54" i="5"/>
  <c r="R53" i="5"/>
  <c r="F573" i="5"/>
  <c r="R573" i="5"/>
  <c r="T53" i="5"/>
  <c r="U53" i="5"/>
  <c r="G573" i="5"/>
  <c r="J573" i="5"/>
  <c r="K573" i="5"/>
  <c r="L573" i="5"/>
  <c r="I573" i="5"/>
  <c r="H573" i="5"/>
  <c r="M573" i="5"/>
  <c r="N573" i="5"/>
  <c r="O573" i="5"/>
  <c r="P573" i="5"/>
  <c r="S573" i="5"/>
  <c r="V53" i="5"/>
  <c r="Y53" i="5"/>
  <c r="R52" i="5"/>
  <c r="F574" i="5"/>
  <c r="R574" i="5"/>
  <c r="T52" i="5"/>
  <c r="U52" i="5"/>
  <c r="G574" i="5"/>
  <c r="J574" i="5"/>
  <c r="K574" i="5"/>
  <c r="L574" i="5"/>
  <c r="I574" i="5"/>
  <c r="H574" i="5"/>
  <c r="M574" i="5"/>
  <c r="N574" i="5"/>
  <c r="O574" i="5"/>
  <c r="P574" i="5"/>
  <c r="S574" i="5"/>
  <c r="V52" i="5"/>
  <c r="Y52" i="5"/>
  <c r="R51" i="5"/>
  <c r="F575" i="5"/>
  <c r="R575" i="5"/>
  <c r="T51" i="5"/>
  <c r="U51" i="5"/>
  <c r="G575" i="5"/>
  <c r="J575" i="5"/>
  <c r="K575" i="5"/>
  <c r="L575" i="5"/>
  <c r="I575" i="5"/>
  <c r="H575" i="5"/>
  <c r="M575" i="5"/>
  <c r="N575" i="5"/>
  <c r="O575" i="5"/>
  <c r="P575" i="5"/>
  <c r="S575" i="5"/>
  <c r="V51" i="5"/>
  <c r="Y51" i="5"/>
  <c r="R50" i="5"/>
  <c r="F576" i="5"/>
  <c r="R576" i="5"/>
  <c r="T50" i="5"/>
  <c r="U50" i="5"/>
  <c r="G576" i="5"/>
  <c r="J576" i="5"/>
  <c r="K576" i="5"/>
  <c r="L576" i="5"/>
  <c r="I576" i="5"/>
  <c r="H576" i="5"/>
  <c r="M576" i="5"/>
  <c r="N576" i="5"/>
  <c r="O576" i="5"/>
  <c r="P576" i="5"/>
  <c r="S576" i="5"/>
  <c r="V50" i="5"/>
  <c r="Y50" i="5"/>
  <c r="R49" i="5"/>
  <c r="F577" i="5"/>
  <c r="R577" i="5"/>
  <c r="T49" i="5"/>
  <c r="U49" i="5"/>
  <c r="G577" i="5"/>
  <c r="J577" i="5"/>
  <c r="K577" i="5"/>
  <c r="L577" i="5"/>
  <c r="I577" i="5"/>
  <c r="H577" i="5"/>
  <c r="M577" i="5"/>
  <c r="N577" i="5"/>
  <c r="O577" i="5"/>
  <c r="P577" i="5"/>
  <c r="S577" i="5"/>
  <c r="V49" i="5"/>
  <c r="Y49" i="5"/>
  <c r="R48" i="5"/>
  <c r="F578" i="5"/>
  <c r="R578" i="5"/>
  <c r="T48" i="5"/>
  <c r="U48" i="5"/>
  <c r="G578" i="5"/>
  <c r="J578" i="5"/>
  <c r="K578" i="5"/>
  <c r="L578" i="5"/>
  <c r="I578" i="5"/>
  <c r="H578" i="5"/>
  <c r="M578" i="5"/>
  <c r="N578" i="5"/>
  <c r="O578" i="5"/>
  <c r="P578" i="5"/>
  <c r="S578" i="5"/>
  <c r="V48" i="5"/>
  <c r="Y48" i="5"/>
  <c r="R47" i="5"/>
  <c r="F579" i="5"/>
  <c r="R579" i="5"/>
  <c r="T47" i="5"/>
  <c r="U47" i="5"/>
  <c r="G579" i="5"/>
  <c r="J579" i="5"/>
  <c r="K579" i="5"/>
  <c r="L579" i="5"/>
  <c r="I579" i="5"/>
  <c r="H579" i="5"/>
  <c r="M579" i="5"/>
  <c r="N579" i="5"/>
  <c r="O579" i="5"/>
  <c r="P579" i="5"/>
  <c r="S579" i="5"/>
  <c r="V47" i="5"/>
  <c r="Y47" i="5"/>
  <c r="R46" i="5"/>
  <c r="F580" i="5"/>
  <c r="R580" i="5"/>
  <c r="T46" i="5"/>
  <c r="U46" i="5"/>
  <c r="G580" i="5"/>
  <c r="J580" i="5"/>
  <c r="K580" i="5"/>
  <c r="L580" i="5"/>
  <c r="I580" i="5"/>
  <c r="H580" i="5"/>
  <c r="M580" i="5"/>
  <c r="N580" i="5"/>
  <c r="O580" i="5"/>
  <c r="P580" i="5"/>
  <c r="S580" i="5"/>
  <c r="V46" i="5"/>
  <c r="Y46" i="5"/>
  <c r="R45" i="5"/>
  <c r="F581" i="5"/>
  <c r="R581" i="5"/>
  <c r="T45" i="5"/>
  <c r="U45" i="5"/>
  <c r="G581" i="5"/>
  <c r="J581" i="5"/>
  <c r="K581" i="5"/>
  <c r="L581" i="5"/>
  <c r="I581" i="5"/>
  <c r="H581" i="5"/>
  <c r="M581" i="5"/>
  <c r="N581" i="5"/>
  <c r="O581" i="5"/>
  <c r="P581" i="5"/>
  <c r="S581" i="5"/>
  <c r="V45" i="5"/>
  <c r="Y45" i="5"/>
  <c r="R44" i="5"/>
  <c r="F582" i="5"/>
  <c r="R582" i="5"/>
  <c r="T44" i="5"/>
  <c r="U44" i="5"/>
  <c r="G582" i="5"/>
  <c r="J582" i="5"/>
  <c r="K582" i="5"/>
  <c r="L582" i="5"/>
  <c r="I582" i="5"/>
  <c r="H582" i="5"/>
  <c r="M582" i="5"/>
  <c r="N582" i="5"/>
  <c r="O582" i="5"/>
  <c r="P582" i="5"/>
  <c r="S582" i="5"/>
  <c r="V44" i="5"/>
  <c r="Y44" i="5"/>
  <c r="R43" i="5"/>
  <c r="F583" i="5"/>
  <c r="R583" i="5"/>
  <c r="T43" i="5"/>
  <c r="U43" i="5"/>
  <c r="G583" i="5"/>
  <c r="J583" i="5"/>
  <c r="K583" i="5"/>
  <c r="L583" i="5"/>
  <c r="I583" i="5"/>
  <c r="H583" i="5"/>
  <c r="M583" i="5"/>
  <c r="N583" i="5"/>
  <c r="O583" i="5"/>
  <c r="P583" i="5"/>
  <c r="S583" i="5"/>
  <c r="V43" i="5"/>
  <c r="Y43" i="5"/>
  <c r="R42" i="5"/>
  <c r="F584" i="5"/>
  <c r="R584" i="5"/>
  <c r="T42" i="5"/>
  <c r="U42" i="5"/>
  <c r="G584" i="5"/>
  <c r="J584" i="5"/>
  <c r="K584" i="5"/>
  <c r="L584" i="5"/>
  <c r="I584" i="5"/>
  <c r="H584" i="5"/>
  <c r="M584" i="5"/>
  <c r="N584" i="5"/>
  <c r="O584" i="5"/>
  <c r="P584" i="5"/>
  <c r="S584" i="5"/>
  <c r="V42" i="5"/>
  <c r="Y42" i="5"/>
  <c r="R41" i="5"/>
  <c r="F585" i="5"/>
  <c r="R585" i="5"/>
  <c r="T41" i="5"/>
  <c r="U41" i="5"/>
  <c r="G585" i="5"/>
  <c r="J585" i="5"/>
  <c r="K585" i="5"/>
  <c r="L585" i="5"/>
  <c r="I585" i="5"/>
  <c r="H585" i="5"/>
  <c r="M585" i="5"/>
  <c r="N585" i="5"/>
  <c r="O585" i="5"/>
  <c r="P585" i="5"/>
  <c r="S585" i="5"/>
  <c r="V41" i="5"/>
  <c r="Y41" i="5"/>
  <c r="R40" i="5"/>
  <c r="F586" i="5"/>
  <c r="R586" i="5"/>
  <c r="T40" i="5"/>
  <c r="U40" i="5"/>
  <c r="G586" i="5"/>
  <c r="J586" i="5"/>
  <c r="K586" i="5"/>
  <c r="L586" i="5"/>
  <c r="I586" i="5"/>
  <c r="H586" i="5"/>
  <c r="M586" i="5"/>
  <c r="N586" i="5"/>
  <c r="O586" i="5"/>
  <c r="P586" i="5"/>
  <c r="S586" i="5"/>
  <c r="V40" i="5"/>
  <c r="Y40" i="5"/>
  <c r="R39" i="5"/>
  <c r="F587" i="5"/>
  <c r="R587" i="5"/>
  <c r="T39" i="5"/>
  <c r="U39" i="5"/>
  <c r="G587" i="5"/>
  <c r="J587" i="5"/>
  <c r="K587" i="5"/>
  <c r="L587" i="5"/>
  <c r="I587" i="5"/>
  <c r="H587" i="5"/>
  <c r="M587" i="5"/>
  <c r="N587" i="5"/>
  <c r="O587" i="5"/>
  <c r="P587" i="5"/>
  <c r="S587" i="5"/>
  <c r="V39" i="5"/>
  <c r="Y39" i="5"/>
  <c r="R38" i="5"/>
  <c r="F588" i="5"/>
  <c r="R588" i="5"/>
  <c r="T38" i="5"/>
  <c r="U38" i="5"/>
  <c r="G588" i="5"/>
  <c r="J588" i="5"/>
  <c r="K588" i="5"/>
  <c r="L588" i="5"/>
  <c r="I588" i="5"/>
  <c r="H588" i="5"/>
  <c r="M588" i="5"/>
  <c r="N588" i="5"/>
  <c r="O588" i="5"/>
  <c r="P588" i="5"/>
  <c r="S588" i="5"/>
  <c r="V38" i="5"/>
  <c r="Y38" i="5"/>
  <c r="R37" i="5"/>
  <c r="F589" i="5"/>
  <c r="R589" i="5"/>
  <c r="T37" i="5"/>
  <c r="U37" i="5"/>
  <c r="G589" i="5"/>
  <c r="J589" i="5"/>
  <c r="K589" i="5"/>
  <c r="L589" i="5"/>
  <c r="I589" i="5"/>
  <c r="H589" i="5"/>
  <c r="M589" i="5"/>
  <c r="N589" i="5"/>
  <c r="O589" i="5"/>
  <c r="P589" i="5"/>
  <c r="S589" i="5"/>
  <c r="V37" i="5"/>
  <c r="Y37" i="5"/>
  <c r="R36" i="5"/>
  <c r="F590" i="5"/>
  <c r="R590" i="5"/>
  <c r="T36" i="5"/>
  <c r="U36" i="5"/>
  <c r="G590" i="5"/>
  <c r="J590" i="5"/>
  <c r="K590" i="5"/>
  <c r="L590" i="5"/>
  <c r="I590" i="5"/>
  <c r="H590" i="5"/>
  <c r="M590" i="5"/>
  <c r="N590" i="5"/>
  <c r="O590" i="5"/>
  <c r="P590" i="5"/>
  <c r="S590" i="5"/>
  <c r="V36" i="5"/>
  <c r="Y36" i="5"/>
  <c r="R35" i="5"/>
  <c r="F591" i="5"/>
  <c r="R591" i="5"/>
  <c r="T35" i="5"/>
  <c r="U35" i="5"/>
  <c r="G591" i="5"/>
  <c r="J591" i="5"/>
  <c r="K591" i="5"/>
  <c r="L591" i="5"/>
  <c r="I591" i="5"/>
  <c r="H591" i="5"/>
  <c r="M591" i="5"/>
  <c r="N591" i="5"/>
  <c r="O591" i="5"/>
  <c r="P591" i="5"/>
  <c r="S591" i="5"/>
  <c r="V35" i="5"/>
  <c r="Y35" i="5"/>
  <c r="R34" i="5"/>
  <c r="F592" i="5"/>
  <c r="R592" i="5"/>
  <c r="T34" i="5"/>
  <c r="U34" i="5"/>
  <c r="G592" i="5"/>
  <c r="J592" i="5"/>
  <c r="K592" i="5"/>
  <c r="L592" i="5"/>
  <c r="I592" i="5"/>
  <c r="H592" i="5"/>
  <c r="M592" i="5"/>
  <c r="N592" i="5"/>
  <c r="O592" i="5"/>
  <c r="P592" i="5"/>
  <c r="S592" i="5"/>
  <c r="V34" i="5"/>
  <c r="Y34" i="5"/>
  <c r="R33" i="5"/>
  <c r="F593" i="5"/>
  <c r="R593" i="5"/>
  <c r="T33" i="5"/>
  <c r="U33" i="5"/>
  <c r="G593" i="5"/>
  <c r="J593" i="5"/>
  <c r="K593" i="5"/>
  <c r="L593" i="5"/>
  <c r="I593" i="5"/>
  <c r="H593" i="5"/>
  <c r="M593" i="5"/>
  <c r="N593" i="5"/>
  <c r="O593" i="5"/>
  <c r="P593" i="5"/>
  <c r="S593" i="5"/>
  <c r="V33" i="5"/>
  <c r="Y33" i="5"/>
  <c r="R32" i="5"/>
  <c r="F594" i="5"/>
  <c r="R594" i="5"/>
  <c r="T32" i="5"/>
  <c r="U32" i="5"/>
  <c r="G594" i="5"/>
  <c r="J594" i="5"/>
  <c r="K594" i="5"/>
  <c r="L594" i="5"/>
  <c r="I594" i="5"/>
  <c r="H594" i="5"/>
  <c r="M594" i="5"/>
  <c r="N594" i="5"/>
  <c r="O594" i="5"/>
  <c r="P594" i="5"/>
  <c r="S594" i="5"/>
  <c r="V32" i="5"/>
  <c r="Y32" i="5"/>
  <c r="R31" i="5"/>
  <c r="F595" i="5"/>
  <c r="R595" i="5"/>
  <c r="T31" i="5"/>
  <c r="U31" i="5"/>
  <c r="G595" i="5"/>
  <c r="J595" i="5"/>
  <c r="K595" i="5"/>
  <c r="L595" i="5"/>
  <c r="I595" i="5"/>
  <c r="H595" i="5"/>
  <c r="M595" i="5"/>
  <c r="N595" i="5"/>
  <c r="O595" i="5"/>
  <c r="P595" i="5"/>
  <c r="S595" i="5"/>
  <c r="V31" i="5"/>
  <c r="Y31" i="5"/>
  <c r="R30" i="5"/>
  <c r="F596" i="5"/>
  <c r="R596" i="5"/>
  <c r="T30" i="5"/>
  <c r="U30" i="5"/>
  <c r="G596" i="5"/>
  <c r="J596" i="5"/>
  <c r="K596" i="5"/>
  <c r="L596" i="5"/>
  <c r="I596" i="5"/>
  <c r="H596" i="5"/>
  <c r="M596" i="5"/>
  <c r="N596" i="5"/>
  <c r="O596" i="5"/>
  <c r="P596" i="5"/>
  <c r="S596" i="5"/>
  <c r="V30" i="5"/>
  <c r="Y30" i="5"/>
  <c r="R29" i="5"/>
  <c r="F597" i="5"/>
  <c r="R597" i="5"/>
  <c r="T29" i="5"/>
  <c r="U29" i="5"/>
  <c r="G597" i="5"/>
  <c r="J597" i="5"/>
  <c r="K597" i="5"/>
  <c r="L597" i="5"/>
  <c r="I597" i="5"/>
  <c r="H597" i="5"/>
  <c r="M597" i="5"/>
  <c r="N597" i="5"/>
  <c r="O597" i="5"/>
  <c r="P597" i="5"/>
  <c r="S597" i="5"/>
  <c r="V29" i="5"/>
  <c r="Y29" i="5"/>
  <c r="R28" i="5"/>
  <c r="F598" i="5"/>
  <c r="R598" i="5"/>
  <c r="T28" i="5"/>
  <c r="U28" i="5"/>
  <c r="G598" i="5"/>
  <c r="J598" i="5"/>
  <c r="K598" i="5"/>
  <c r="L598" i="5"/>
  <c r="I598" i="5"/>
  <c r="H598" i="5"/>
  <c r="M598" i="5"/>
  <c r="N598" i="5"/>
  <c r="O598" i="5"/>
  <c r="P598" i="5"/>
  <c r="S598" i="5"/>
  <c r="V28" i="5"/>
  <c r="Y28" i="5"/>
  <c r="R27" i="5"/>
  <c r="F599" i="5"/>
  <c r="R599" i="5"/>
  <c r="T27" i="5"/>
  <c r="U27" i="5"/>
  <c r="G599" i="5"/>
  <c r="J599" i="5"/>
  <c r="K599" i="5"/>
  <c r="L599" i="5"/>
  <c r="I599" i="5"/>
  <c r="H599" i="5"/>
  <c r="M599" i="5"/>
  <c r="N599" i="5"/>
  <c r="O599" i="5"/>
  <c r="P599" i="5"/>
  <c r="S599" i="5"/>
  <c r="V27" i="5"/>
  <c r="Y27" i="5"/>
  <c r="R26" i="5"/>
  <c r="F600" i="5"/>
  <c r="R600" i="5"/>
  <c r="T26" i="5"/>
  <c r="U26" i="5"/>
  <c r="G600" i="5"/>
  <c r="J600" i="5"/>
  <c r="K600" i="5"/>
  <c r="L600" i="5"/>
  <c r="I600" i="5"/>
  <c r="H600" i="5"/>
  <c r="M600" i="5"/>
  <c r="N600" i="5"/>
  <c r="O600" i="5"/>
  <c r="P600" i="5"/>
  <c r="S600" i="5"/>
  <c r="V26" i="5"/>
  <c r="Y26" i="5"/>
  <c r="R25" i="5"/>
  <c r="F601" i="5"/>
  <c r="R601" i="5"/>
  <c r="T25" i="5"/>
  <c r="U25" i="5"/>
  <c r="G601" i="5"/>
  <c r="J601" i="5"/>
  <c r="K601" i="5"/>
  <c r="L601" i="5"/>
  <c r="I601" i="5"/>
  <c r="H601" i="5"/>
  <c r="M601" i="5"/>
  <c r="N601" i="5"/>
  <c r="O601" i="5"/>
  <c r="P601" i="5"/>
  <c r="S601" i="5"/>
  <c r="V25" i="5"/>
  <c r="Y25" i="5"/>
  <c r="R24" i="5"/>
  <c r="F602" i="5"/>
  <c r="R602" i="5"/>
  <c r="T24" i="5"/>
  <c r="U24" i="5"/>
  <c r="G602" i="5"/>
  <c r="J602" i="5"/>
  <c r="K602" i="5"/>
  <c r="L602" i="5"/>
  <c r="I602" i="5"/>
  <c r="H602" i="5"/>
  <c r="M602" i="5"/>
  <c r="N602" i="5"/>
  <c r="O602" i="5"/>
  <c r="P602" i="5"/>
  <c r="S602" i="5"/>
  <c r="V24" i="5"/>
  <c r="Y24" i="5"/>
  <c r="R23" i="5"/>
  <c r="F603" i="5"/>
  <c r="R603" i="5"/>
  <c r="T23" i="5"/>
  <c r="U23" i="5"/>
  <c r="G603" i="5"/>
  <c r="J603" i="5"/>
  <c r="K603" i="5"/>
  <c r="L603" i="5"/>
  <c r="I603" i="5"/>
  <c r="H603" i="5"/>
  <c r="M603" i="5"/>
  <c r="N603" i="5"/>
  <c r="O603" i="5"/>
  <c r="P603" i="5"/>
  <c r="S603" i="5"/>
  <c r="V23" i="5"/>
  <c r="Y23" i="5"/>
  <c r="R22" i="5"/>
  <c r="F604" i="5"/>
  <c r="R604" i="5"/>
  <c r="T22" i="5"/>
  <c r="U22" i="5"/>
  <c r="G604" i="5"/>
  <c r="J604" i="5"/>
  <c r="K604" i="5"/>
  <c r="L604" i="5"/>
  <c r="I604" i="5"/>
  <c r="H604" i="5"/>
  <c r="M604" i="5"/>
  <c r="N604" i="5"/>
  <c r="O604" i="5"/>
  <c r="P604" i="5"/>
  <c r="S604" i="5"/>
  <c r="V22" i="5"/>
  <c r="Y22" i="5"/>
  <c r="R21" i="5"/>
  <c r="F605" i="5"/>
  <c r="R605" i="5"/>
  <c r="T21" i="5"/>
  <c r="U21" i="5"/>
  <c r="G605" i="5"/>
  <c r="J605" i="5"/>
  <c r="K605" i="5"/>
  <c r="L605" i="5"/>
  <c r="I605" i="5"/>
  <c r="H605" i="5"/>
  <c r="M605" i="5"/>
  <c r="N605" i="5"/>
  <c r="O605" i="5"/>
  <c r="P605" i="5"/>
  <c r="S605" i="5"/>
  <c r="V21" i="5"/>
  <c r="Y21" i="5"/>
  <c r="R20" i="5"/>
  <c r="F606" i="5"/>
  <c r="R606" i="5"/>
  <c r="T20" i="5"/>
  <c r="U20" i="5"/>
  <c r="G606" i="5"/>
  <c r="J606" i="5"/>
  <c r="K606" i="5"/>
  <c r="L606" i="5"/>
  <c r="I606" i="5"/>
  <c r="H606" i="5"/>
  <c r="M606" i="5"/>
  <c r="N606" i="5"/>
  <c r="O606" i="5"/>
  <c r="P606" i="5"/>
  <c r="S606" i="5"/>
  <c r="V20" i="5"/>
  <c r="Y20" i="5"/>
  <c r="R19" i="5"/>
  <c r="F607" i="5"/>
  <c r="R607" i="5"/>
  <c r="T19" i="5"/>
  <c r="U19" i="5"/>
  <c r="G607" i="5"/>
  <c r="J607" i="5"/>
  <c r="K607" i="5"/>
  <c r="L607" i="5"/>
  <c r="I607" i="5"/>
  <c r="H607" i="5"/>
  <c r="M607" i="5"/>
  <c r="N607" i="5"/>
  <c r="O607" i="5"/>
  <c r="P607" i="5"/>
  <c r="S607" i="5"/>
  <c r="V19" i="5"/>
  <c r="Y19" i="5"/>
  <c r="R18" i="5"/>
  <c r="F608" i="5"/>
  <c r="R608" i="5"/>
  <c r="T18" i="5"/>
  <c r="U18" i="5"/>
  <c r="G608" i="5"/>
  <c r="J608" i="5"/>
  <c r="K608" i="5"/>
  <c r="L608" i="5"/>
  <c r="I608" i="5"/>
  <c r="H608" i="5"/>
  <c r="M608" i="5"/>
  <c r="N608" i="5"/>
  <c r="O608" i="5"/>
  <c r="P608" i="5"/>
  <c r="S608" i="5"/>
  <c r="V18" i="5"/>
  <c r="Y18" i="5"/>
  <c r="R17" i="5"/>
  <c r="F609" i="5"/>
  <c r="R609" i="5"/>
  <c r="T17" i="5"/>
  <c r="U17" i="5"/>
  <c r="G609" i="5"/>
  <c r="J609" i="5"/>
  <c r="K609" i="5"/>
  <c r="L609" i="5"/>
  <c r="I609" i="5"/>
  <c r="H609" i="5"/>
  <c r="M609" i="5"/>
  <c r="N609" i="5"/>
  <c r="O609" i="5"/>
  <c r="P609" i="5"/>
  <c r="S609" i="5"/>
  <c r="V17" i="5"/>
  <c r="Y17" i="5"/>
  <c r="R16" i="5"/>
  <c r="F610" i="5"/>
  <c r="R610" i="5"/>
  <c r="T16" i="5"/>
  <c r="U16" i="5"/>
  <c r="G610" i="5"/>
  <c r="J610" i="5"/>
  <c r="K610" i="5"/>
  <c r="L610" i="5"/>
  <c r="I610" i="5"/>
  <c r="H610" i="5"/>
  <c r="M610" i="5"/>
  <c r="N610" i="5"/>
  <c r="O610" i="5"/>
  <c r="P610" i="5"/>
  <c r="S610" i="5"/>
  <c r="V16" i="5"/>
  <c r="Y16" i="5"/>
  <c r="R15" i="5"/>
  <c r="F611" i="5"/>
  <c r="R611" i="5"/>
  <c r="T15" i="5"/>
  <c r="U15" i="5"/>
  <c r="G611" i="5"/>
  <c r="J611" i="5"/>
  <c r="K611" i="5"/>
  <c r="L611" i="5"/>
  <c r="I611" i="5"/>
  <c r="H611" i="5"/>
  <c r="M611" i="5"/>
  <c r="N611" i="5"/>
  <c r="O611" i="5"/>
  <c r="P611" i="5"/>
  <c r="S611" i="5"/>
  <c r="V15" i="5"/>
  <c r="Y15" i="5"/>
  <c r="R14" i="5"/>
  <c r="F612" i="5"/>
  <c r="R612" i="5"/>
  <c r="T14" i="5"/>
  <c r="U14" i="5"/>
  <c r="G612" i="5"/>
  <c r="J612" i="5"/>
  <c r="K612" i="5"/>
  <c r="L612" i="5"/>
  <c r="I612" i="5"/>
  <c r="H612" i="5"/>
  <c r="M612" i="5"/>
  <c r="N612" i="5"/>
  <c r="O612" i="5"/>
  <c r="P612" i="5"/>
  <c r="S612" i="5"/>
  <c r="V14" i="5"/>
  <c r="Y14" i="5"/>
  <c r="R13" i="5"/>
  <c r="F613" i="5"/>
  <c r="R613" i="5"/>
  <c r="T13" i="5"/>
  <c r="U13" i="5"/>
  <c r="G613" i="5"/>
  <c r="J613" i="5"/>
  <c r="K613" i="5"/>
  <c r="L613" i="5"/>
  <c r="I613" i="5"/>
  <c r="H613" i="5"/>
  <c r="M613" i="5"/>
  <c r="N613" i="5"/>
  <c r="O613" i="5"/>
  <c r="P613" i="5"/>
  <c r="S613" i="5"/>
  <c r="V13" i="5"/>
  <c r="Y13" i="5"/>
  <c r="R12" i="5"/>
  <c r="F614" i="5"/>
  <c r="R614" i="5"/>
  <c r="T12" i="5"/>
  <c r="U12" i="5"/>
  <c r="G614" i="5"/>
  <c r="J614" i="5"/>
  <c r="K614" i="5"/>
  <c r="L614" i="5"/>
  <c r="I614" i="5"/>
  <c r="H614" i="5"/>
  <c r="M614" i="5"/>
  <c r="N614" i="5"/>
  <c r="O614" i="5"/>
  <c r="P614" i="5"/>
  <c r="S614" i="5"/>
  <c r="V12" i="5"/>
  <c r="Y12" i="5"/>
  <c r="R11" i="5"/>
  <c r="F615" i="5"/>
  <c r="R615" i="5"/>
  <c r="T11" i="5"/>
  <c r="U11" i="5"/>
  <c r="G615" i="5"/>
  <c r="J615" i="5"/>
  <c r="K615" i="5"/>
  <c r="L615" i="5"/>
  <c r="I615" i="5"/>
  <c r="H615" i="5"/>
  <c r="M615" i="5"/>
  <c r="N615" i="5"/>
  <c r="O615" i="5"/>
  <c r="P615" i="5"/>
  <c r="S615" i="5"/>
  <c r="V11" i="5"/>
  <c r="Y11" i="5"/>
  <c r="R10" i="5"/>
  <c r="F616" i="5"/>
  <c r="R616" i="5"/>
  <c r="T10" i="5"/>
  <c r="U10" i="5"/>
  <c r="G616" i="5"/>
  <c r="J616" i="5"/>
  <c r="K616" i="5"/>
  <c r="L616" i="5"/>
  <c r="I616" i="5"/>
  <c r="H616" i="5"/>
  <c r="M616" i="5"/>
  <c r="N616" i="5"/>
  <c r="O616" i="5"/>
  <c r="P616" i="5"/>
  <c r="S616" i="5"/>
  <c r="V10" i="5"/>
  <c r="Y10" i="5"/>
  <c r="R9" i="5"/>
  <c r="F617" i="5"/>
  <c r="R617" i="5"/>
  <c r="T9" i="5"/>
  <c r="U9" i="5"/>
  <c r="G617" i="5"/>
  <c r="J617" i="5"/>
  <c r="K617" i="5"/>
  <c r="L617" i="5"/>
  <c r="I617" i="5"/>
  <c r="H617" i="5"/>
  <c r="M617" i="5"/>
  <c r="N617" i="5"/>
  <c r="O617" i="5"/>
  <c r="P617" i="5"/>
  <c r="S617" i="5"/>
  <c r="V9" i="5"/>
  <c r="Y9" i="5"/>
  <c r="R8" i="5"/>
  <c r="F618" i="5"/>
  <c r="R618" i="5"/>
  <c r="T8" i="5"/>
  <c r="U8" i="5"/>
  <c r="G618" i="5"/>
  <c r="J618" i="5"/>
  <c r="K618" i="5"/>
  <c r="L618" i="5"/>
  <c r="I618" i="5"/>
  <c r="H618" i="5"/>
  <c r="M618" i="5"/>
  <c r="N618" i="5"/>
  <c r="O618" i="5"/>
  <c r="P618" i="5"/>
  <c r="S618" i="5"/>
  <c r="V8" i="5"/>
  <c r="Y8" i="5"/>
  <c r="R7" i="5"/>
  <c r="F619" i="5"/>
  <c r="R619" i="5"/>
  <c r="T7" i="5"/>
  <c r="U7" i="5"/>
  <c r="G619" i="5"/>
  <c r="J619" i="5"/>
  <c r="K619" i="5"/>
  <c r="L619" i="5"/>
  <c r="I619" i="5"/>
  <c r="H619" i="5"/>
  <c r="M619" i="5"/>
  <c r="N619" i="5"/>
  <c r="O619" i="5"/>
  <c r="P619" i="5"/>
  <c r="S619" i="5"/>
  <c r="V7" i="5"/>
  <c r="Y7" i="5"/>
  <c r="R6" i="5"/>
  <c r="F620" i="5"/>
  <c r="R620" i="5"/>
  <c r="T6" i="5"/>
  <c r="U6" i="5"/>
  <c r="G620" i="5"/>
  <c r="J620" i="5"/>
  <c r="K620" i="5"/>
  <c r="L620" i="5"/>
  <c r="I620" i="5"/>
  <c r="H620" i="5"/>
  <c r="M620" i="5"/>
  <c r="N620" i="5"/>
  <c r="O620" i="5"/>
  <c r="P620" i="5"/>
  <c r="S620" i="5"/>
  <c r="V6" i="5"/>
  <c r="Y6" i="5"/>
  <c r="R5" i="5"/>
  <c r="F621" i="5"/>
  <c r="R621" i="5"/>
  <c r="T5" i="5"/>
  <c r="U5" i="5"/>
  <c r="G621" i="5"/>
  <c r="J621" i="5"/>
  <c r="L621" i="5"/>
  <c r="M621" i="5"/>
  <c r="N621" i="5"/>
  <c r="O621" i="5"/>
  <c r="P621" i="5"/>
  <c r="S621" i="5"/>
  <c r="V5" i="5"/>
  <c r="Y5" i="5"/>
  <c r="R440" i="4"/>
  <c r="T440" i="4"/>
  <c r="U440" i="4"/>
  <c r="V440" i="4"/>
  <c r="Y440" i="4"/>
  <c r="R439" i="4"/>
  <c r="T439" i="4"/>
  <c r="U439" i="4"/>
  <c r="V439" i="4"/>
  <c r="Y439" i="4"/>
  <c r="R438" i="4"/>
  <c r="T438" i="4"/>
  <c r="U438" i="4"/>
  <c r="V438" i="4"/>
  <c r="Y438" i="4"/>
  <c r="R437" i="4"/>
  <c r="T437" i="4"/>
  <c r="U437" i="4"/>
  <c r="V437" i="4"/>
  <c r="Y437" i="4"/>
  <c r="R436" i="4"/>
  <c r="T436" i="4"/>
  <c r="U436" i="4"/>
  <c r="V436" i="4"/>
  <c r="Y436" i="4"/>
  <c r="R435" i="4"/>
  <c r="T435" i="4"/>
  <c r="U435" i="4"/>
  <c r="V435" i="4"/>
  <c r="Y435" i="4"/>
  <c r="R434" i="4"/>
  <c r="T434" i="4"/>
  <c r="U434" i="4"/>
  <c r="V434" i="4"/>
  <c r="Y434" i="4"/>
  <c r="R433" i="4"/>
  <c r="T433" i="4"/>
  <c r="U433" i="4"/>
  <c r="V433" i="4"/>
  <c r="Y433" i="4"/>
  <c r="R432" i="4"/>
  <c r="T432" i="4"/>
  <c r="U432" i="4"/>
  <c r="V432" i="4"/>
  <c r="Y432" i="4"/>
  <c r="R431" i="4"/>
  <c r="T431" i="4"/>
  <c r="U431" i="4"/>
  <c r="V431" i="4"/>
  <c r="Y431" i="4"/>
  <c r="R430" i="4"/>
  <c r="T430" i="4"/>
  <c r="U430" i="4"/>
  <c r="V430" i="4"/>
  <c r="Y430" i="4"/>
  <c r="R429" i="4"/>
  <c r="T429" i="4"/>
  <c r="U429" i="4"/>
  <c r="V429" i="4"/>
  <c r="Y429" i="4"/>
  <c r="R428" i="4"/>
  <c r="T428" i="4"/>
  <c r="U428" i="4"/>
  <c r="V428" i="4"/>
  <c r="Y428" i="4"/>
  <c r="R427" i="4"/>
  <c r="T427" i="4"/>
  <c r="U427" i="4"/>
  <c r="V427" i="4"/>
  <c r="Y427" i="4"/>
  <c r="R426" i="4"/>
  <c r="T426" i="4"/>
  <c r="U426" i="4"/>
  <c r="V426" i="4"/>
  <c r="Y426" i="4"/>
  <c r="R425" i="4"/>
  <c r="T425" i="4"/>
  <c r="U425" i="4"/>
  <c r="V425" i="4"/>
  <c r="Y425" i="4"/>
  <c r="R424" i="4"/>
  <c r="T424" i="4"/>
  <c r="U424" i="4"/>
  <c r="V424" i="4"/>
  <c r="Y424" i="4"/>
  <c r="R423" i="4"/>
  <c r="T423" i="4"/>
  <c r="U423" i="4"/>
  <c r="V423" i="4"/>
  <c r="Y423" i="4"/>
  <c r="R422" i="4"/>
  <c r="T422" i="4"/>
  <c r="U422" i="4"/>
  <c r="V422" i="4"/>
  <c r="Y422" i="4"/>
  <c r="R421" i="4"/>
  <c r="T421" i="4"/>
  <c r="U421" i="4"/>
  <c r="V421" i="4"/>
  <c r="Y421" i="4"/>
  <c r="R420" i="4"/>
  <c r="T420" i="4"/>
  <c r="U420" i="4"/>
  <c r="V420" i="4"/>
  <c r="Y420" i="4"/>
  <c r="R419" i="4"/>
  <c r="T419" i="4"/>
  <c r="U419" i="4"/>
  <c r="V419" i="4"/>
  <c r="Y419" i="4"/>
  <c r="R418" i="4"/>
  <c r="T418" i="4"/>
  <c r="U418" i="4"/>
  <c r="V418" i="4"/>
  <c r="Y418" i="4"/>
  <c r="R417" i="4"/>
  <c r="T417" i="4"/>
  <c r="U417" i="4"/>
  <c r="V417" i="4"/>
  <c r="Y417" i="4"/>
  <c r="R416" i="4"/>
  <c r="T416" i="4"/>
  <c r="U416" i="4"/>
  <c r="V416" i="4"/>
  <c r="Y416" i="4"/>
  <c r="R415" i="4"/>
  <c r="T415" i="4"/>
  <c r="U415" i="4"/>
  <c r="V415" i="4"/>
  <c r="Y415" i="4"/>
  <c r="R414" i="4"/>
  <c r="T414" i="4"/>
  <c r="U414" i="4"/>
  <c r="V414" i="4"/>
  <c r="Y414" i="4"/>
  <c r="R413" i="4"/>
  <c r="T413" i="4"/>
  <c r="U413" i="4"/>
  <c r="V413" i="4"/>
  <c r="Y413" i="4"/>
  <c r="R412" i="4"/>
  <c r="T412" i="4"/>
  <c r="U412" i="4"/>
  <c r="V412" i="4"/>
  <c r="Y412" i="4"/>
  <c r="R411" i="4"/>
  <c r="T411" i="4"/>
  <c r="U411" i="4"/>
  <c r="V411" i="4"/>
  <c r="Y411" i="4"/>
  <c r="R410" i="4"/>
  <c r="T410" i="4"/>
  <c r="U410" i="4"/>
  <c r="V410" i="4"/>
  <c r="Y410" i="4"/>
  <c r="R409" i="4"/>
  <c r="T409" i="4"/>
  <c r="U409" i="4"/>
  <c r="V409" i="4"/>
  <c r="Y409" i="4"/>
  <c r="R408" i="4"/>
  <c r="T408" i="4"/>
  <c r="U408" i="4"/>
  <c r="V408" i="4"/>
  <c r="Y408" i="4"/>
  <c r="R407" i="4"/>
  <c r="T407" i="4"/>
  <c r="U407" i="4"/>
  <c r="V407" i="4"/>
  <c r="Y407" i="4"/>
  <c r="R406" i="4"/>
  <c r="T406" i="4"/>
  <c r="U406" i="4"/>
  <c r="V406" i="4"/>
  <c r="Y406" i="4"/>
  <c r="R405" i="4"/>
  <c r="T405" i="4"/>
  <c r="U405" i="4"/>
  <c r="V405" i="4"/>
  <c r="Y405" i="4"/>
  <c r="R404" i="4"/>
  <c r="T404" i="4"/>
  <c r="U404" i="4"/>
  <c r="V404" i="4"/>
  <c r="Y404" i="4"/>
  <c r="R403" i="4"/>
  <c r="T403" i="4"/>
  <c r="U403" i="4"/>
  <c r="V403" i="4"/>
  <c r="Y403" i="4"/>
  <c r="R402" i="4"/>
  <c r="T402" i="4"/>
  <c r="U402" i="4"/>
  <c r="V402" i="4"/>
  <c r="Y402" i="4"/>
  <c r="R401" i="4"/>
  <c r="T401" i="4"/>
  <c r="U401" i="4"/>
  <c r="V401" i="4"/>
  <c r="Y401" i="4"/>
  <c r="R400" i="4"/>
  <c r="T400" i="4"/>
  <c r="U400" i="4"/>
  <c r="V400" i="4"/>
  <c r="Y400" i="4"/>
  <c r="R399" i="4"/>
  <c r="T399" i="4"/>
  <c r="U399" i="4"/>
  <c r="V399" i="4"/>
  <c r="Y399" i="4"/>
  <c r="R398" i="4"/>
  <c r="T398" i="4"/>
  <c r="U398" i="4"/>
  <c r="V398" i="4"/>
  <c r="Y398" i="4"/>
  <c r="R397" i="4"/>
  <c r="T397" i="4"/>
  <c r="U397" i="4"/>
  <c r="V397" i="4"/>
  <c r="Y397" i="4"/>
  <c r="R396" i="4"/>
  <c r="T396" i="4"/>
  <c r="U396" i="4"/>
  <c r="V396" i="4"/>
  <c r="Y396" i="4"/>
  <c r="R395" i="4"/>
  <c r="T395" i="4"/>
  <c r="U395" i="4"/>
  <c r="V395" i="4"/>
  <c r="Y395" i="4"/>
  <c r="R394" i="4"/>
  <c r="T394" i="4"/>
  <c r="U394" i="4"/>
  <c r="V394" i="4"/>
  <c r="Y394" i="4"/>
  <c r="R393" i="4"/>
  <c r="T393" i="4"/>
  <c r="U393" i="4"/>
  <c r="V393" i="4"/>
  <c r="Y393" i="4"/>
  <c r="R392" i="4"/>
  <c r="T392" i="4"/>
  <c r="U392" i="4"/>
  <c r="V392" i="4"/>
  <c r="Y392" i="4"/>
  <c r="R391" i="4"/>
  <c r="T391" i="4"/>
  <c r="U391" i="4"/>
  <c r="V391" i="4"/>
  <c r="Y391" i="4"/>
  <c r="R390" i="4"/>
  <c r="T390" i="4"/>
  <c r="U390" i="4"/>
  <c r="V390" i="4"/>
  <c r="Y390" i="4"/>
  <c r="R389" i="4"/>
  <c r="T389" i="4"/>
  <c r="U389" i="4"/>
  <c r="V389" i="4"/>
  <c r="Y389" i="4"/>
  <c r="R388" i="4"/>
  <c r="T388" i="4"/>
  <c r="U388" i="4"/>
  <c r="V388" i="4"/>
  <c r="Y388" i="4"/>
  <c r="R387" i="4"/>
  <c r="T387" i="4"/>
  <c r="U387" i="4"/>
  <c r="V387" i="4"/>
  <c r="Y387" i="4"/>
  <c r="R386" i="4"/>
  <c r="T386" i="4"/>
  <c r="U386" i="4"/>
  <c r="V386" i="4"/>
  <c r="Y386" i="4"/>
  <c r="R385" i="4"/>
  <c r="T385" i="4"/>
  <c r="U385" i="4"/>
  <c r="V385" i="4"/>
  <c r="Y385" i="4"/>
  <c r="R384" i="4"/>
  <c r="T384" i="4"/>
  <c r="U384" i="4"/>
  <c r="V384" i="4"/>
  <c r="Y384" i="4"/>
  <c r="R383" i="4"/>
  <c r="T383" i="4"/>
  <c r="U383" i="4"/>
  <c r="V383" i="4"/>
  <c r="Y383" i="4"/>
  <c r="R382" i="4"/>
  <c r="T382" i="4"/>
  <c r="U382" i="4"/>
  <c r="V382" i="4"/>
  <c r="Y382" i="4"/>
  <c r="R381" i="4"/>
  <c r="T381" i="4"/>
  <c r="U381" i="4"/>
  <c r="V381" i="4"/>
  <c r="Y381" i="4"/>
  <c r="R380" i="4"/>
  <c r="T380" i="4"/>
  <c r="U380" i="4"/>
  <c r="V380" i="4"/>
  <c r="Y380" i="4"/>
  <c r="R379" i="4"/>
  <c r="T379" i="4"/>
  <c r="U379" i="4"/>
  <c r="V379" i="4"/>
  <c r="Y379" i="4"/>
  <c r="R378" i="4"/>
  <c r="T378" i="4"/>
  <c r="U378" i="4"/>
  <c r="V378" i="4"/>
  <c r="Y378" i="4"/>
  <c r="R377" i="4"/>
  <c r="T377" i="4"/>
  <c r="U377" i="4"/>
  <c r="V377" i="4"/>
  <c r="Y377" i="4"/>
  <c r="R376" i="4"/>
  <c r="T376" i="4"/>
  <c r="U376" i="4"/>
  <c r="V376" i="4"/>
  <c r="Y376" i="4"/>
  <c r="R375" i="4"/>
  <c r="T375" i="4"/>
  <c r="U375" i="4"/>
  <c r="V375" i="4"/>
  <c r="Y375" i="4"/>
  <c r="R374" i="4"/>
  <c r="T374" i="4"/>
  <c r="U374" i="4"/>
  <c r="V374" i="4"/>
  <c r="Y374" i="4"/>
  <c r="R373" i="4"/>
  <c r="T373" i="4"/>
  <c r="U373" i="4"/>
  <c r="V373" i="4"/>
  <c r="Y373" i="4"/>
  <c r="R372" i="4"/>
  <c r="T372" i="4"/>
  <c r="U372" i="4"/>
  <c r="V372" i="4"/>
  <c r="Y372" i="4"/>
  <c r="R371" i="4"/>
  <c r="T371" i="4"/>
  <c r="U371" i="4"/>
  <c r="V371" i="4"/>
  <c r="Y371" i="4"/>
  <c r="R370" i="4"/>
  <c r="T370" i="4"/>
  <c r="U370" i="4"/>
  <c r="V370" i="4"/>
  <c r="Y370" i="4"/>
  <c r="R369" i="4"/>
  <c r="T369" i="4"/>
  <c r="U369" i="4"/>
  <c r="V369" i="4"/>
  <c r="Y369" i="4"/>
  <c r="R368" i="4"/>
  <c r="T368" i="4"/>
  <c r="U368" i="4"/>
  <c r="V368" i="4"/>
  <c r="Y368" i="4"/>
  <c r="R367" i="4"/>
  <c r="T367" i="4"/>
  <c r="U367" i="4"/>
  <c r="V367" i="4"/>
  <c r="Y367" i="4"/>
  <c r="R366" i="4"/>
  <c r="T366" i="4"/>
  <c r="U366" i="4"/>
  <c r="V366" i="4"/>
  <c r="Y366" i="4"/>
  <c r="R365" i="4"/>
  <c r="T365" i="4"/>
  <c r="U365" i="4"/>
  <c r="V365" i="4"/>
  <c r="Y365" i="4"/>
  <c r="R364" i="4"/>
  <c r="T364" i="4"/>
  <c r="U364" i="4"/>
  <c r="V364" i="4"/>
  <c r="Y364" i="4"/>
  <c r="R363" i="4"/>
  <c r="T363" i="4"/>
  <c r="U363" i="4"/>
  <c r="V363" i="4"/>
  <c r="Y363" i="4"/>
  <c r="R362" i="4"/>
  <c r="T362" i="4"/>
  <c r="U362" i="4"/>
  <c r="V362" i="4"/>
  <c r="Y362" i="4"/>
  <c r="R361" i="4"/>
  <c r="T361" i="4"/>
  <c r="U361" i="4"/>
  <c r="V361" i="4"/>
  <c r="Y361" i="4"/>
  <c r="R360" i="4"/>
  <c r="T360" i="4"/>
  <c r="U360" i="4"/>
  <c r="V360" i="4"/>
  <c r="Y360" i="4"/>
  <c r="R359" i="4"/>
  <c r="T359" i="4"/>
  <c r="U359" i="4"/>
  <c r="V359" i="4"/>
  <c r="Y359" i="4"/>
  <c r="R358" i="4"/>
  <c r="T358" i="4"/>
  <c r="U358" i="4"/>
  <c r="V358" i="4"/>
  <c r="Y358" i="4"/>
  <c r="R357" i="4"/>
  <c r="T357" i="4"/>
  <c r="U357" i="4"/>
  <c r="V357" i="4"/>
  <c r="Y357" i="4"/>
  <c r="R356" i="4"/>
  <c r="T356" i="4"/>
  <c r="U356" i="4"/>
  <c r="V356" i="4"/>
  <c r="Y356" i="4"/>
  <c r="R355" i="4"/>
  <c r="T355" i="4"/>
  <c r="U355" i="4"/>
  <c r="V355" i="4"/>
  <c r="Y355" i="4"/>
  <c r="R354" i="4"/>
  <c r="T354" i="4"/>
  <c r="U354" i="4"/>
  <c r="V354" i="4"/>
  <c r="Y354" i="4"/>
  <c r="R353" i="4"/>
  <c r="T353" i="4"/>
  <c r="U353" i="4"/>
  <c r="V353" i="4"/>
  <c r="Y353" i="4"/>
  <c r="R352" i="4"/>
  <c r="T352" i="4"/>
  <c r="U352" i="4"/>
  <c r="V352" i="4"/>
  <c r="Y352" i="4"/>
  <c r="R351" i="4"/>
  <c r="T351" i="4"/>
  <c r="U351" i="4"/>
  <c r="V351" i="4"/>
  <c r="Y351" i="4"/>
  <c r="R350" i="4"/>
  <c r="T350" i="4"/>
  <c r="U350" i="4"/>
  <c r="V350" i="4"/>
  <c r="Y350" i="4"/>
  <c r="R349" i="4"/>
  <c r="T349" i="4"/>
  <c r="U349" i="4"/>
  <c r="V349" i="4"/>
  <c r="Y349" i="4"/>
  <c r="R348" i="4"/>
  <c r="T348" i="4"/>
  <c r="U348" i="4"/>
  <c r="V348" i="4"/>
  <c r="Y348" i="4"/>
  <c r="R347" i="4"/>
  <c r="T347" i="4"/>
  <c r="U347" i="4"/>
  <c r="V347" i="4"/>
  <c r="Y347" i="4"/>
  <c r="R346" i="4"/>
  <c r="T346" i="4"/>
  <c r="U346" i="4"/>
  <c r="V346" i="4"/>
  <c r="Y346" i="4"/>
  <c r="R345" i="4"/>
  <c r="T345" i="4"/>
  <c r="U345" i="4"/>
  <c r="V345" i="4"/>
  <c r="Y345" i="4"/>
  <c r="R344" i="4"/>
  <c r="T344" i="4"/>
  <c r="U344" i="4"/>
  <c r="V344" i="4"/>
  <c r="Y344" i="4"/>
  <c r="R343" i="4"/>
  <c r="T343" i="4"/>
  <c r="U343" i="4"/>
  <c r="V343" i="4"/>
  <c r="Y343" i="4"/>
  <c r="R342" i="4"/>
  <c r="T342" i="4"/>
  <c r="U342" i="4"/>
  <c r="V342" i="4"/>
  <c r="Y342" i="4"/>
  <c r="R341" i="4"/>
  <c r="T341" i="4"/>
  <c r="U341" i="4"/>
  <c r="V341" i="4"/>
  <c r="Y341" i="4"/>
  <c r="R340" i="4"/>
  <c r="T340" i="4"/>
  <c r="U340" i="4"/>
  <c r="V340" i="4"/>
  <c r="Y340" i="4"/>
  <c r="R339" i="4"/>
  <c r="T339" i="4"/>
  <c r="U339" i="4"/>
  <c r="V339" i="4"/>
  <c r="Y339" i="4"/>
  <c r="R338" i="4"/>
  <c r="T338" i="4"/>
  <c r="U338" i="4"/>
  <c r="V338" i="4"/>
  <c r="Y338" i="4"/>
  <c r="R337" i="4"/>
  <c r="T337" i="4"/>
  <c r="U337" i="4"/>
  <c r="V337" i="4"/>
  <c r="Y337" i="4"/>
  <c r="R336" i="4"/>
  <c r="T336" i="4"/>
  <c r="U336" i="4"/>
  <c r="V336" i="4"/>
  <c r="Y336" i="4"/>
  <c r="R335" i="4"/>
  <c r="T335" i="4"/>
  <c r="U335" i="4"/>
  <c r="V335" i="4"/>
  <c r="Y335" i="4"/>
  <c r="R334" i="4"/>
  <c r="T334" i="4"/>
  <c r="U334" i="4"/>
  <c r="V334" i="4"/>
  <c r="Y334" i="4"/>
  <c r="R333" i="4"/>
  <c r="T333" i="4"/>
  <c r="U333" i="4"/>
  <c r="V333" i="4"/>
  <c r="Y333" i="4"/>
  <c r="R332" i="4"/>
  <c r="T332" i="4"/>
  <c r="U332" i="4"/>
  <c r="V332" i="4"/>
  <c r="Y332" i="4"/>
  <c r="R331" i="4"/>
  <c r="T331" i="4"/>
  <c r="U331" i="4"/>
  <c r="V331" i="4"/>
  <c r="Y331" i="4"/>
  <c r="R330" i="4"/>
  <c r="T330" i="4"/>
  <c r="U330" i="4"/>
  <c r="V330" i="4"/>
  <c r="Y330" i="4"/>
  <c r="R329" i="4"/>
  <c r="T329" i="4"/>
  <c r="U329" i="4"/>
  <c r="V329" i="4"/>
  <c r="Y329" i="4"/>
  <c r="R328" i="4"/>
  <c r="T328" i="4"/>
  <c r="U328" i="4"/>
  <c r="V328" i="4"/>
  <c r="Y328" i="4"/>
  <c r="R327" i="4"/>
  <c r="T327" i="4"/>
  <c r="U327" i="4"/>
  <c r="V327" i="4"/>
  <c r="Y327" i="4"/>
  <c r="R326" i="4"/>
  <c r="T326" i="4"/>
  <c r="U326" i="4"/>
  <c r="V326" i="4"/>
  <c r="Y326" i="4"/>
  <c r="R325" i="4"/>
  <c r="T325" i="4"/>
  <c r="U325" i="4"/>
  <c r="V325" i="4"/>
  <c r="Y325" i="4"/>
  <c r="R324" i="4"/>
  <c r="T324" i="4"/>
  <c r="U324" i="4"/>
  <c r="V324" i="4"/>
  <c r="Y324" i="4"/>
  <c r="R323" i="4"/>
  <c r="T323" i="4"/>
  <c r="U323" i="4"/>
  <c r="V323" i="4"/>
  <c r="Y323" i="4"/>
  <c r="R322" i="4"/>
  <c r="T322" i="4"/>
  <c r="U322" i="4"/>
  <c r="V322" i="4"/>
  <c r="Y322" i="4"/>
  <c r="R321" i="4"/>
  <c r="T321" i="4"/>
  <c r="U321" i="4"/>
  <c r="V321" i="4"/>
  <c r="Y321" i="4"/>
  <c r="R320" i="4"/>
  <c r="T320" i="4"/>
  <c r="U320" i="4"/>
  <c r="V320" i="4"/>
  <c r="Y320" i="4"/>
  <c r="R319" i="4"/>
  <c r="T319" i="4"/>
  <c r="U319" i="4"/>
  <c r="V319" i="4"/>
  <c r="Y319" i="4"/>
  <c r="R318" i="4"/>
  <c r="T318" i="4"/>
  <c r="U318" i="4"/>
  <c r="V318" i="4"/>
  <c r="Y318" i="4"/>
  <c r="R317" i="4"/>
  <c r="T317" i="4"/>
  <c r="U317" i="4"/>
  <c r="V317" i="4"/>
  <c r="Y317" i="4"/>
  <c r="R316" i="4"/>
  <c r="T316" i="4"/>
  <c r="U316" i="4"/>
  <c r="V316" i="4"/>
  <c r="Y316" i="4"/>
  <c r="R315" i="4"/>
  <c r="T315" i="4"/>
  <c r="U315" i="4"/>
  <c r="V315" i="4"/>
  <c r="Y315" i="4"/>
  <c r="R314" i="4"/>
  <c r="T314" i="4"/>
  <c r="U314" i="4"/>
  <c r="V314" i="4"/>
  <c r="Y314" i="4"/>
  <c r="R313" i="4"/>
  <c r="T313" i="4"/>
  <c r="U313" i="4"/>
  <c r="V313" i="4"/>
  <c r="Y313" i="4"/>
  <c r="R312" i="4"/>
  <c r="T312" i="4"/>
  <c r="U312" i="4"/>
  <c r="V312" i="4"/>
  <c r="Y312" i="4"/>
  <c r="R311" i="4"/>
  <c r="T311" i="4"/>
  <c r="U311" i="4"/>
  <c r="V311" i="4"/>
  <c r="Y311" i="4"/>
  <c r="R310" i="4"/>
  <c r="T310" i="4"/>
  <c r="U310" i="4"/>
  <c r="V310" i="4"/>
  <c r="Y310" i="4"/>
  <c r="R309" i="4"/>
  <c r="T309" i="4"/>
  <c r="U309" i="4"/>
  <c r="V309" i="4"/>
  <c r="Y309" i="4"/>
  <c r="R308" i="4"/>
  <c r="T308" i="4"/>
  <c r="U308" i="4"/>
  <c r="V308" i="4"/>
  <c r="Y308" i="4"/>
  <c r="R307" i="4"/>
  <c r="T307" i="4"/>
  <c r="U307" i="4"/>
  <c r="V307" i="4"/>
  <c r="Y307" i="4"/>
  <c r="R306" i="4"/>
  <c r="T306" i="4"/>
  <c r="U306" i="4"/>
  <c r="V306" i="4"/>
  <c r="Y306" i="4"/>
  <c r="R305" i="4"/>
  <c r="T305" i="4"/>
  <c r="U305" i="4"/>
  <c r="V305" i="4"/>
  <c r="Y305" i="4"/>
  <c r="R304" i="4"/>
  <c r="T304" i="4"/>
  <c r="U304" i="4"/>
  <c r="V304" i="4"/>
  <c r="Y304" i="4"/>
  <c r="R303" i="4"/>
  <c r="T303" i="4"/>
  <c r="U303" i="4"/>
  <c r="V303" i="4"/>
  <c r="Y303" i="4"/>
  <c r="R302" i="4"/>
  <c r="T302" i="4"/>
  <c r="U302" i="4"/>
  <c r="V302" i="4"/>
  <c r="Y302" i="4"/>
  <c r="R301" i="4"/>
  <c r="T301" i="4"/>
  <c r="U301" i="4"/>
  <c r="V301" i="4"/>
  <c r="Y301" i="4"/>
  <c r="R300" i="4"/>
  <c r="T300" i="4"/>
  <c r="U300" i="4"/>
  <c r="V300" i="4"/>
  <c r="Y300" i="4"/>
  <c r="R299" i="4"/>
  <c r="T299" i="4"/>
  <c r="U299" i="4"/>
  <c r="V299" i="4"/>
  <c r="Y299" i="4"/>
  <c r="R298" i="4"/>
  <c r="T298" i="4"/>
  <c r="U298" i="4"/>
  <c r="V298" i="4"/>
  <c r="Y298" i="4"/>
  <c r="R297" i="4"/>
  <c r="T297" i="4"/>
  <c r="U297" i="4"/>
  <c r="V297" i="4"/>
  <c r="Y297" i="4"/>
  <c r="R296" i="4"/>
  <c r="T296" i="4"/>
  <c r="U296" i="4"/>
  <c r="V296" i="4"/>
  <c r="Y296" i="4"/>
  <c r="R295" i="4"/>
  <c r="T295" i="4"/>
  <c r="U295" i="4"/>
  <c r="V295" i="4"/>
  <c r="Y295" i="4"/>
  <c r="R294" i="4"/>
  <c r="T294" i="4"/>
  <c r="U294" i="4"/>
  <c r="V294" i="4"/>
  <c r="Y294" i="4"/>
  <c r="R293" i="4"/>
  <c r="T293" i="4"/>
  <c r="U293" i="4"/>
  <c r="V293" i="4"/>
  <c r="Y293" i="4"/>
  <c r="R292" i="4"/>
  <c r="T292" i="4"/>
  <c r="U292" i="4"/>
  <c r="V292" i="4"/>
  <c r="Y292" i="4"/>
  <c r="R291" i="4"/>
  <c r="T291" i="4"/>
  <c r="U291" i="4"/>
  <c r="V291" i="4"/>
  <c r="Y291" i="4"/>
  <c r="R290" i="4"/>
  <c r="T290" i="4"/>
  <c r="U290" i="4"/>
  <c r="V290" i="4"/>
  <c r="Y290" i="4"/>
  <c r="R289" i="4"/>
  <c r="T289" i="4"/>
  <c r="U289" i="4"/>
  <c r="V289" i="4"/>
  <c r="Y289" i="4"/>
  <c r="R288" i="4"/>
  <c r="T288" i="4"/>
  <c r="U288" i="4"/>
  <c r="V288" i="4"/>
  <c r="Y288" i="4"/>
  <c r="R287" i="4"/>
  <c r="T287" i="4"/>
  <c r="U287" i="4"/>
  <c r="V287" i="4"/>
  <c r="Y287" i="4"/>
  <c r="R286" i="4"/>
  <c r="T286" i="4"/>
  <c r="U286" i="4"/>
  <c r="V286" i="4"/>
  <c r="Y286" i="4"/>
  <c r="R285" i="4"/>
  <c r="T285" i="4"/>
  <c r="U285" i="4"/>
  <c r="V285" i="4"/>
  <c r="Y285" i="4"/>
  <c r="R284" i="4"/>
  <c r="T284" i="4"/>
  <c r="U284" i="4"/>
  <c r="V284" i="4"/>
  <c r="Y284" i="4"/>
  <c r="R283" i="4"/>
  <c r="T283" i="4"/>
  <c r="U283" i="4"/>
  <c r="V283" i="4"/>
  <c r="Y283" i="4"/>
  <c r="R282" i="4"/>
  <c r="T282" i="4"/>
  <c r="U282" i="4"/>
  <c r="V282" i="4"/>
  <c r="Y282" i="4"/>
  <c r="R281" i="4"/>
  <c r="T281" i="4"/>
  <c r="U281" i="4"/>
  <c r="V281" i="4"/>
  <c r="Y281" i="4"/>
  <c r="R280" i="4"/>
  <c r="T280" i="4"/>
  <c r="U280" i="4"/>
  <c r="V280" i="4"/>
  <c r="Y280" i="4"/>
  <c r="R279" i="4"/>
  <c r="T279" i="4"/>
  <c r="U279" i="4"/>
  <c r="V279" i="4"/>
  <c r="Y279" i="4"/>
  <c r="R278" i="4"/>
  <c r="T278" i="4"/>
  <c r="U278" i="4"/>
  <c r="V278" i="4"/>
  <c r="Y278" i="4"/>
  <c r="R277" i="4"/>
  <c r="T277" i="4"/>
  <c r="U277" i="4"/>
  <c r="V277" i="4"/>
  <c r="Y277" i="4"/>
  <c r="R276" i="4"/>
  <c r="T276" i="4"/>
  <c r="U276" i="4"/>
  <c r="V276" i="4"/>
  <c r="Y276" i="4"/>
  <c r="R275" i="4"/>
  <c r="T275" i="4"/>
  <c r="U275" i="4"/>
  <c r="V275" i="4"/>
  <c r="Y275" i="4"/>
  <c r="R274" i="4"/>
  <c r="T274" i="4"/>
  <c r="U274" i="4"/>
  <c r="V274" i="4"/>
  <c r="Y274" i="4"/>
  <c r="R273" i="4"/>
  <c r="T273" i="4"/>
  <c r="U273" i="4"/>
  <c r="V273" i="4"/>
  <c r="Y273" i="4"/>
  <c r="R272" i="4"/>
  <c r="T272" i="4"/>
  <c r="U272" i="4"/>
  <c r="V272" i="4"/>
  <c r="Y272" i="4"/>
  <c r="R271" i="4"/>
  <c r="T271" i="4"/>
  <c r="U271" i="4"/>
  <c r="V271" i="4"/>
  <c r="Y271" i="4"/>
  <c r="R270" i="4"/>
  <c r="T270" i="4"/>
  <c r="U270" i="4"/>
  <c r="V270" i="4"/>
  <c r="Y270" i="4"/>
  <c r="R269" i="4"/>
  <c r="T269" i="4"/>
  <c r="U269" i="4"/>
  <c r="V269" i="4"/>
  <c r="Y269" i="4"/>
  <c r="R268" i="4"/>
  <c r="T268" i="4"/>
  <c r="U268" i="4"/>
  <c r="V268" i="4"/>
  <c r="Y268" i="4"/>
  <c r="R267" i="4"/>
  <c r="T267" i="4"/>
  <c r="U267" i="4"/>
  <c r="V267" i="4"/>
  <c r="Y267" i="4"/>
  <c r="R266" i="4"/>
  <c r="T266" i="4"/>
  <c r="U266" i="4"/>
  <c r="V266" i="4"/>
  <c r="Y266" i="4"/>
  <c r="R265" i="4"/>
  <c r="T265" i="4"/>
  <c r="U265" i="4"/>
  <c r="V265" i="4"/>
  <c r="Y265" i="4"/>
  <c r="R264" i="4"/>
  <c r="T264" i="4"/>
  <c r="U264" i="4"/>
  <c r="V264" i="4"/>
  <c r="Y264" i="4"/>
  <c r="R263" i="4"/>
  <c r="T263" i="4"/>
  <c r="U263" i="4"/>
  <c r="V263" i="4"/>
  <c r="Y263" i="4"/>
  <c r="R262" i="4"/>
  <c r="T262" i="4"/>
  <c r="U262" i="4"/>
  <c r="V262" i="4"/>
  <c r="Y262" i="4"/>
  <c r="T261" i="4"/>
  <c r="U261" i="4"/>
  <c r="V261" i="4"/>
  <c r="Y261" i="4"/>
  <c r="T260" i="4"/>
  <c r="U260" i="4"/>
  <c r="V260" i="4"/>
  <c r="Y260" i="4"/>
  <c r="T259" i="4"/>
  <c r="U259" i="4"/>
  <c r="V259" i="4"/>
  <c r="Y259" i="4"/>
  <c r="T258" i="4"/>
  <c r="U258" i="4"/>
  <c r="V258" i="4"/>
  <c r="Y258" i="4"/>
  <c r="T257" i="4"/>
  <c r="U257" i="4"/>
  <c r="V257" i="4"/>
  <c r="Y257" i="4"/>
  <c r="T256" i="4"/>
  <c r="U256" i="4"/>
  <c r="V256" i="4"/>
  <c r="Y256" i="4"/>
  <c r="T255" i="4"/>
  <c r="U255" i="4"/>
  <c r="V255" i="4"/>
  <c r="Y255" i="4"/>
  <c r="T254" i="4"/>
  <c r="U254" i="4"/>
  <c r="V254" i="4"/>
  <c r="Y254" i="4"/>
  <c r="T253" i="4"/>
  <c r="U253" i="4"/>
  <c r="V253" i="4"/>
  <c r="Y253" i="4"/>
  <c r="T252" i="4"/>
  <c r="U252" i="4"/>
  <c r="V252" i="4"/>
  <c r="Y252" i="4"/>
  <c r="T251" i="4"/>
  <c r="U251" i="4"/>
  <c r="V251" i="4"/>
  <c r="Y251" i="4"/>
  <c r="T250" i="4"/>
  <c r="U250" i="4"/>
  <c r="V250" i="4"/>
  <c r="Y250" i="4"/>
  <c r="T249" i="4"/>
  <c r="U249" i="4"/>
  <c r="V249" i="4"/>
  <c r="Y249" i="4"/>
  <c r="T248" i="4"/>
  <c r="U248" i="4"/>
  <c r="V248" i="4"/>
  <c r="Y248" i="4"/>
  <c r="T247" i="4"/>
  <c r="U247" i="4"/>
  <c r="V247" i="4"/>
  <c r="Y247" i="4"/>
  <c r="T246" i="4"/>
  <c r="U246" i="4"/>
  <c r="V246" i="4"/>
  <c r="Y246" i="4"/>
  <c r="T245" i="4"/>
  <c r="U245" i="4"/>
  <c r="V245" i="4"/>
  <c r="Y245" i="4"/>
  <c r="T244" i="4"/>
  <c r="U244" i="4"/>
  <c r="V244" i="4"/>
  <c r="Y244" i="4"/>
  <c r="T243" i="4"/>
  <c r="U243" i="4"/>
  <c r="V243" i="4"/>
  <c r="Y243" i="4"/>
  <c r="T242" i="4"/>
  <c r="U242" i="4"/>
  <c r="V242" i="4"/>
  <c r="Y242" i="4"/>
  <c r="T241" i="4"/>
  <c r="U241" i="4"/>
  <c r="V241" i="4"/>
  <c r="Y241" i="4"/>
  <c r="T240" i="4"/>
  <c r="U240" i="4"/>
  <c r="V240" i="4"/>
  <c r="Y240" i="4"/>
  <c r="T239" i="4"/>
  <c r="U239" i="4"/>
  <c r="V239" i="4"/>
  <c r="Y239" i="4"/>
  <c r="T238" i="4"/>
  <c r="U238" i="4"/>
  <c r="V238" i="4"/>
  <c r="Y238" i="4"/>
  <c r="T237" i="4"/>
  <c r="U237" i="4"/>
  <c r="V237" i="4"/>
  <c r="Y237" i="4"/>
  <c r="T236" i="4"/>
  <c r="U236" i="4"/>
  <c r="V236" i="4"/>
  <c r="Y236" i="4"/>
  <c r="T235" i="4"/>
  <c r="U235" i="4"/>
  <c r="V235" i="4"/>
  <c r="Y235" i="4"/>
  <c r="T234" i="4"/>
  <c r="U234" i="4"/>
  <c r="V234" i="4"/>
  <c r="Y234" i="4"/>
  <c r="O7" i="2"/>
  <c r="L7" i="2"/>
  <c r="R7" i="2" a="1"/>
  <c r="R7" i="2"/>
  <c r="T7" i="2"/>
  <c r="U7" i="2"/>
  <c r="V7" i="2"/>
  <c r="W7" i="2"/>
  <c r="M7" i="2"/>
  <c r="AG7" i="2"/>
  <c r="AJ7" i="2"/>
  <c r="AK7" i="2"/>
  <c r="AH7" i="2"/>
  <c r="AI7" i="2"/>
  <c r="AL7" i="2"/>
  <c r="AM7" i="2"/>
  <c r="AN7" i="2"/>
  <c r="Y7" i="2"/>
  <c r="AB7" i="2"/>
  <c r="AC7" i="2"/>
  <c r="Z7" i="2"/>
  <c r="AA7" i="2"/>
  <c r="AD7" i="2"/>
  <c r="AE7" i="2"/>
  <c r="AF7" i="2"/>
  <c r="AO7" i="2"/>
  <c r="AP7" i="2"/>
  <c r="D5" i="4"/>
  <c r="AQ7" i="2"/>
  <c r="AS7" i="2"/>
  <c r="D233" i="4"/>
  <c r="AR7" i="2"/>
  <c r="AT7" i="2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R233" i="4"/>
  <c r="T233" i="4"/>
  <c r="U233" i="4"/>
  <c r="V233" i="4"/>
  <c r="Y233" i="4"/>
  <c r="R232" i="4"/>
  <c r="T232" i="4"/>
  <c r="U232" i="4"/>
  <c r="V232" i="4"/>
  <c r="Y232" i="4"/>
  <c r="R231" i="4"/>
  <c r="T231" i="4"/>
  <c r="U231" i="4"/>
  <c r="V231" i="4"/>
  <c r="Y231" i="4"/>
  <c r="R230" i="4"/>
  <c r="T230" i="4"/>
  <c r="U230" i="4"/>
  <c r="V230" i="4"/>
  <c r="Y230" i="4"/>
  <c r="R229" i="4"/>
  <c r="T229" i="4"/>
  <c r="U229" i="4"/>
  <c r="V229" i="4"/>
  <c r="Y229" i="4"/>
  <c r="R228" i="4"/>
  <c r="T228" i="4"/>
  <c r="U228" i="4"/>
  <c r="V228" i="4"/>
  <c r="Y228" i="4"/>
  <c r="R227" i="4"/>
  <c r="T227" i="4"/>
  <c r="U227" i="4"/>
  <c r="V227" i="4"/>
  <c r="Y227" i="4"/>
  <c r="R226" i="4"/>
  <c r="T226" i="4"/>
  <c r="U226" i="4"/>
  <c r="V226" i="4"/>
  <c r="Y226" i="4"/>
  <c r="R225" i="4"/>
  <c r="T225" i="4"/>
  <c r="U225" i="4"/>
  <c r="V225" i="4"/>
  <c r="Y225" i="4"/>
  <c r="R224" i="4"/>
  <c r="T224" i="4"/>
  <c r="U224" i="4"/>
  <c r="V224" i="4"/>
  <c r="Y224" i="4"/>
  <c r="R223" i="4"/>
  <c r="T223" i="4"/>
  <c r="U223" i="4"/>
  <c r="V223" i="4"/>
  <c r="Y223" i="4"/>
  <c r="R222" i="4"/>
  <c r="T222" i="4"/>
  <c r="U222" i="4"/>
  <c r="V222" i="4"/>
  <c r="Y222" i="4"/>
  <c r="R221" i="4"/>
  <c r="T221" i="4"/>
  <c r="U221" i="4"/>
  <c r="V221" i="4"/>
  <c r="Y221" i="4"/>
  <c r="R220" i="4"/>
  <c r="T220" i="4"/>
  <c r="U220" i="4"/>
  <c r="V220" i="4"/>
  <c r="Y220" i="4"/>
  <c r="R219" i="4"/>
  <c r="T219" i="4"/>
  <c r="U219" i="4"/>
  <c r="V219" i="4"/>
  <c r="Y219" i="4"/>
  <c r="R218" i="4"/>
  <c r="T218" i="4"/>
  <c r="U218" i="4"/>
  <c r="V218" i="4"/>
  <c r="Y218" i="4"/>
  <c r="R217" i="4"/>
  <c r="T217" i="4"/>
  <c r="U217" i="4"/>
  <c r="V217" i="4"/>
  <c r="Y217" i="4"/>
  <c r="R216" i="4"/>
  <c r="T216" i="4"/>
  <c r="U216" i="4"/>
  <c r="V216" i="4"/>
  <c r="Y216" i="4"/>
  <c r="R215" i="4"/>
  <c r="T215" i="4"/>
  <c r="U215" i="4"/>
  <c r="V215" i="4"/>
  <c r="Y215" i="4"/>
  <c r="R214" i="4"/>
  <c r="T214" i="4"/>
  <c r="U214" i="4"/>
  <c r="V214" i="4"/>
  <c r="Y214" i="4"/>
  <c r="R213" i="4"/>
  <c r="T213" i="4"/>
  <c r="U213" i="4"/>
  <c r="V213" i="4"/>
  <c r="Y213" i="4"/>
  <c r="R212" i="4"/>
  <c r="T212" i="4"/>
  <c r="U212" i="4"/>
  <c r="V212" i="4"/>
  <c r="Y212" i="4"/>
  <c r="R211" i="4"/>
  <c r="T211" i="4"/>
  <c r="U211" i="4"/>
  <c r="V211" i="4"/>
  <c r="Y211" i="4"/>
  <c r="R210" i="4"/>
  <c r="T210" i="4"/>
  <c r="U210" i="4"/>
  <c r="V210" i="4"/>
  <c r="Y210" i="4"/>
  <c r="R209" i="4"/>
  <c r="T209" i="4"/>
  <c r="U209" i="4"/>
  <c r="V209" i="4"/>
  <c r="Y209" i="4"/>
  <c r="R208" i="4"/>
  <c r="T208" i="4"/>
  <c r="U208" i="4"/>
  <c r="V208" i="4"/>
  <c r="Y208" i="4"/>
  <c r="R207" i="4"/>
  <c r="T207" i="4"/>
  <c r="U207" i="4"/>
  <c r="V207" i="4"/>
  <c r="Y207" i="4"/>
  <c r="R206" i="4"/>
  <c r="T206" i="4"/>
  <c r="U206" i="4"/>
  <c r="V206" i="4"/>
  <c r="Y206" i="4"/>
  <c r="R205" i="4"/>
  <c r="T205" i="4"/>
  <c r="U205" i="4"/>
  <c r="V205" i="4"/>
  <c r="Y205" i="4"/>
  <c r="R204" i="4"/>
  <c r="T204" i="4"/>
  <c r="U204" i="4"/>
  <c r="V204" i="4"/>
  <c r="Y204" i="4"/>
  <c r="R203" i="4"/>
  <c r="T203" i="4"/>
  <c r="U203" i="4"/>
  <c r="V203" i="4"/>
  <c r="Y203" i="4"/>
  <c r="R202" i="4"/>
  <c r="T202" i="4"/>
  <c r="U202" i="4"/>
  <c r="V202" i="4"/>
  <c r="Y202" i="4"/>
  <c r="R201" i="4"/>
  <c r="T201" i="4"/>
  <c r="U201" i="4"/>
  <c r="V201" i="4"/>
  <c r="Y201" i="4"/>
  <c r="R200" i="4"/>
  <c r="T200" i="4"/>
  <c r="U200" i="4"/>
  <c r="V200" i="4"/>
  <c r="Y200" i="4"/>
  <c r="R199" i="4"/>
  <c r="T199" i="4"/>
  <c r="U199" i="4"/>
  <c r="V199" i="4"/>
  <c r="Y199" i="4"/>
  <c r="R198" i="4"/>
  <c r="T198" i="4"/>
  <c r="U198" i="4"/>
  <c r="V198" i="4"/>
  <c r="Y198" i="4"/>
  <c r="R197" i="4"/>
  <c r="T197" i="4"/>
  <c r="U197" i="4"/>
  <c r="V197" i="4"/>
  <c r="Y197" i="4"/>
  <c r="R196" i="4"/>
  <c r="T196" i="4"/>
  <c r="U196" i="4"/>
  <c r="V196" i="4"/>
  <c r="Y196" i="4"/>
  <c r="R195" i="4"/>
  <c r="T195" i="4"/>
  <c r="U195" i="4"/>
  <c r="V195" i="4"/>
  <c r="Y195" i="4"/>
  <c r="R194" i="4"/>
  <c r="T194" i="4"/>
  <c r="U194" i="4"/>
  <c r="V194" i="4"/>
  <c r="Y194" i="4"/>
  <c r="R193" i="4"/>
  <c r="T193" i="4"/>
  <c r="U193" i="4"/>
  <c r="V193" i="4"/>
  <c r="Y193" i="4"/>
  <c r="R192" i="4"/>
  <c r="T192" i="4"/>
  <c r="U192" i="4"/>
  <c r="V192" i="4"/>
  <c r="Y192" i="4"/>
  <c r="R191" i="4"/>
  <c r="T191" i="4"/>
  <c r="U191" i="4"/>
  <c r="V191" i="4"/>
  <c r="Y191" i="4"/>
  <c r="R190" i="4"/>
  <c r="T190" i="4"/>
  <c r="U190" i="4"/>
  <c r="V190" i="4"/>
  <c r="Y190" i="4"/>
  <c r="R189" i="4"/>
  <c r="T189" i="4"/>
  <c r="U189" i="4"/>
  <c r="V189" i="4"/>
  <c r="Y189" i="4"/>
  <c r="R188" i="4"/>
  <c r="T188" i="4"/>
  <c r="U188" i="4"/>
  <c r="V188" i="4"/>
  <c r="Y188" i="4"/>
  <c r="R187" i="4"/>
  <c r="T187" i="4"/>
  <c r="U187" i="4"/>
  <c r="V187" i="4"/>
  <c r="Y187" i="4"/>
  <c r="R186" i="4"/>
  <c r="T186" i="4"/>
  <c r="U186" i="4"/>
  <c r="V186" i="4"/>
  <c r="Y186" i="4"/>
  <c r="R185" i="4"/>
  <c r="T185" i="4"/>
  <c r="U185" i="4"/>
  <c r="V185" i="4"/>
  <c r="Y185" i="4"/>
  <c r="R184" i="4"/>
  <c r="T184" i="4"/>
  <c r="U184" i="4"/>
  <c r="V184" i="4"/>
  <c r="Y184" i="4"/>
  <c r="R183" i="4"/>
  <c r="T183" i="4"/>
  <c r="U183" i="4"/>
  <c r="V183" i="4"/>
  <c r="Y183" i="4"/>
  <c r="R182" i="4"/>
  <c r="T182" i="4"/>
  <c r="U182" i="4"/>
  <c r="V182" i="4"/>
  <c r="Y182" i="4"/>
  <c r="R181" i="4"/>
  <c r="T181" i="4"/>
  <c r="U181" i="4"/>
  <c r="V181" i="4"/>
  <c r="Y181" i="4"/>
  <c r="R180" i="4"/>
  <c r="T180" i="4"/>
  <c r="U180" i="4"/>
  <c r="V180" i="4"/>
  <c r="Y180" i="4"/>
  <c r="R179" i="4"/>
  <c r="T179" i="4"/>
  <c r="U179" i="4"/>
  <c r="V179" i="4"/>
  <c r="Y179" i="4"/>
  <c r="R178" i="4"/>
  <c r="T178" i="4"/>
  <c r="U178" i="4"/>
  <c r="V178" i="4"/>
  <c r="Y178" i="4"/>
  <c r="R177" i="4"/>
  <c r="T177" i="4"/>
  <c r="U177" i="4"/>
  <c r="V177" i="4"/>
  <c r="Y177" i="4"/>
  <c r="R176" i="4"/>
  <c r="T176" i="4"/>
  <c r="U176" i="4"/>
  <c r="V176" i="4"/>
  <c r="Y176" i="4"/>
  <c r="R175" i="4"/>
  <c r="T175" i="4"/>
  <c r="U175" i="4"/>
  <c r="V175" i="4"/>
  <c r="Y175" i="4"/>
  <c r="R174" i="4"/>
  <c r="T174" i="4"/>
  <c r="U174" i="4"/>
  <c r="V174" i="4"/>
  <c r="Y174" i="4"/>
  <c r="R173" i="4"/>
  <c r="T173" i="4"/>
  <c r="U173" i="4"/>
  <c r="V173" i="4"/>
  <c r="Y173" i="4"/>
  <c r="R172" i="4"/>
  <c r="T172" i="4"/>
  <c r="U172" i="4"/>
  <c r="V172" i="4"/>
  <c r="Y172" i="4"/>
  <c r="R171" i="4"/>
  <c r="T171" i="4"/>
  <c r="U171" i="4"/>
  <c r="V171" i="4"/>
  <c r="Y171" i="4"/>
  <c r="R170" i="4"/>
  <c r="T170" i="4"/>
  <c r="U170" i="4"/>
  <c r="V170" i="4"/>
  <c r="Y170" i="4"/>
  <c r="R169" i="4"/>
  <c r="T169" i="4"/>
  <c r="U169" i="4"/>
  <c r="V169" i="4"/>
  <c r="Y169" i="4"/>
  <c r="R168" i="4"/>
  <c r="T168" i="4"/>
  <c r="U168" i="4"/>
  <c r="V168" i="4"/>
  <c r="Y168" i="4"/>
  <c r="R167" i="4"/>
  <c r="T167" i="4"/>
  <c r="U167" i="4"/>
  <c r="V167" i="4"/>
  <c r="Y167" i="4"/>
  <c r="R166" i="4"/>
  <c r="T166" i="4"/>
  <c r="U166" i="4"/>
  <c r="V166" i="4"/>
  <c r="Y166" i="4"/>
  <c r="R165" i="4"/>
  <c r="T165" i="4"/>
  <c r="U165" i="4"/>
  <c r="V165" i="4"/>
  <c r="Y165" i="4"/>
  <c r="R164" i="4"/>
  <c r="T164" i="4"/>
  <c r="U164" i="4"/>
  <c r="V164" i="4"/>
  <c r="Y164" i="4"/>
  <c r="R163" i="4"/>
  <c r="T163" i="4"/>
  <c r="U163" i="4"/>
  <c r="V163" i="4"/>
  <c r="Y163" i="4"/>
  <c r="R162" i="4"/>
  <c r="T162" i="4"/>
  <c r="U162" i="4"/>
  <c r="V162" i="4"/>
  <c r="Y162" i="4"/>
  <c r="R161" i="4"/>
  <c r="T161" i="4"/>
  <c r="U161" i="4"/>
  <c r="V161" i="4"/>
  <c r="Y161" i="4"/>
  <c r="R160" i="4"/>
  <c r="T160" i="4"/>
  <c r="U160" i="4"/>
  <c r="V160" i="4"/>
  <c r="Y160" i="4"/>
  <c r="R159" i="4"/>
  <c r="T159" i="4"/>
  <c r="U159" i="4"/>
  <c r="V159" i="4"/>
  <c r="Y159" i="4"/>
  <c r="R158" i="4"/>
  <c r="T158" i="4"/>
  <c r="U158" i="4"/>
  <c r="V158" i="4"/>
  <c r="Y158" i="4"/>
  <c r="R157" i="4"/>
  <c r="T157" i="4"/>
  <c r="U157" i="4"/>
  <c r="V157" i="4"/>
  <c r="Y157" i="4"/>
  <c r="R156" i="4"/>
  <c r="T156" i="4"/>
  <c r="U156" i="4"/>
  <c r="V156" i="4"/>
  <c r="Y156" i="4"/>
  <c r="R155" i="4"/>
  <c r="T155" i="4"/>
  <c r="U155" i="4"/>
  <c r="V155" i="4"/>
  <c r="Y155" i="4"/>
  <c r="R154" i="4"/>
  <c r="T154" i="4"/>
  <c r="U154" i="4"/>
  <c r="V154" i="4"/>
  <c r="Y154" i="4"/>
  <c r="R153" i="4"/>
  <c r="T153" i="4"/>
  <c r="U153" i="4"/>
  <c r="V153" i="4"/>
  <c r="Y153" i="4"/>
  <c r="R152" i="4"/>
  <c r="T152" i="4"/>
  <c r="U152" i="4"/>
  <c r="V152" i="4"/>
  <c r="Y152" i="4"/>
  <c r="R151" i="4"/>
  <c r="T151" i="4"/>
  <c r="U151" i="4"/>
  <c r="V151" i="4"/>
  <c r="Y151" i="4"/>
  <c r="R150" i="4"/>
  <c r="T150" i="4"/>
  <c r="U150" i="4"/>
  <c r="V150" i="4"/>
  <c r="Y150" i="4"/>
  <c r="R149" i="4"/>
  <c r="T149" i="4"/>
  <c r="U149" i="4"/>
  <c r="V149" i="4"/>
  <c r="Y149" i="4"/>
  <c r="R148" i="4"/>
  <c r="T148" i="4"/>
  <c r="U148" i="4"/>
  <c r="V148" i="4"/>
  <c r="Y148" i="4"/>
  <c r="R147" i="4"/>
  <c r="T147" i="4"/>
  <c r="U147" i="4"/>
  <c r="V147" i="4"/>
  <c r="Y147" i="4"/>
  <c r="R146" i="4"/>
  <c r="T146" i="4"/>
  <c r="U146" i="4"/>
  <c r="V146" i="4"/>
  <c r="Y146" i="4"/>
  <c r="R145" i="4"/>
  <c r="T145" i="4"/>
  <c r="U145" i="4"/>
  <c r="V145" i="4"/>
  <c r="Y145" i="4"/>
  <c r="R144" i="4"/>
  <c r="T144" i="4"/>
  <c r="U144" i="4"/>
  <c r="V144" i="4"/>
  <c r="Y144" i="4"/>
  <c r="R143" i="4"/>
  <c r="T143" i="4"/>
  <c r="U143" i="4"/>
  <c r="V143" i="4"/>
  <c r="Y143" i="4"/>
  <c r="R142" i="4"/>
  <c r="T142" i="4"/>
  <c r="U142" i="4"/>
  <c r="V142" i="4"/>
  <c r="Y142" i="4"/>
  <c r="R141" i="4"/>
  <c r="T141" i="4"/>
  <c r="U141" i="4"/>
  <c r="V141" i="4"/>
  <c r="Y141" i="4"/>
  <c r="R140" i="4"/>
  <c r="T140" i="4"/>
  <c r="U140" i="4"/>
  <c r="V140" i="4"/>
  <c r="Y140" i="4"/>
  <c r="R139" i="4"/>
  <c r="T139" i="4"/>
  <c r="U139" i="4"/>
  <c r="V139" i="4"/>
  <c r="Y139" i="4"/>
  <c r="R138" i="4"/>
  <c r="T138" i="4"/>
  <c r="U138" i="4"/>
  <c r="V138" i="4"/>
  <c r="Y138" i="4"/>
  <c r="R137" i="4"/>
  <c r="T137" i="4"/>
  <c r="U137" i="4"/>
  <c r="V137" i="4"/>
  <c r="Y137" i="4"/>
  <c r="R136" i="4"/>
  <c r="T136" i="4"/>
  <c r="U136" i="4"/>
  <c r="V136" i="4"/>
  <c r="Y136" i="4"/>
  <c r="R135" i="4"/>
  <c r="T135" i="4"/>
  <c r="U135" i="4"/>
  <c r="V135" i="4"/>
  <c r="Y135" i="4"/>
  <c r="R134" i="4"/>
  <c r="T134" i="4"/>
  <c r="U134" i="4"/>
  <c r="V134" i="4"/>
  <c r="Y134" i="4"/>
  <c r="R133" i="4"/>
  <c r="T133" i="4"/>
  <c r="U133" i="4"/>
  <c r="V133" i="4"/>
  <c r="Y133" i="4"/>
  <c r="R132" i="4"/>
  <c r="T132" i="4"/>
  <c r="U132" i="4"/>
  <c r="V132" i="4"/>
  <c r="Y132" i="4"/>
  <c r="R131" i="4"/>
  <c r="T131" i="4"/>
  <c r="U131" i="4"/>
  <c r="V131" i="4"/>
  <c r="Y131" i="4"/>
  <c r="R130" i="4"/>
  <c r="T130" i="4"/>
  <c r="U130" i="4"/>
  <c r="V130" i="4"/>
  <c r="Y130" i="4"/>
  <c r="R129" i="4"/>
  <c r="T129" i="4"/>
  <c r="U129" i="4"/>
  <c r="V129" i="4"/>
  <c r="Y129" i="4"/>
  <c r="R128" i="4"/>
  <c r="T128" i="4"/>
  <c r="U128" i="4"/>
  <c r="V128" i="4"/>
  <c r="Y128" i="4"/>
  <c r="R127" i="4"/>
  <c r="T127" i="4"/>
  <c r="U127" i="4"/>
  <c r="V127" i="4"/>
  <c r="Y127" i="4"/>
  <c r="R126" i="4"/>
  <c r="T126" i="4"/>
  <c r="U126" i="4"/>
  <c r="V126" i="4"/>
  <c r="Y126" i="4"/>
  <c r="R125" i="4"/>
  <c r="T125" i="4"/>
  <c r="U125" i="4"/>
  <c r="V125" i="4"/>
  <c r="Y125" i="4"/>
  <c r="R124" i="4"/>
  <c r="T124" i="4"/>
  <c r="U124" i="4"/>
  <c r="V124" i="4"/>
  <c r="Y124" i="4"/>
  <c r="R123" i="4"/>
  <c r="T123" i="4"/>
  <c r="U123" i="4"/>
  <c r="V123" i="4"/>
  <c r="Y123" i="4"/>
  <c r="R122" i="4"/>
  <c r="T122" i="4"/>
  <c r="U122" i="4"/>
  <c r="V122" i="4"/>
  <c r="Y122" i="4"/>
  <c r="R121" i="4"/>
  <c r="T121" i="4"/>
  <c r="U121" i="4"/>
  <c r="V121" i="4"/>
  <c r="Y121" i="4"/>
  <c r="R120" i="4"/>
  <c r="T120" i="4"/>
  <c r="U120" i="4"/>
  <c r="V120" i="4"/>
  <c r="Y120" i="4"/>
  <c r="R119" i="4"/>
  <c r="T119" i="4"/>
  <c r="U119" i="4"/>
  <c r="V119" i="4"/>
  <c r="Y119" i="4"/>
  <c r="R118" i="4"/>
  <c r="T118" i="4"/>
  <c r="U118" i="4"/>
  <c r="D119" i="4"/>
  <c r="D176" i="4"/>
  <c r="D147" i="4"/>
  <c r="D133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G120" i="4"/>
  <c r="J120" i="4"/>
  <c r="K120" i="4"/>
  <c r="L120" i="4"/>
  <c r="I120" i="4"/>
  <c r="H120" i="4"/>
  <c r="M120" i="4"/>
  <c r="N120" i="4"/>
  <c r="O120" i="4"/>
  <c r="P120" i="4"/>
  <c r="S120" i="4"/>
  <c r="V118" i="4"/>
  <c r="G118" i="4"/>
  <c r="J118" i="4"/>
  <c r="K118" i="4"/>
  <c r="L118" i="4"/>
  <c r="I118" i="4"/>
  <c r="H118" i="4"/>
  <c r="M118" i="4"/>
  <c r="N118" i="4"/>
  <c r="O118" i="4"/>
  <c r="P118" i="4"/>
  <c r="S118" i="4"/>
  <c r="R87" i="4"/>
  <c r="R108" i="4"/>
  <c r="R441" i="4"/>
  <c r="R442" i="4"/>
  <c r="R443" i="4"/>
  <c r="R44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9" i="4"/>
  <c r="R110" i="4"/>
  <c r="R111" i="4"/>
  <c r="R112" i="4"/>
  <c r="R113" i="4"/>
  <c r="R114" i="4"/>
  <c r="R115" i="4"/>
  <c r="R116" i="4"/>
  <c r="R117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W5" i="4"/>
  <c r="X5" i="4"/>
  <c r="Y118" i="4"/>
  <c r="T117" i="4"/>
  <c r="U117" i="4"/>
  <c r="G121" i="4"/>
  <c r="J121" i="4"/>
  <c r="K121" i="4"/>
  <c r="L121" i="4"/>
  <c r="I121" i="4"/>
  <c r="H121" i="4"/>
  <c r="M121" i="4"/>
  <c r="N121" i="4"/>
  <c r="O121" i="4"/>
  <c r="P121" i="4"/>
  <c r="S121" i="4"/>
  <c r="V117" i="4"/>
  <c r="G117" i="4"/>
  <c r="J117" i="4"/>
  <c r="K117" i="4"/>
  <c r="L117" i="4"/>
  <c r="I117" i="4"/>
  <c r="H117" i="4"/>
  <c r="M117" i="4"/>
  <c r="N117" i="4"/>
  <c r="O117" i="4"/>
  <c r="P117" i="4"/>
  <c r="S117" i="4"/>
  <c r="Y117" i="4"/>
  <c r="T116" i="4"/>
  <c r="U116" i="4"/>
  <c r="G122" i="4"/>
  <c r="J122" i="4"/>
  <c r="K122" i="4"/>
  <c r="L122" i="4"/>
  <c r="I122" i="4"/>
  <c r="H122" i="4"/>
  <c r="M122" i="4"/>
  <c r="N122" i="4"/>
  <c r="O122" i="4"/>
  <c r="P122" i="4"/>
  <c r="S122" i="4"/>
  <c r="V116" i="4"/>
  <c r="G116" i="4"/>
  <c r="J116" i="4"/>
  <c r="K116" i="4"/>
  <c r="L116" i="4"/>
  <c r="I116" i="4"/>
  <c r="H116" i="4"/>
  <c r="M116" i="4"/>
  <c r="N116" i="4"/>
  <c r="O116" i="4"/>
  <c r="P116" i="4"/>
  <c r="S116" i="4"/>
  <c r="Y116" i="4"/>
  <c r="T115" i="4"/>
  <c r="U115" i="4"/>
  <c r="G123" i="4"/>
  <c r="J123" i="4"/>
  <c r="K123" i="4"/>
  <c r="L123" i="4"/>
  <c r="I123" i="4"/>
  <c r="H123" i="4"/>
  <c r="M123" i="4"/>
  <c r="N123" i="4"/>
  <c r="O123" i="4"/>
  <c r="P123" i="4"/>
  <c r="S123" i="4"/>
  <c r="V115" i="4"/>
  <c r="G115" i="4"/>
  <c r="J115" i="4"/>
  <c r="K115" i="4"/>
  <c r="L115" i="4"/>
  <c r="I115" i="4"/>
  <c r="H115" i="4"/>
  <c r="M115" i="4"/>
  <c r="N115" i="4"/>
  <c r="O115" i="4"/>
  <c r="P115" i="4"/>
  <c r="S115" i="4"/>
  <c r="Y115" i="4"/>
  <c r="T114" i="4"/>
  <c r="U114" i="4"/>
  <c r="G124" i="4"/>
  <c r="J124" i="4"/>
  <c r="K124" i="4"/>
  <c r="L124" i="4"/>
  <c r="I124" i="4"/>
  <c r="H124" i="4"/>
  <c r="M124" i="4"/>
  <c r="N124" i="4"/>
  <c r="O124" i="4"/>
  <c r="P124" i="4"/>
  <c r="S124" i="4"/>
  <c r="V114" i="4"/>
  <c r="G114" i="4"/>
  <c r="J114" i="4"/>
  <c r="K114" i="4"/>
  <c r="L114" i="4"/>
  <c r="I114" i="4"/>
  <c r="H114" i="4"/>
  <c r="M114" i="4"/>
  <c r="N114" i="4"/>
  <c r="O114" i="4"/>
  <c r="P114" i="4"/>
  <c r="S114" i="4"/>
  <c r="Y114" i="4"/>
  <c r="T113" i="4"/>
  <c r="U113" i="4"/>
  <c r="G125" i="4"/>
  <c r="J125" i="4"/>
  <c r="K125" i="4"/>
  <c r="L125" i="4"/>
  <c r="I125" i="4"/>
  <c r="H125" i="4"/>
  <c r="M125" i="4"/>
  <c r="N125" i="4"/>
  <c r="O125" i="4"/>
  <c r="P125" i="4"/>
  <c r="S125" i="4"/>
  <c r="V113" i="4"/>
  <c r="G113" i="4"/>
  <c r="J113" i="4"/>
  <c r="K113" i="4"/>
  <c r="L113" i="4"/>
  <c r="I113" i="4"/>
  <c r="H113" i="4"/>
  <c r="M113" i="4"/>
  <c r="N113" i="4"/>
  <c r="O113" i="4"/>
  <c r="P113" i="4"/>
  <c r="S113" i="4"/>
  <c r="Y113" i="4"/>
  <c r="T112" i="4"/>
  <c r="U112" i="4"/>
  <c r="G126" i="4"/>
  <c r="J126" i="4"/>
  <c r="K126" i="4"/>
  <c r="L126" i="4"/>
  <c r="I126" i="4"/>
  <c r="H126" i="4"/>
  <c r="M126" i="4"/>
  <c r="N126" i="4"/>
  <c r="O126" i="4"/>
  <c r="P126" i="4"/>
  <c r="S126" i="4"/>
  <c r="V112" i="4"/>
  <c r="G112" i="4"/>
  <c r="J112" i="4"/>
  <c r="K112" i="4"/>
  <c r="L112" i="4"/>
  <c r="I112" i="4"/>
  <c r="H112" i="4"/>
  <c r="M112" i="4"/>
  <c r="N112" i="4"/>
  <c r="O112" i="4"/>
  <c r="P112" i="4"/>
  <c r="S112" i="4"/>
  <c r="Y112" i="4"/>
  <c r="T111" i="4"/>
  <c r="U111" i="4"/>
  <c r="G127" i="4"/>
  <c r="J127" i="4"/>
  <c r="K127" i="4"/>
  <c r="L127" i="4"/>
  <c r="I127" i="4"/>
  <c r="H127" i="4"/>
  <c r="M127" i="4"/>
  <c r="N127" i="4"/>
  <c r="O127" i="4"/>
  <c r="P127" i="4"/>
  <c r="S127" i="4"/>
  <c r="V111" i="4"/>
  <c r="G111" i="4"/>
  <c r="J111" i="4"/>
  <c r="K111" i="4"/>
  <c r="L111" i="4"/>
  <c r="I111" i="4"/>
  <c r="H111" i="4"/>
  <c r="M111" i="4"/>
  <c r="N111" i="4"/>
  <c r="O111" i="4"/>
  <c r="P111" i="4"/>
  <c r="S111" i="4"/>
  <c r="Y111" i="4"/>
  <c r="T110" i="4"/>
  <c r="U110" i="4"/>
  <c r="G128" i="4"/>
  <c r="J128" i="4"/>
  <c r="K128" i="4"/>
  <c r="L128" i="4"/>
  <c r="I128" i="4"/>
  <c r="H128" i="4"/>
  <c r="M128" i="4"/>
  <c r="N128" i="4"/>
  <c r="O128" i="4"/>
  <c r="P128" i="4"/>
  <c r="S128" i="4"/>
  <c r="V110" i="4"/>
  <c r="G110" i="4"/>
  <c r="J110" i="4"/>
  <c r="K110" i="4"/>
  <c r="L110" i="4"/>
  <c r="I110" i="4"/>
  <c r="H110" i="4"/>
  <c r="M110" i="4"/>
  <c r="N110" i="4"/>
  <c r="O110" i="4"/>
  <c r="P110" i="4"/>
  <c r="S110" i="4"/>
  <c r="Y110" i="4"/>
  <c r="T109" i="4"/>
  <c r="U109" i="4"/>
  <c r="G129" i="4"/>
  <c r="J129" i="4"/>
  <c r="K129" i="4"/>
  <c r="L129" i="4"/>
  <c r="I129" i="4"/>
  <c r="H129" i="4"/>
  <c r="M129" i="4"/>
  <c r="N129" i="4"/>
  <c r="O129" i="4"/>
  <c r="P129" i="4"/>
  <c r="S129" i="4"/>
  <c r="V109" i="4"/>
  <c r="G109" i="4"/>
  <c r="J109" i="4"/>
  <c r="K109" i="4"/>
  <c r="L109" i="4"/>
  <c r="I109" i="4"/>
  <c r="H109" i="4"/>
  <c r="M109" i="4"/>
  <c r="N109" i="4"/>
  <c r="O109" i="4"/>
  <c r="P109" i="4"/>
  <c r="S109" i="4"/>
  <c r="Y109" i="4"/>
  <c r="T108" i="4"/>
  <c r="U108" i="4"/>
  <c r="G130" i="4"/>
  <c r="J130" i="4"/>
  <c r="K130" i="4"/>
  <c r="L130" i="4"/>
  <c r="I130" i="4"/>
  <c r="H130" i="4"/>
  <c r="M130" i="4"/>
  <c r="N130" i="4"/>
  <c r="O130" i="4"/>
  <c r="P130" i="4"/>
  <c r="S130" i="4"/>
  <c r="V108" i="4"/>
  <c r="G108" i="4"/>
  <c r="J108" i="4"/>
  <c r="K108" i="4"/>
  <c r="L108" i="4"/>
  <c r="I108" i="4"/>
  <c r="H108" i="4"/>
  <c r="M108" i="4"/>
  <c r="N108" i="4"/>
  <c r="O108" i="4"/>
  <c r="P108" i="4"/>
  <c r="S108" i="4"/>
  <c r="Y108" i="4"/>
  <c r="T107" i="4"/>
  <c r="U107" i="4"/>
  <c r="G131" i="4"/>
  <c r="J131" i="4"/>
  <c r="K131" i="4"/>
  <c r="L131" i="4"/>
  <c r="I131" i="4"/>
  <c r="H131" i="4"/>
  <c r="M131" i="4"/>
  <c r="N131" i="4"/>
  <c r="O131" i="4"/>
  <c r="P131" i="4"/>
  <c r="S131" i="4"/>
  <c r="V107" i="4"/>
  <c r="G107" i="4"/>
  <c r="J107" i="4"/>
  <c r="K107" i="4"/>
  <c r="L107" i="4"/>
  <c r="I107" i="4"/>
  <c r="H107" i="4"/>
  <c r="M107" i="4"/>
  <c r="N107" i="4"/>
  <c r="O107" i="4"/>
  <c r="P107" i="4"/>
  <c r="S107" i="4"/>
  <c r="Y107" i="4"/>
  <c r="T106" i="4"/>
  <c r="U106" i="4"/>
  <c r="G132" i="4"/>
  <c r="J132" i="4"/>
  <c r="K132" i="4"/>
  <c r="L132" i="4"/>
  <c r="I132" i="4"/>
  <c r="H132" i="4"/>
  <c r="M132" i="4"/>
  <c r="N132" i="4"/>
  <c r="O132" i="4"/>
  <c r="P132" i="4"/>
  <c r="S132" i="4"/>
  <c r="V106" i="4"/>
  <c r="G106" i="4"/>
  <c r="J106" i="4"/>
  <c r="K106" i="4"/>
  <c r="L106" i="4"/>
  <c r="I106" i="4"/>
  <c r="H106" i="4"/>
  <c r="M106" i="4"/>
  <c r="N106" i="4"/>
  <c r="O106" i="4"/>
  <c r="P106" i="4"/>
  <c r="S106" i="4"/>
  <c r="Y106" i="4"/>
  <c r="T105" i="4"/>
  <c r="U105" i="4"/>
  <c r="G133" i="4"/>
  <c r="J133" i="4"/>
  <c r="K133" i="4"/>
  <c r="L133" i="4"/>
  <c r="I133" i="4"/>
  <c r="H133" i="4"/>
  <c r="M133" i="4"/>
  <c r="N133" i="4"/>
  <c r="O133" i="4"/>
  <c r="P133" i="4"/>
  <c r="S133" i="4"/>
  <c r="V105" i="4"/>
  <c r="G105" i="4"/>
  <c r="J105" i="4"/>
  <c r="K105" i="4"/>
  <c r="L105" i="4"/>
  <c r="I105" i="4"/>
  <c r="H105" i="4"/>
  <c r="M105" i="4"/>
  <c r="N105" i="4"/>
  <c r="O105" i="4"/>
  <c r="P105" i="4"/>
  <c r="S105" i="4"/>
  <c r="Y105" i="4"/>
  <c r="T104" i="4"/>
  <c r="U104" i="4"/>
  <c r="G134" i="4"/>
  <c r="J134" i="4"/>
  <c r="K134" i="4"/>
  <c r="L134" i="4"/>
  <c r="I134" i="4"/>
  <c r="H134" i="4"/>
  <c r="M134" i="4"/>
  <c r="N134" i="4"/>
  <c r="O134" i="4"/>
  <c r="P134" i="4"/>
  <c r="S134" i="4"/>
  <c r="V104" i="4"/>
  <c r="G104" i="4"/>
  <c r="J104" i="4"/>
  <c r="K104" i="4"/>
  <c r="L104" i="4"/>
  <c r="I104" i="4"/>
  <c r="H104" i="4"/>
  <c r="M104" i="4"/>
  <c r="N104" i="4"/>
  <c r="O104" i="4"/>
  <c r="P104" i="4"/>
  <c r="S104" i="4"/>
  <c r="Y104" i="4"/>
  <c r="T103" i="4"/>
  <c r="U103" i="4"/>
  <c r="G135" i="4"/>
  <c r="J135" i="4"/>
  <c r="K135" i="4"/>
  <c r="L135" i="4"/>
  <c r="I135" i="4"/>
  <c r="H135" i="4"/>
  <c r="M135" i="4"/>
  <c r="N135" i="4"/>
  <c r="O135" i="4"/>
  <c r="P135" i="4"/>
  <c r="S135" i="4"/>
  <c r="V103" i="4"/>
  <c r="G103" i="4"/>
  <c r="J103" i="4"/>
  <c r="K103" i="4"/>
  <c r="L103" i="4"/>
  <c r="I103" i="4"/>
  <c r="H103" i="4"/>
  <c r="M103" i="4"/>
  <c r="N103" i="4"/>
  <c r="O103" i="4"/>
  <c r="P103" i="4"/>
  <c r="S103" i="4"/>
  <c r="Y103" i="4"/>
  <c r="T102" i="4"/>
  <c r="U102" i="4"/>
  <c r="G136" i="4"/>
  <c r="J136" i="4"/>
  <c r="K136" i="4"/>
  <c r="L136" i="4"/>
  <c r="I136" i="4"/>
  <c r="H136" i="4"/>
  <c r="M136" i="4"/>
  <c r="N136" i="4"/>
  <c r="O136" i="4"/>
  <c r="P136" i="4"/>
  <c r="S136" i="4"/>
  <c r="V102" i="4"/>
  <c r="G102" i="4"/>
  <c r="J102" i="4"/>
  <c r="K102" i="4"/>
  <c r="L102" i="4"/>
  <c r="I102" i="4"/>
  <c r="H102" i="4"/>
  <c r="M102" i="4"/>
  <c r="N102" i="4"/>
  <c r="O102" i="4"/>
  <c r="P102" i="4"/>
  <c r="S102" i="4"/>
  <c r="Y102" i="4"/>
  <c r="T101" i="4"/>
  <c r="U101" i="4"/>
  <c r="G137" i="4"/>
  <c r="J137" i="4"/>
  <c r="K137" i="4"/>
  <c r="L137" i="4"/>
  <c r="I137" i="4"/>
  <c r="H137" i="4"/>
  <c r="M137" i="4"/>
  <c r="N137" i="4"/>
  <c r="O137" i="4"/>
  <c r="P137" i="4"/>
  <c r="S137" i="4"/>
  <c r="V101" i="4"/>
  <c r="G101" i="4"/>
  <c r="J101" i="4"/>
  <c r="K101" i="4"/>
  <c r="L101" i="4"/>
  <c r="I101" i="4"/>
  <c r="H101" i="4"/>
  <c r="M101" i="4"/>
  <c r="N101" i="4"/>
  <c r="O101" i="4"/>
  <c r="P101" i="4"/>
  <c r="S101" i="4"/>
  <c r="Y101" i="4"/>
  <c r="T100" i="4"/>
  <c r="U100" i="4"/>
  <c r="G138" i="4"/>
  <c r="J138" i="4"/>
  <c r="K138" i="4"/>
  <c r="L138" i="4"/>
  <c r="I138" i="4"/>
  <c r="H138" i="4"/>
  <c r="M138" i="4"/>
  <c r="N138" i="4"/>
  <c r="O138" i="4"/>
  <c r="P138" i="4"/>
  <c r="S138" i="4"/>
  <c r="V100" i="4"/>
  <c r="G100" i="4"/>
  <c r="J100" i="4"/>
  <c r="K100" i="4"/>
  <c r="L100" i="4"/>
  <c r="I100" i="4"/>
  <c r="H100" i="4"/>
  <c r="M100" i="4"/>
  <c r="N100" i="4"/>
  <c r="O100" i="4"/>
  <c r="P100" i="4"/>
  <c r="S100" i="4"/>
  <c r="Y100" i="4"/>
  <c r="T99" i="4"/>
  <c r="U99" i="4"/>
  <c r="G139" i="4"/>
  <c r="J139" i="4"/>
  <c r="K139" i="4"/>
  <c r="L139" i="4"/>
  <c r="I139" i="4"/>
  <c r="H139" i="4"/>
  <c r="M139" i="4"/>
  <c r="N139" i="4"/>
  <c r="O139" i="4"/>
  <c r="P139" i="4"/>
  <c r="S139" i="4"/>
  <c r="V99" i="4"/>
  <c r="G99" i="4"/>
  <c r="J99" i="4"/>
  <c r="K99" i="4"/>
  <c r="L99" i="4"/>
  <c r="I99" i="4"/>
  <c r="H99" i="4"/>
  <c r="M99" i="4"/>
  <c r="N99" i="4"/>
  <c r="O99" i="4"/>
  <c r="P99" i="4"/>
  <c r="S99" i="4"/>
  <c r="Y99" i="4"/>
  <c r="T98" i="4"/>
  <c r="U98" i="4"/>
  <c r="G140" i="4"/>
  <c r="J140" i="4"/>
  <c r="K140" i="4"/>
  <c r="L140" i="4"/>
  <c r="I140" i="4"/>
  <c r="H140" i="4"/>
  <c r="M140" i="4"/>
  <c r="N140" i="4"/>
  <c r="O140" i="4"/>
  <c r="P140" i="4"/>
  <c r="S140" i="4"/>
  <c r="V98" i="4"/>
  <c r="G98" i="4"/>
  <c r="J98" i="4"/>
  <c r="K98" i="4"/>
  <c r="L98" i="4"/>
  <c r="I98" i="4"/>
  <c r="H98" i="4"/>
  <c r="M98" i="4"/>
  <c r="N98" i="4"/>
  <c r="O98" i="4"/>
  <c r="P98" i="4"/>
  <c r="S98" i="4"/>
  <c r="Y98" i="4"/>
  <c r="T97" i="4"/>
  <c r="U97" i="4"/>
  <c r="G141" i="4"/>
  <c r="J141" i="4"/>
  <c r="K141" i="4"/>
  <c r="L141" i="4"/>
  <c r="I141" i="4"/>
  <c r="H141" i="4"/>
  <c r="M141" i="4"/>
  <c r="N141" i="4"/>
  <c r="O141" i="4"/>
  <c r="P141" i="4"/>
  <c r="S141" i="4"/>
  <c r="V97" i="4"/>
  <c r="G97" i="4"/>
  <c r="J97" i="4"/>
  <c r="K97" i="4"/>
  <c r="L97" i="4"/>
  <c r="I97" i="4"/>
  <c r="H97" i="4"/>
  <c r="M97" i="4"/>
  <c r="N97" i="4"/>
  <c r="O97" i="4"/>
  <c r="P97" i="4"/>
  <c r="S97" i="4"/>
  <c r="Y97" i="4"/>
  <c r="T96" i="4"/>
  <c r="U96" i="4"/>
  <c r="G142" i="4"/>
  <c r="J142" i="4"/>
  <c r="K142" i="4"/>
  <c r="L142" i="4"/>
  <c r="I142" i="4"/>
  <c r="H142" i="4"/>
  <c r="M142" i="4"/>
  <c r="N142" i="4"/>
  <c r="O142" i="4"/>
  <c r="P142" i="4"/>
  <c r="S142" i="4"/>
  <c r="V96" i="4"/>
  <c r="G96" i="4"/>
  <c r="J96" i="4"/>
  <c r="K96" i="4"/>
  <c r="L96" i="4"/>
  <c r="I96" i="4"/>
  <c r="H96" i="4"/>
  <c r="M96" i="4"/>
  <c r="N96" i="4"/>
  <c r="O96" i="4"/>
  <c r="P96" i="4"/>
  <c r="S96" i="4"/>
  <c r="Y96" i="4"/>
  <c r="T95" i="4"/>
  <c r="U95" i="4"/>
  <c r="G143" i="4"/>
  <c r="J143" i="4"/>
  <c r="K143" i="4"/>
  <c r="L143" i="4"/>
  <c r="I143" i="4"/>
  <c r="H143" i="4"/>
  <c r="M143" i="4"/>
  <c r="N143" i="4"/>
  <c r="O143" i="4"/>
  <c r="P143" i="4"/>
  <c r="S143" i="4"/>
  <c r="V95" i="4"/>
  <c r="G95" i="4"/>
  <c r="J95" i="4"/>
  <c r="K95" i="4"/>
  <c r="L95" i="4"/>
  <c r="I95" i="4"/>
  <c r="H95" i="4"/>
  <c r="M95" i="4"/>
  <c r="N95" i="4"/>
  <c r="O95" i="4"/>
  <c r="P95" i="4"/>
  <c r="S95" i="4"/>
  <c r="Y95" i="4"/>
  <c r="T94" i="4"/>
  <c r="U94" i="4"/>
  <c r="G144" i="4"/>
  <c r="J144" i="4"/>
  <c r="K144" i="4"/>
  <c r="L144" i="4"/>
  <c r="I144" i="4"/>
  <c r="H144" i="4"/>
  <c r="M144" i="4"/>
  <c r="N144" i="4"/>
  <c r="O144" i="4"/>
  <c r="P144" i="4"/>
  <c r="S144" i="4"/>
  <c r="V94" i="4"/>
  <c r="G94" i="4"/>
  <c r="J94" i="4"/>
  <c r="K94" i="4"/>
  <c r="L94" i="4"/>
  <c r="I94" i="4"/>
  <c r="H94" i="4"/>
  <c r="M94" i="4"/>
  <c r="N94" i="4"/>
  <c r="O94" i="4"/>
  <c r="P94" i="4"/>
  <c r="S94" i="4"/>
  <c r="Y94" i="4"/>
  <c r="T93" i="4"/>
  <c r="U93" i="4"/>
  <c r="G145" i="4"/>
  <c r="J145" i="4"/>
  <c r="K145" i="4"/>
  <c r="L145" i="4"/>
  <c r="I145" i="4"/>
  <c r="H145" i="4"/>
  <c r="M145" i="4"/>
  <c r="N145" i="4"/>
  <c r="O145" i="4"/>
  <c r="P145" i="4"/>
  <c r="S145" i="4"/>
  <c r="V93" i="4"/>
  <c r="G93" i="4"/>
  <c r="J93" i="4"/>
  <c r="K93" i="4"/>
  <c r="L93" i="4"/>
  <c r="I93" i="4"/>
  <c r="H93" i="4"/>
  <c r="M93" i="4"/>
  <c r="N93" i="4"/>
  <c r="O93" i="4"/>
  <c r="P93" i="4"/>
  <c r="S93" i="4"/>
  <c r="Y93" i="4"/>
  <c r="T92" i="4"/>
  <c r="U92" i="4"/>
  <c r="G146" i="4"/>
  <c r="J146" i="4"/>
  <c r="K146" i="4"/>
  <c r="L146" i="4"/>
  <c r="I146" i="4"/>
  <c r="H146" i="4"/>
  <c r="M146" i="4"/>
  <c r="N146" i="4"/>
  <c r="O146" i="4"/>
  <c r="P146" i="4"/>
  <c r="S146" i="4"/>
  <c r="V92" i="4"/>
  <c r="G92" i="4"/>
  <c r="J92" i="4"/>
  <c r="K92" i="4"/>
  <c r="L92" i="4"/>
  <c r="I92" i="4"/>
  <c r="H92" i="4"/>
  <c r="M92" i="4"/>
  <c r="N92" i="4"/>
  <c r="O92" i="4"/>
  <c r="P92" i="4"/>
  <c r="S92" i="4"/>
  <c r="Y92" i="4"/>
  <c r="T91" i="4"/>
  <c r="U91" i="4"/>
  <c r="G147" i="4"/>
  <c r="J147" i="4"/>
  <c r="K147" i="4"/>
  <c r="L147" i="4"/>
  <c r="I147" i="4"/>
  <c r="H147" i="4"/>
  <c r="M147" i="4"/>
  <c r="N147" i="4"/>
  <c r="O147" i="4"/>
  <c r="P147" i="4"/>
  <c r="S147" i="4"/>
  <c r="V91" i="4"/>
  <c r="G91" i="4"/>
  <c r="J91" i="4"/>
  <c r="K91" i="4"/>
  <c r="L91" i="4"/>
  <c r="I91" i="4"/>
  <c r="H91" i="4"/>
  <c r="M91" i="4"/>
  <c r="N91" i="4"/>
  <c r="O91" i="4"/>
  <c r="P91" i="4"/>
  <c r="S91" i="4"/>
  <c r="Y91" i="4"/>
  <c r="T90" i="4"/>
  <c r="U90" i="4"/>
  <c r="G148" i="4"/>
  <c r="J148" i="4"/>
  <c r="K148" i="4"/>
  <c r="L148" i="4"/>
  <c r="I148" i="4"/>
  <c r="H148" i="4"/>
  <c r="M148" i="4"/>
  <c r="N148" i="4"/>
  <c r="O148" i="4"/>
  <c r="P148" i="4"/>
  <c r="S148" i="4"/>
  <c r="V90" i="4"/>
  <c r="G90" i="4"/>
  <c r="J90" i="4"/>
  <c r="K90" i="4"/>
  <c r="L90" i="4"/>
  <c r="I90" i="4"/>
  <c r="H90" i="4"/>
  <c r="M90" i="4"/>
  <c r="N90" i="4"/>
  <c r="O90" i="4"/>
  <c r="P90" i="4"/>
  <c r="S90" i="4"/>
  <c r="Y90" i="4"/>
  <c r="T89" i="4"/>
  <c r="U89" i="4"/>
  <c r="G149" i="4"/>
  <c r="J149" i="4"/>
  <c r="K149" i="4"/>
  <c r="L149" i="4"/>
  <c r="I149" i="4"/>
  <c r="H149" i="4"/>
  <c r="M149" i="4"/>
  <c r="N149" i="4"/>
  <c r="O149" i="4"/>
  <c r="P149" i="4"/>
  <c r="S149" i="4"/>
  <c r="V89" i="4"/>
  <c r="G89" i="4"/>
  <c r="J89" i="4"/>
  <c r="K89" i="4"/>
  <c r="L89" i="4"/>
  <c r="I89" i="4"/>
  <c r="H89" i="4"/>
  <c r="M89" i="4"/>
  <c r="N89" i="4"/>
  <c r="O89" i="4"/>
  <c r="P89" i="4"/>
  <c r="S89" i="4"/>
  <c r="Y89" i="4"/>
  <c r="T88" i="4"/>
  <c r="U88" i="4"/>
  <c r="G150" i="4"/>
  <c r="J150" i="4"/>
  <c r="K150" i="4"/>
  <c r="L150" i="4"/>
  <c r="I150" i="4"/>
  <c r="H150" i="4"/>
  <c r="M150" i="4"/>
  <c r="N150" i="4"/>
  <c r="O150" i="4"/>
  <c r="P150" i="4"/>
  <c r="S150" i="4"/>
  <c r="V88" i="4"/>
  <c r="G88" i="4"/>
  <c r="J88" i="4"/>
  <c r="K88" i="4"/>
  <c r="L88" i="4"/>
  <c r="I88" i="4"/>
  <c r="H88" i="4"/>
  <c r="M88" i="4"/>
  <c r="N88" i="4"/>
  <c r="O88" i="4"/>
  <c r="P88" i="4"/>
  <c r="S88" i="4"/>
  <c r="Y88" i="4"/>
  <c r="T87" i="4"/>
  <c r="U87" i="4"/>
  <c r="G151" i="4"/>
  <c r="J151" i="4"/>
  <c r="K151" i="4"/>
  <c r="L151" i="4"/>
  <c r="I151" i="4"/>
  <c r="H151" i="4"/>
  <c r="M151" i="4"/>
  <c r="N151" i="4"/>
  <c r="O151" i="4"/>
  <c r="P151" i="4"/>
  <c r="S151" i="4"/>
  <c r="V87" i="4"/>
  <c r="G87" i="4"/>
  <c r="J87" i="4"/>
  <c r="K87" i="4"/>
  <c r="L87" i="4"/>
  <c r="I87" i="4"/>
  <c r="H87" i="4"/>
  <c r="M87" i="4"/>
  <c r="N87" i="4"/>
  <c r="O87" i="4"/>
  <c r="P87" i="4"/>
  <c r="S87" i="4"/>
  <c r="Y87" i="4"/>
  <c r="T86" i="4"/>
  <c r="U86" i="4"/>
  <c r="G152" i="4"/>
  <c r="J152" i="4"/>
  <c r="K152" i="4"/>
  <c r="L152" i="4"/>
  <c r="I152" i="4"/>
  <c r="H152" i="4"/>
  <c r="M152" i="4"/>
  <c r="N152" i="4"/>
  <c r="O152" i="4"/>
  <c r="P152" i="4"/>
  <c r="S152" i="4"/>
  <c r="V86" i="4"/>
  <c r="G86" i="4"/>
  <c r="J86" i="4"/>
  <c r="K86" i="4"/>
  <c r="L86" i="4"/>
  <c r="I86" i="4"/>
  <c r="H86" i="4"/>
  <c r="M86" i="4"/>
  <c r="N86" i="4"/>
  <c r="O86" i="4"/>
  <c r="P86" i="4"/>
  <c r="S86" i="4"/>
  <c r="Y86" i="4"/>
  <c r="T85" i="4"/>
  <c r="U85" i="4"/>
  <c r="G153" i="4"/>
  <c r="J153" i="4"/>
  <c r="K153" i="4"/>
  <c r="L153" i="4"/>
  <c r="I153" i="4"/>
  <c r="H153" i="4"/>
  <c r="M153" i="4"/>
  <c r="N153" i="4"/>
  <c r="O153" i="4"/>
  <c r="P153" i="4"/>
  <c r="S153" i="4"/>
  <c r="V85" i="4"/>
  <c r="G85" i="4"/>
  <c r="J85" i="4"/>
  <c r="K85" i="4"/>
  <c r="L85" i="4"/>
  <c r="I85" i="4"/>
  <c r="H85" i="4"/>
  <c r="M85" i="4"/>
  <c r="N85" i="4"/>
  <c r="O85" i="4"/>
  <c r="P85" i="4"/>
  <c r="S85" i="4"/>
  <c r="Y85" i="4"/>
  <c r="T84" i="4"/>
  <c r="U84" i="4"/>
  <c r="G154" i="4"/>
  <c r="J154" i="4"/>
  <c r="K154" i="4"/>
  <c r="L154" i="4"/>
  <c r="I154" i="4"/>
  <c r="H154" i="4"/>
  <c r="M154" i="4"/>
  <c r="N154" i="4"/>
  <c r="O154" i="4"/>
  <c r="P154" i="4"/>
  <c r="S154" i="4"/>
  <c r="V84" i="4"/>
  <c r="G84" i="4"/>
  <c r="J84" i="4"/>
  <c r="K84" i="4"/>
  <c r="L84" i="4"/>
  <c r="I84" i="4"/>
  <c r="H84" i="4"/>
  <c r="M84" i="4"/>
  <c r="N84" i="4"/>
  <c r="O84" i="4"/>
  <c r="P84" i="4"/>
  <c r="S84" i="4"/>
  <c r="Y84" i="4"/>
  <c r="T83" i="4"/>
  <c r="U83" i="4"/>
  <c r="G155" i="4"/>
  <c r="J155" i="4"/>
  <c r="K155" i="4"/>
  <c r="L155" i="4"/>
  <c r="I155" i="4"/>
  <c r="H155" i="4"/>
  <c r="M155" i="4"/>
  <c r="N155" i="4"/>
  <c r="O155" i="4"/>
  <c r="P155" i="4"/>
  <c r="S155" i="4"/>
  <c r="V83" i="4"/>
  <c r="G83" i="4"/>
  <c r="J83" i="4"/>
  <c r="K83" i="4"/>
  <c r="L83" i="4"/>
  <c r="I83" i="4"/>
  <c r="H83" i="4"/>
  <c r="M83" i="4"/>
  <c r="N83" i="4"/>
  <c r="O83" i="4"/>
  <c r="P83" i="4"/>
  <c r="S83" i="4"/>
  <c r="Y83" i="4"/>
  <c r="T82" i="4"/>
  <c r="U82" i="4"/>
  <c r="G156" i="4"/>
  <c r="J156" i="4"/>
  <c r="K156" i="4"/>
  <c r="L156" i="4"/>
  <c r="I156" i="4"/>
  <c r="H156" i="4"/>
  <c r="M156" i="4"/>
  <c r="N156" i="4"/>
  <c r="O156" i="4"/>
  <c r="P156" i="4"/>
  <c r="S156" i="4"/>
  <c r="V82" i="4"/>
  <c r="G82" i="4"/>
  <c r="J82" i="4"/>
  <c r="K82" i="4"/>
  <c r="L82" i="4"/>
  <c r="I82" i="4"/>
  <c r="H82" i="4"/>
  <c r="M82" i="4"/>
  <c r="N82" i="4"/>
  <c r="O82" i="4"/>
  <c r="P82" i="4"/>
  <c r="S82" i="4"/>
  <c r="Y82" i="4"/>
  <c r="T81" i="4"/>
  <c r="U81" i="4"/>
  <c r="G157" i="4"/>
  <c r="J157" i="4"/>
  <c r="K157" i="4"/>
  <c r="L157" i="4"/>
  <c r="I157" i="4"/>
  <c r="H157" i="4"/>
  <c r="M157" i="4"/>
  <c r="N157" i="4"/>
  <c r="O157" i="4"/>
  <c r="P157" i="4"/>
  <c r="S157" i="4"/>
  <c r="V81" i="4"/>
  <c r="G81" i="4"/>
  <c r="J81" i="4"/>
  <c r="K81" i="4"/>
  <c r="L81" i="4"/>
  <c r="I81" i="4"/>
  <c r="H81" i="4"/>
  <c r="M81" i="4"/>
  <c r="N81" i="4"/>
  <c r="O81" i="4"/>
  <c r="P81" i="4"/>
  <c r="S81" i="4"/>
  <c r="Y81" i="4"/>
  <c r="T80" i="4"/>
  <c r="U80" i="4"/>
  <c r="G158" i="4"/>
  <c r="J158" i="4"/>
  <c r="K158" i="4"/>
  <c r="L158" i="4"/>
  <c r="I158" i="4"/>
  <c r="H158" i="4"/>
  <c r="M158" i="4"/>
  <c r="N158" i="4"/>
  <c r="O158" i="4"/>
  <c r="P158" i="4"/>
  <c r="S158" i="4"/>
  <c r="V80" i="4"/>
  <c r="G80" i="4"/>
  <c r="J80" i="4"/>
  <c r="K80" i="4"/>
  <c r="L80" i="4"/>
  <c r="I80" i="4"/>
  <c r="H80" i="4"/>
  <c r="M80" i="4"/>
  <c r="N80" i="4"/>
  <c r="O80" i="4"/>
  <c r="P80" i="4"/>
  <c r="S80" i="4"/>
  <c r="Y80" i="4"/>
  <c r="T79" i="4"/>
  <c r="U79" i="4"/>
  <c r="G159" i="4"/>
  <c r="J159" i="4"/>
  <c r="K159" i="4"/>
  <c r="L159" i="4"/>
  <c r="I159" i="4"/>
  <c r="H159" i="4"/>
  <c r="M159" i="4"/>
  <c r="N159" i="4"/>
  <c r="O159" i="4"/>
  <c r="P159" i="4"/>
  <c r="S159" i="4"/>
  <c r="V79" i="4"/>
  <c r="G79" i="4"/>
  <c r="J79" i="4"/>
  <c r="K79" i="4"/>
  <c r="L79" i="4"/>
  <c r="I79" i="4"/>
  <c r="H79" i="4"/>
  <c r="M79" i="4"/>
  <c r="N79" i="4"/>
  <c r="O79" i="4"/>
  <c r="P79" i="4"/>
  <c r="S79" i="4"/>
  <c r="Y79" i="4"/>
  <c r="T78" i="4"/>
  <c r="U78" i="4"/>
  <c r="G160" i="4"/>
  <c r="J160" i="4"/>
  <c r="K160" i="4"/>
  <c r="L160" i="4"/>
  <c r="I160" i="4"/>
  <c r="H160" i="4"/>
  <c r="M160" i="4"/>
  <c r="N160" i="4"/>
  <c r="O160" i="4"/>
  <c r="P160" i="4"/>
  <c r="S160" i="4"/>
  <c r="V78" i="4"/>
  <c r="G78" i="4"/>
  <c r="J78" i="4"/>
  <c r="K78" i="4"/>
  <c r="L78" i="4"/>
  <c r="I78" i="4"/>
  <c r="H78" i="4"/>
  <c r="M78" i="4"/>
  <c r="N78" i="4"/>
  <c r="O78" i="4"/>
  <c r="P78" i="4"/>
  <c r="S78" i="4"/>
  <c r="Y78" i="4"/>
  <c r="T77" i="4"/>
  <c r="U77" i="4"/>
  <c r="G161" i="4"/>
  <c r="J161" i="4"/>
  <c r="K161" i="4"/>
  <c r="L161" i="4"/>
  <c r="I161" i="4"/>
  <c r="H161" i="4"/>
  <c r="M161" i="4"/>
  <c r="N161" i="4"/>
  <c r="O161" i="4"/>
  <c r="P161" i="4"/>
  <c r="S161" i="4"/>
  <c r="V77" i="4"/>
  <c r="G77" i="4"/>
  <c r="J77" i="4"/>
  <c r="K77" i="4"/>
  <c r="L77" i="4"/>
  <c r="I77" i="4"/>
  <c r="H77" i="4"/>
  <c r="M77" i="4"/>
  <c r="N77" i="4"/>
  <c r="O77" i="4"/>
  <c r="P77" i="4"/>
  <c r="S77" i="4"/>
  <c r="Y77" i="4"/>
  <c r="T76" i="4"/>
  <c r="U76" i="4"/>
  <c r="G162" i="4"/>
  <c r="J162" i="4"/>
  <c r="K162" i="4"/>
  <c r="L162" i="4"/>
  <c r="I162" i="4"/>
  <c r="H162" i="4"/>
  <c r="M162" i="4"/>
  <c r="N162" i="4"/>
  <c r="O162" i="4"/>
  <c r="P162" i="4"/>
  <c r="S162" i="4"/>
  <c r="V76" i="4"/>
  <c r="G76" i="4"/>
  <c r="J76" i="4"/>
  <c r="K76" i="4"/>
  <c r="L76" i="4"/>
  <c r="I76" i="4"/>
  <c r="H76" i="4"/>
  <c r="M76" i="4"/>
  <c r="N76" i="4"/>
  <c r="O76" i="4"/>
  <c r="P76" i="4"/>
  <c r="S76" i="4"/>
  <c r="Y76" i="4"/>
  <c r="T75" i="4"/>
  <c r="U75" i="4"/>
  <c r="G163" i="4"/>
  <c r="J163" i="4"/>
  <c r="K163" i="4"/>
  <c r="L163" i="4"/>
  <c r="I163" i="4"/>
  <c r="H163" i="4"/>
  <c r="M163" i="4"/>
  <c r="N163" i="4"/>
  <c r="O163" i="4"/>
  <c r="P163" i="4"/>
  <c r="S163" i="4"/>
  <c r="V75" i="4"/>
  <c r="G75" i="4"/>
  <c r="J75" i="4"/>
  <c r="K75" i="4"/>
  <c r="L75" i="4"/>
  <c r="I75" i="4"/>
  <c r="H75" i="4"/>
  <c r="M75" i="4"/>
  <c r="N75" i="4"/>
  <c r="O75" i="4"/>
  <c r="P75" i="4"/>
  <c r="S75" i="4"/>
  <c r="Y75" i="4"/>
  <c r="T74" i="4"/>
  <c r="U74" i="4"/>
  <c r="G164" i="4"/>
  <c r="J164" i="4"/>
  <c r="K164" i="4"/>
  <c r="L164" i="4"/>
  <c r="I164" i="4"/>
  <c r="H164" i="4"/>
  <c r="M164" i="4"/>
  <c r="N164" i="4"/>
  <c r="O164" i="4"/>
  <c r="P164" i="4"/>
  <c r="S164" i="4"/>
  <c r="V74" i="4"/>
  <c r="G74" i="4"/>
  <c r="J74" i="4"/>
  <c r="K74" i="4"/>
  <c r="L74" i="4"/>
  <c r="I74" i="4"/>
  <c r="H74" i="4"/>
  <c r="M74" i="4"/>
  <c r="N74" i="4"/>
  <c r="O74" i="4"/>
  <c r="P74" i="4"/>
  <c r="S74" i="4"/>
  <c r="Y74" i="4"/>
  <c r="T73" i="4"/>
  <c r="U73" i="4"/>
  <c r="G165" i="4"/>
  <c r="J165" i="4"/>
  <c r="K165" i="4"/>
  <c r="L165" i="4"/>
  <c r="I165" i="4"/>
  <c r="H165" i="4"/>
  <c r="M165" i="4"/>
  <c r="N165" i="4"/>
  <c r="O165" i="4"/>
  <c r="P165" i="4"/>
  <c r="S165" i="4"/>
  <c r="V73" i="4"/>
  <c r="G73" i="4"/>
  <c r="J73" i="4"/>
  <c r="K73" i="4"/>
  <c r="L73" i="4"/>
  <c r="I73" i="4"/>
  <c r="H73" i="4"/>
  <c r="M73" i="4"/>
  <c r="N73" i="4"/>
  <c r="O73" i="4"/>
  <c r="P73" i="4"/>
  <c r="S73" i="4"/>
  <c r="Y73" i="4"/>
  <c r="T72" i="4"/>
  <c r="U72" i="4"/>
  <c r="G166" i="4"/>
  <c r="J166" i="4"/>
  <c r="K166" i="4"/>
  <c r="L166" i="4"/>
  <c r="I166" i="4"/>
  <c r="H166" i="4"/>
  <c r="M166" i="4"/>
  <c r="N166" i="4"/>
  <c r="O166" i="4"/>
  <c r="P166" i="4"/>
  <c r="S166" i="4"/>
  <c r="V72" i="4"/>
  <c r="G72" i="4"/>
  <c r="J72" i="4"/>
  <c r="K72" i="4"/>
  <c r="L72" i="4"/>
  <c r="I72" i="4"/>
  <c r="H72" i="4"/>
  <c r="M72" i="4"/>
  <c r="N72" i="4"/>
  <c r="O72" i="4"/>
  <c r="P72" i="4"/>
  <c r="S72" i="4"/>
  <c r="Y72" i="4"/>
  <c r="T71" i="4"/>
  <c r="U71" i="4"/>
  <c r="G167" i="4"/>
  <c r="J167" i="4"/>
  <c r="K167" i="4"/>
  <c r="L167" i="4"/>
  <c r="I167" i="4"/>
  <c r="H167" i="4"/>
  <c r="M167" i="4"/>
  <c r="N167" i="4"/>
  <c r="O167" i="4"/>
  <c r="P167" i="4"/>
  <c r="S167" i="4"/>
  <c r="V71" i="4"/>
  <c r="Y71" i="4"/>
  <c r="T70" i="4"/>
  <c r="U70" i="4"/>
  <c r="G168" i="4"/>
  <c r="J168" i="4"/>
  <c r="K168" i="4"/>
  <c r="L168" i="4"/>
  <c r="I168" i="4"/>
  <c r="H168" i="4"/>
  <c r="M168" i="4"/>
  <c r="N168" i="4"/>
  <c r="O168" i="4"/>
  <c r="P168" i="4"/>
  <c r="S168" i="4"/>
  <c r="V70" i="4"/>
  <c r="Y70" i="4"/>
  <c r="T69" i="4"/>
  <c r="U69" i="4"/>
  <c r="G169" i="4"/>
  <c r="J169" i="4"/>
  <c r="K169" i="4"/>
  <c r="L169" i="4"/>
  <c r="I169" i="4"/>
  <c r="H169" i="4"/>
  <c r="M169" i="4"/>
  <c r="N169" i="4"/>
  <c r="O169" i="4"/>
  <c r="P169" i="4"/>
  <c r="S169" i="4"/>
  <c r="V69" i="4"/>
  <c r="Y69" i="4"/>
  <c r="T68" i="4"/>
  <c r="U68" i="4"/>
  <c r="G170" i="4"/>
  <c r="J170" i="4"/>
  <c r="K170" i="4"/>
  <c r="L170" i="4"/>
  <c r="I170" i="4"/>
  <c r="H170" i="4"/>
  <c r="M170" i="4"/>
  <c r="N170" i="4"/>
  <c r="O170" i="4"/>
  <c r="P170" i="4"/>
  <c r="S170" i="4"/>
  <c r="V68" i="4"/>
  <c r="Y68" i="4"/>
  <c r="T67" i="4"/>
  <c r="U67" i="4"/>
  <c r="G171" i="4"/>
  <c r="J171" i="4"/>
  <c r="K171" i="4"/>
  <c r="L171" i="4"/>
  <c r="I171" i="4"/>
  <c r="H171" i="4"/>
  <c r="M171" i="4"/>
  <c r="N171" i="4"/>
  <c r="O171" i="4"/>
  <c r="P171" i="4"/>
  <c r="S171" i="4"/>
  <c r="V67" i="4"/>
  <c r="Y67" i="4"/>
  <c r="T66" i="4"/>
  <c r="U66" i="4"/>
  <c r="G172" i="4"/>
  <c r="J172" i="4"/>
  <c r="K172" i="4"/>
  <c r="L172" i="4"/>
  <c r="I172" i="4"/>
  <c r="H172" i="4"/>
  <c r="M172" i="4"/>
  <c r="N172" i="4"/>
  <c r="O172" i="4"/>
  <c r="P172" i="4"/>
  <c r="S172" i="4"/>
  <c r="V66" i="4"/>
  <c r="Y66" i="4"/>
  <c r="T65" i="4"/>
  <c r="U65" i="4"/>
  <c r="G173" i="4"/>
  <c r="J173" i="4"/>
  <c r="K173" i="4"/>
  <c r="L173" i="4"/>
  <c r="I173" i="4"/>
  <c r="H173" i="4"/>
  <c r="M173" i="4"/>
  <c r="N173" i="4"/>
  <c r="O173" i="4"/>
  <c r="P173" i="4"/>
  <c r="S173" i="4"/>
  <c r="V65" i="4"/>
  <c r="Y65" i="4"/>
  <c r="T64" i="4"/>
  <c r="U64" i="4"/>
  <c r="G174" i="4"/>
  <c r="J174" i="4"/>
  <c r="K174" i="4"/>
  <c r="L174" i="4"/>
  <c r="I174" i="4"/>
  <c r="H174" i="4"/>
  <c r="M174" i="4"/>
  <c r="N174" i="4"/>
  <c r="O174" i="4"/>
  <c r="P174" i="4"/>
  <c r="S174" i="4"/>
  <c r="V64" i="4"/>
  <c r="Y64" i="4"/>
  <c r="T63" i="4"/>
  <c r="U63" i="4"/>
  <c r="G175" i="4"/>
  <c r="J175" i="4"/>
  <c r="K175" i="4"/>
  <c r="L175" i="4"/>
  <c r="I175" i="4"/>
  <c r="H175" i="4"/>
  <c r="M175" i="4"/>
  <c r="N175" i="4"/>
  <c r="O175" i="4"/>
  <c r="P175" i="4"/>
  <c r="S175" i="4"/>
  <c r="V63" i="4"/>
  <c r="Y63" i="4"/>
  <c r="T62" i="4"/>
  <c r="U62" i="4"/>
  <c r="G176" i="4"/>
  <c r="J176" i="4"/>
  <c r="K176" i="4"/>
  <c r="L176" i="4"/>
  <c r="I176" i="4"/>
  <c r="H176" i="4"/>
  <c r="M176" i="4"/>
  <c r="N176" i="4"/>
  <c r="O176" i="4"/>
  <c r="P176" i="4"/>
  <c r="S176" i="4"/>
  <c r="V62" i="4"/>
  <c r="Y62" i="4"/>
  <c r="T61" i="4"/>
  <c r="U61" i="4"/>
  <c r="G177" i="4"/>
  <c r="J177" i="4"/>
  <c r="K177" i="4"/>
  <c r="L177" i="4"/>
  <c r="I177" i="4"/>
  <c r="H177" i="4"/>
  <c r="M177" i="4"/>
  <c r="N177" i="4"/>
  <c r="O177" i="4"/>
  <c r="P177" i="4"/>
  <c r="S177" i="4"/>
  <c r="V61" i="4"/>
  <c r="Y61" i="4"/>
  <c r="T60" i="4"/>
  <c r="U60" i="4"/>
  <c r="G178" i="4"/>
  <c r="J178" i="4"/>
  <c r="K178" i="4"/>
  <c r="L178" i="4"/>
  <c r="I178" i="4"/>
  <c r="H178" i="4"/>
  <c r="M178" i="4"/>
  <c r="N178" i="4"/>
  <c r="O178" i="4"/>
  <c r="P178" i="4"/>
  <c r="S178" i="4"/>
  <c r="V60" i="4"/>
  <c r="Y60" i="4"/>
  <c r="T59" i="4"/>
  <c r="U59" i="4"/>
  <c r="G179" i="4"/>
  <c r="J179" i="4"/>
  <c r="K179" i="4"/>
  <c r="L179" i="4"/>
  <c r="I179" i="4"/>
  <c r="H179" i="4"/>
  <c r="M179" i="4"/>
  <c r="N179" i="4"/>
  <c r="O179" i="4"/>
  <c r="P179" i="4"/>
  <c r="S179" i="4"/>
  <c r="V59" i="4"/>
  <c r="Y59" i="4"/>
  <c r="T58" i="4"/>
  <c r="U58" i="4"/>
  <c r="G180" i="4"/>
  <c r="J180" i="4"/>
  <c r="K180" i="4"/>
  <c r="L180" i="4"/>
  <c r="I180" i="4"/>
  <c r="H180" i="4"/>
  <c r="M180" i="4"/>
  <c r="N180" i="4"/>
  <c r="O180" i="4"/>
  <c r="P180" i="4"/>
  <c r="S180" i="4"/>
  <c r="V58" i="4"/>
  <c r="Y58" i="4"/>
  <c r="T57" i="4"/>
  <c r="U57" i="4"/>
  <c r="G181" i="4"/>
  <c r="J181" i="4"/>
  <c r="K181" i="4"/>
  <c r="L181" i="4"/>
  <c r="I181" i="4"/>
  <c r="H181" i="4"/>
  <c r="M181" i="4"/>
  <c r="N181" i="4"/>
  <c r="O181" i="4"/>
  <c r="P181" i="4"/>
  <c r="S181" i="4"/>
  <c r="V57" i="4"/>
  <c r="Y57" i="4"/>
  <c r="T56" i="4"/>
  <c r="U56" i="4"/>
  <c r="G182" i="4"/>
  <c r="J182" i="4"/>
  <c r="K182" i="4"/>
  <c r="L182" i="4"/>
  <c r="I182" i="4"/>
  <c r="H182" i="4"/>
  <c r="M182" i="4"/>
  <c r="N182" i="4"/>
  <c r="O182" i="4"/>
  <c r="P182" i="4"/>
  <c r="S182" i="4"/>
  <c r="V56" i="4"/>
  <c r="Y56" i="4"/>
  <c r="T55" i="4"/>
  <c r="U55" i="4"/>
  <c r="G183" i="4"/>
  <c r="J183" i="4"/>
  <c r="K183" i="4"/>
  <c r="L183" i="4"/>
  <c r="I183" i="4"/>
  <c r="H183" i="4"/>
  <c r="M183" i="4"/>
  <c r="N183" i="4"/>
  <c r="O183" i="4"/>
  <c r="P183" i="4"/>
  <c r="S183" i="4"/>
  <c r="V55" i="4"/>
  <c r="Y55" i="4"/>
  <c r="T54" i="4"/>
  <c r="U54" i="4"/>
  <c r="G184" i="4"/>
  <c r="J184" i="4"/>
  <c r="K184" i="4"/>
  <c r="L184" i="4"/>
  <c r="I184" i="4"/>
  <c r="H184" i="4"/>
  <c r="M184" i="4"/>
  <c r="N184" i="4"/>
  <c r="O184" i="4"/>
  <c r="P184" i="4"/>
  <c r="S184" i="4"/>
  <c r="V54" i="4"/>
  <c r="Y54" i="4"/>
  <c r="T53" i="4"/>
  <c r="U53" i="4"/>
  <c r="G185" i="4"/>
  <c r="J185" i="4"/>
  <c r="K185" i="4"/>
  <c r="L185" i="4"/>
  <c r="I185" i="4"/>
  <c r="H185" i="4"/>
  <c r="M185" i="4"/>
  <c r="N185" i="4"/>
  <c r="O185" i="4"/>
  <c r="P185" i="4"/>
  <c r="S185" i="4"/>
  <c r="V53" i="4"/>
  <c r="Y53" i="4"/>
  <c r="T52" i="4"/>
  <c r="U52" i="4"/>
  <c r="G186" i="4"/>
  <c r="J186" i="4"/>
  <c r="K186" i="4"/>
  <c r="L186" i="4"/>
  <c r="I186" i="4"/>
  <c r="H186" i="4"/>
  <c r="M186" i="4"/>
  <c r="N186" i="4"/>
  <c r="O186" i="4"/>
  <c r="P186" i="4"/>
  <c r="S186" i="4"/>
  <c r="V52" i="4"/>
  <c r="Y52" i="4"/>
  <c r="T51" i="4"/>
  <c r="U51" i="4"/>
  <c r="G187" i="4"/>
  <c r="J187" i="4"/>
  <c r="K187" i="4"/>
  <c r="L187" i="4"/>
  <c r="I187" i="4"/>
  <c r="H187" i="4"/>
  <c r="M187" i="4"/>
  <c r="N187" i="4"/>
  <c r="O187" i="4"/>
  <c r="P187" i="4"/>
  <c r="S187" i="4"/>
  <c r="V51" i="4"/>
  <c r="Y51" i="4"/>
  <c r="T50" i="4"/>
  <c r="U50" i="4"/>
  <c r="G188" i="4"/>
  <c r="J188" i="4"/>
  <c r="K188" i="4"/>
  <c r="L188" i="4"/>
  <c r="I188" i="4"/>
  <c r="H188" i="4"/>
  <c r="M188" i="4"/>
  <c r="N188" i="4"/>
  <c r="O188" i="4"/>
  <c r="P188" i="4"/>
  <c r="S188" i="4"/>
  <c r="V50" i="4"/>
  <c r="Y50" i="4"/>
  <c r="T49" i="4"/>
  <c r="U49" i="4"/>
  <c r="G189" i="4"/>
  <c r="J189" i="4"/>
  <c r="K189" i="4"/>
  <c r="L189" i="4"/>
  <c r="I189" i="4"/>
  <c r="H189" i="4"/>
  <c r="M189" i="4"/>
  <c r="N189" i="4"/>
  <c r="O189" i="4"/>
  <c r="P189" i="4"/>
  <c r="S189" i="4"/>
  <c r="V49" i="4"/>
  <c r="Y49" i="4"/>
  <c r="T48" i="4"/>
  <c r="U48" i="4"/>
  <c r="G190" i="4"/>
  <c r="J190" i="4"/>
  <c r="K190" i="4"/>
  <c r="L190" i="4"/>
  <c r="I190" i="4"/>
  <c r="H190" i="4"/>
  <c r="M190" i="4"/>
  <c r="N190" i="4"/>
  <c r="O190" i="4"/>
  <c r="P190" i="4"/>
  <c r="S190" i="4"/>
  <c r="V48" i="4"/>
  <c r="Y48" i="4"/>
  <c r="T47" i="4"/>
  <c r="U47" i="4"/>
  <c r="G191" i="4"/>
  <c r="J191" i="4"/>
  <c r="K191" i="4"/>
  <c r="L191" i="4"/>
  <c r="I191" i="4"/>
  <c r="H191" i="4"/>
  <c r="M191" i="4"/>
  <c r="N191" i="4"/>
  <c r="O191" i="4"/>
  <c r="P191" i="4"/>
  <c r="S191" i="4"/>
  <c r="V47" i="4"/>
  <c r="Y47" i="4"/>
  <c r="T46" i="4"/>
  <c r="U46" i="4"/>
  <c r="G192" i="4"/>
  <c r="J192" i="4"/>
  <c r="K192" i="4"/>
  <c r="L192" i="4"/>
  <c r="I192" i="4"/>
  <c r="H192" i="4"/>
  <c r="M192" i="4"/>
  <c r="N192" i="4"/>
  <c r="O192" i="4"/>
  <c r="P192" i="4"/>
  <c r="S192" i="4"/>
  <c r="V46" i="4"/>
  <c r="Y46" i="4"/>
  <c r="T45" i="4"/>
  <c r="U45" i="4"/>
  <c r="G193" i="4"/>
  <c r="J193" i="4"/>
  <c r="K193" i="4"/>
  <c r="L193" i="4"/>
  <c r="I193" i="4"/>
  <c r="H193" i="4"/>
  <c r="M193" i="4"/>
  <c r="N193" i="4"/>
  <c r="O193" i="4"/>
  <c r="P193" i="4"/>
  <c r="S193" i="4"/>
  <c r="V45" i="4"/>
  <c r="Y45" i="4"/>
  <c r="T44" i="4"/>
  <c r="U44" i="4"/>
  <c r="G194" i="4"/>
  <c r="J194" i="4"/>
  <c r="K194" i="4"/>
  <c r="L194" i="4"/>
  <c r="I194" i="4"/>
  <c r="H194" i="4"/>
  <c r="M194" i="4"/>
  <c r="N194" i="4"/>
  <c r="O194" i="4"/>
  <c r="P194" i="4"/>
  <c r="S194" i="4"/>
  <c r="V44" i="4"/>
  <c r="Y44" i="4"/>
  <c r="T43" i="4"/>
  <c r="U43" i="4"/>
  <c r="G195" i="4"/>
  <c r="J195" i="4"/>
  <c r="K195" i="4"/>
  <c r="L195" i="4"/>
  <c r="I195" i="4"/>
  <c r="H195" i="4"/>
  <c r="M195" i="4"/>
  <c r="N195" i="4"/>
  <c r="O195" i="4"/>
  <c r="P195" i="4"/>
  <c r="S195" i="4"/>
  <c r="V43" i="4"/>
  <c r="Y43" i="4"/>
  <c r="T42" i="4"/>
  <c r="U42" i="4"/>
  <c r="G196" i="4"/>
  <c r="J196" i="4"/>
  <c r="K196" i="4"/>
  <c r="L196" i="4"/>
  <c r="I196" i="4"/>
  <c r="H196" i="4"/>
  <c r="M196" i="4"/>
  <c r="N196" i="4"/>
  <c r="O196" i="4"/>
  <c r="P196" i="4"/>
  <c r="S196" i="4"/>
  <c r="V42" i="4"/>
  <c r="Y42" i="4"/>
  <c r="T41" i="4"/>
  <c r="U41" i="4"/>
  <c r="G197" i="4"/>
  <c r="J197" i="4"/>
  <c r="K197" i="4"/>
  <c r="L197" i="4"/>
  <c r="I197" i="4"/>
  <c r="H197" i="4"/>
  <c r="M197" i="4"/>
  <c r="N197" i="4"/>
  <c r="O197" i="4"/>
  <c r="P197" i="4"/>
  <c r="S197" i="4"/>
  <c r="V41" i="4"/>
  <c r="Y41" i="4"/>
  <c r="T40" i="4"/>
  <c r="U40" i="4"/>
  <c r="G198" i="4"/>
  <c r="J198" i="4"/>
  <c r="K198" i="4"/>
  <c r="L198" i="4"/>
  <c r="I198" i="4"/>
  <c r="H198" i="4"/>
  <c r="M198" i="4"/>
  <c r="N198" i="4"/>
  <c r="O198" i="4"/>
  <c r="P198" i="4"/>
  <c r="S198" i="4"/>
  <c r="V40" i="4"/>
  <c r="Y40" i="4"/>
  <c r="T39" i="4"/>
  <c r="U39" i="4"/>
  <c r="G199" i="4"/>
  <c r="J199" i="4"/>
  <c r="K199" i="4"/>
  <c r="L199" i="4"/>
  <c r="I199" i="4"/>
  <c r="H199" i="4"/>
  <c r="M199" i="4"/>
  <c r="N199" i="4"/>
  <c r="O199" i="4"/>
  <c r="P199" i="4"/>
  <c r="S199" i="4"/>
  <c r="V39" i="4"/>
  <c r="Y39" i="4"/>
  <c r="T38" i="4"/>
  <c r="U38" i="4"/>
  <c r="G200" i="4"/>
  <c r="J200" i="4"/>
  <c r="K200" i="4"/>
  <c r="L200" i="4"/>
  <c r="I200" i="4"/>
  <c r="H200" i="4"/>
  <c r="M200" i="4"/>
  <c r="N200" i="4"/>
  <c r="O200" i="4"/>
  <c r="P200" i="4"/>
  <c r="S200" i="4"/>
  <c r="V38" i="4"/>
  <c r="Y38" i="4"/>
  <c r="T37" i="4"/>
  <c r="U37" i="4"/>
  <c r="G201" i="4"/>
  <c r="J201" i="4"/>
  <c r="K201" i="4"/>
  <c r="L201" i="4"/>
  <c r="I201" i="4"/>
  <c r="H201" i="4"/>
  <c r="M201" i="4"/>
  <c r="N201" i="4"/>
  <c r="O201" i="4"/>
  <c r="P201" i="4"/>
  <c r="S201" i="4"/>
  <c r="V37" i="4"/>
  <c r="Y37" i="4"/>
  <c r="T36" i="4"/>
  <c r="U36" i="4"/>
  <c r="G202" i="4"/>
  <c r="J202" i="4"/>
  <c r="K202" i="4"/>
  <c r="L202" i="4"/>
  <c r="I202" i="4"/>
  <c r="H202" i="4"/>
  <c r="M202" i="4"/>
  <c r="N202" i="4"/>
  <c r="O202" i="4"/>
  <c r="P202" i="4"/>
  <c r="S202" i="4"/>
  <c r="V36" i="4"/>
  <c r="Y36" i="4"/>
  <c r="T35" i="4"/>
  <c r="U35" i="4"/>
  <c r="G203" i="4"/>
  <c r="J203" i="4"/>
  <c r="K203" i="4"/>
  <c r="L203" i="4"/>
  <c r="I203" i="4"/>
  <c r="H203" i="4"/>
  <c r="M203" i="4"/>
  <c r="N203" i="4"/>
  <c r="O203" i="4"/>
  <c r="P203" i="4"/>
  <c r="S203" i="4"/>
  <c r="V35" i="4"/>
  <c r="Y35" i="4"/>
  <c r="T34" i="4"/>
  <c r="U34" i="4"/>
  <c r="G204" i="4"/>
  <c r="J204" i="4"/>
  <c r="K204" i="4"/>
  <c r="L204" i="4"/>
  <c r="I204" i="4"/>
  <c r="H204" i="4"/>
  <c r="M204" i="4"/>
  <c r="N204" i="4"/>
  <c r="O204" i="4"/>
  <c r="P204" i="4"/>
  <c r="S204" i="4"/>
  <c r="V34" i="4"/>
  <c r="Y34" i="4"/>
  <c r="T33" i="4"/>
  <c r="U33" i="4"/>
  <c r="G205" i="4"/>
  <c r="J205" i="4"/>
  <c r="K205" i="4"/>
  <c r="L205" i="4"/>
  <c r="I205" i="4"/>
  <c r="H205" i="4"/>
  <c r="M205" i="4"/>
  <c r="N205" i="4"/>
  <c r="O205" i="4"/>
  <c r="P205" i="4"/>
  <c r="S205" i="4"/>
  <c r="V33" i="4"/>
  <c r="Y33" i="4"/>
  <c r="T32" i="4"/>
  <c r="U32" i="4"/>
  <c r="G206" i="4"/>
  <c r="J206" i="4"/>
  <c r="K206" i="4"/>
  <c r="L206" i="4"/>
  <c r="I206" i="4"/>
  <c r="H206" i="4"/>
  <c r="M206" i="4"/>
  <c r="N206" i="4"/>
  <c r="O206" i="4"/>
  <c r="P206" i="4"/>
  <c r="S206" i="4"/>
  <c r="V32" i="4"/>
  <c r="Y32" i="4"/>
  <c r="T31" i="4"/>
  <c r="U31" i="4"/>
  <c r="G207" i="4"/>
  <c r="J207" i="4"/>
  <c r="K207" i="4"/>
  <c r="L207" i="4"/>
  <c r="I207" i="4"/>
  <c r="H207" i="4"/>
  <c r="M207" i="4"/>
  <c r="N207" i="4"/>
  <c r="O207" i="4"/>
  <c r="P207" i="4"/>
  <c r="S207" i="4"/>
  <c r="V31" i="4"/>
  <c r="Y31" i="4"/>
  <c r="T30" i="4"/>
  <c r="U30" i="4"/>
  <c r="G208" i="4"/>
  <c r="J208" i="4"/>
  <c r="K208" i="4"/>
  <c r="L208" i="4"/>
  <c r="I208" i="4"/>
  <c r="H208" i="4"/>
  <c r="M208" i="4"/>
  <c r="N208" i="4"/>
  <c r="O208" i="4"/>
  <c r="P208" i="4"/>
  <c r="S208" i="4"/>
  <c r="V30" i="4"/>
  <c r="Y30" i="4"/>
  <c r="T29" i="4"/>
  <c r="U29" i="4"/>
  <c r="G209" i="4"/>
  <c r="J209" i="4"/>
  <c r="K209" i="4"/>
  <c r="L209" i="4"/>
  <c r="I209" i="4"/>
  <c r="H209" i="4"/>
  <c r="M209" i="4"/>
  <c r="N209" i="4"/>
  <c r="O209" i="4"/>
  <c r="P209" i="4"/>
  <c r="S209" i="4"/>
  <c r="V29" i="4"/>
  <c r="Y29" i="4"/>
  <c r="T28" i="4"/>
  <c r="U28" i="4"/>
  <c r="G210" i="4"/>
  <c r="J210" i="4"/>
  <c r="K210" i="4"/>
  <c r="L210" i="4"/>
  <c r="I210" i="4"/>
  <c r="H210" i="4"/>
  <c r="M210" i="4"/>
  <c r="N210" i="4"/>
  <c r="O210" i="4"/>
  <c r="P210" i="4"/>
  <c r="S210" i="4"/>
  <c r="V28" i="4"/>
  <c r="Y28" i="4"/>
  <c r="T27" i="4"/>
  <c r="U27" i="4"/>
  <c r="G211" i="4"/>
  <c r="J211" i="4"/>
  <c r="K211" i="4"/>
  <c r="L211" i="4"/>
  <c r="I211" i="4"/>
  <c r="H211" i="4"/>
  <c r="M211" i="4"/>
  <c r="N211" i="4"/>
  <c r="O211" i="4"/>
  <c r="P211" i="4"/>
  <c r="S211" i="4"/>
  <c r="V27" i="4"/>
  <c r="Y27" i="4"/>
  <c r="T26" i="4"/>
  <c r="U26" i="4"/>
  <c r="G212" i="4"/>
  <c r="J212" i="4"/>
  <c r="K212" i="4"/>
  <c r="L212" i="4"/>
  <c r="I212" i="4"/>
  <c r="H212" i="4"/>
  <c r="M212" i="4"/>
  <c r="N212" i="4"/>
  <c r="O212" i="4"/>
  <c r="P212" i="4"/>
  <c r="S212" i="4"/>
  <c r="V26" i="4"/>
  <c r="Y26" i="4"/>
  <c r="T25" i="4"/>
  <c r="U25" i="4"/>
  <c r="G213" i="4"/>
  <c r="J213" i="4"/>
  <c r="K213" i="4"/>
  <c r="L213" i="4"/>
  <c r="I213" i="4"/>
  <c r="H213" i="4"/>
  <c r="M213" i="4"/>
  <c r="N213" i="4"/>
  <c r="O213" i="4"/>
  <c r="P213" i="4"/>
  <c r="S213" i="4"/>
  <c r="V25" i="4"/>
  <c r="Y25" i="4"/>
  <c r="T24" i="4"/>
  <c r="U24" i="4"/>
  <c r="G214" i="4"/>
  <c r="J214" i="4"/>
  <c r="K214" i="4"/>
  <c r="L214" i="4"/>
  <c r="I214" i="4"/>
  <c r="H214" i="4"/>
  <c r="M214" i="4"/>
  <c r="N214" i="4"/>
  <c r="O214" i="4"/>
  <c r="P214" i="4"/>
  <c r="S214" i="4"/>
  <c r="V24" i="4"/>
  <c r="Y24" i="4"/>
  <c r="T23" i="4"/>
  <c r="U23" i="4"/>
  <c r="G215" i="4"/>
  <c r="J215" i="4"/>
  <c r="K215" i="4"/>
  <c r="L215" i="4"/>
  <c r="I215" i="4"/>
  <c r="H215" i="4"/>
  <c r="M215" i="4"/>
  <c r="N215" i="4"/>
  <c r="O215" i="4"/>
  <c r="P215" i="4"/>
  <c r="S215" i="4"/>
  <c r="V23" i="4"/>
  <c r="Y23" i="4"/>
  <c r="T22" i="4"/>
  <c r="U22" i="4"/>
  <c r="G216" i="4"/>
  <c r="J216" i="4"/>
  <c r="K216" i="4"/>
  <c r="L216" i="4"/>
  <c r="I216" i="4"/>
  <c r="H216" i="4"/>
  <c r="M216" i="4"/>
  <c r="N216" i="4"/>
  <c r="O216" i="4"/>
  <c r="P216" i="4"/>
  <c r="S216" i="4"/>
  <c r="V22" i="4"/>
  <c r="Y22" i="4"/>
  <c r="T21" i="4"/>
  <c r="U21" i="4"/>
  <c r="G217" i="4"/>
  <c r="J217" i="4"/>
  <c r="K217" i="4"/>
  <c r="L217" i="4"/>
  <c r="I217" i="4"/>
  <c r="H217" i="4"/>
  <c r="M217" i="4"/>
  <c r="N217" i="4"/>
  <c r="O217" i="4"/>
  <c r="P217" i="4"/>
  <c r="S217" i="4"/>
  <c r="V21" i="4"/>
  <c r="Y21" i="4"/>
  <c r="T20" i="4"/>
  <c r="U20" i="4"/>
  <c r="G218" i="4"/>
  <c r="J218" i="4"/>
  <c r="K218" i="4"/>
  <c r="L218" i="4"/>
  <c r="I218" i="4"/>
  <c r="H218" i="4"/>
  <c r="M218" i="4"/>
  <c r="N218" i="4"/>
  <c r="O218" i="4"/>
  <c r="P218" i="4"/>
  <c r="S218" i="4"/>
  <c r="V20" i="4"/>
  <c r="Y20" i="4"/>
  <c r="T19" i="4"/>
  <c r="U19" i="4"/>
  <c r="G219" i="4"/>
  <c r="J219" i="4"/>
  <c r="K219" i="4"/>
  <c r="L219" i="4"/>
  <c r="I219" i="4"/>
  <c r="H219" i="4"/>
  <c r="M219" i="4"/>
  <c r="N219" i="4"/>
  <c r="O219" i="4"/>
  <c r="P219" i="4"/>
  <c r="S219" i="4"/>
  <c r="V19" i="4"/>
  <c r="Y19" i="4"/>
  <c r="T18" i="4"/>
  <c r="U18" i="4"/>
  <c r="G220" i="4"/>
  <c r="J220" i="4"/>
  <c r="K220" i="4"/>
  <c r="L220" i="4"/>
  <c r="I220" i="4"/>
  <c r="H220" i="4"/>
  <c r="M220" i="4"/>
  <c r="N220" i="4"/>
  <c r="O220" i="4"/>
  <c r="P220" i="4"/>
  <c r="S220" i="4"/>
  <c r="V18" i="4"/>
  <c r="Y18" i="4"/>
  <c r="T17" i="4"/>
  <c r="U17" i="4"/>
  <c r="G221" i="4"/>
  <c r="J221" i="4"/>
  <c r="K221" i="4"/>
  <c r="L221" i="4"/>
  <c r="I221" i="4"/>
  <c r="H221" i="4"/>
  <c r="M221" i="4"/>
  <c r="N221" i="4"/>
  <c r="O221" i="4"/>
  <c r="P221" i="4"/>
  <c r="S221" i="4"/>
  <c r="V17" i="4"/>
  <c r="Y17" i="4"/>
  <c r="T16" i="4"/>
  <c r="U16" i="4"/>
  <c r="G222" i="4"/>
  <c r="J222" i="4"/>
  <c r="K222" i="4"/>
  <c r="L222" i="4"/>
  <c r="I222" i="4"/>
  <c r="H222" i="4"/>
  <c r="M222" i="4"/>
  <c r="N222" i="4"/>
  <c r="O222" i="4"/>
  <c r="P222" i="4"/>
  <c r="S222" i="4"/>
  <c r="V16" i="4"/>
  <c r="Y16" i="4"/>
  <c r="T15" i="4"/>
  <c r="U15" i="4"/>
  <c r="G223" i="4"/>
  <c r="J223" i="4"/>
  <c r="K223" i="4"/>
  <c r="L223" i="4"/>
  <c r="I223" i="4"/>
  <c r="H223" i="4"/>
  <c r="M223" i="4"/>
  <c r="N223" i="4"/>
  <c r="O223" i="4"/>
  <c r="P223" i="4"/>
  <c r="S223" i="4"/>
  <c r="V15" i="4"/>
  <c r="Y15" i="4"/>
  <c r="T14" i="4"/>
  <c r="U14" i="4"/>
  <c r="G224" i="4"/>
  <c r="J224" i="4"/>
  <c r="K224" i="4"/>
  <c r="L224" i="4"/>
  <c r="I224" i="4"/>
  <c r="H224" i="4"/>
  <c r="M224" i="4"/>
  <c r="N224" i="4"/>
  <c r="O224" i="4"/>
  <c r="P224" i="4"/>
  <c r="S224" i="4"/>
  <c r="V14" i="4"/>
  <c r="Y14" i="4"/>
  <c r="T13" i="4"/>
  <c r="U13" i="4"/>
  <c r="G225" i="4"/>
  <c r="J225" i="4"/>
  <c r="K225" i="4"/>
  <c r="L225" i="4"/>
  <c r="I225" i="4"/>
  <c r="H225" i="4"/>
  <c r="M225" i="4"/>
  <c r="N225" i="4"/>
  <c r="O225" i="4"/>
  <c r="P225" i="4"/>
  <c r="S225" i="4"/>
  <c r="V13" i="4"/>
  <c r="Y13" i="4"/>
  <c r="T12" i="4"/>
  <c r="U12" i="4"/>
  <c r="G226" i="4"/>
  <c r="J226" i="4"/>
  <c r="K226" i="4"/>
  <c r="L226" i="4"/>
  <c r="I226" i="4"/>
  <c r="H226" i="4"/>
  <c r="M226" i="4"/>
  <c r="N226" i="4"/>
  <c r="O226" i="4"/>
  <c r="P226" i="4"/>
  <c r="S226" i="4"/>
  <c r="V12" i="4"/>
  <c r="Y12" i="4"/>
  <c r="T11" i="4"/>
  <c r="U11" i="4"/>
  <c r="G227" i="4"/>
  <c r="J227" i="4"/>
  <c r="K227" i="4"/>
  <c r="L227" i="4"/>
  <c r="I227" i="4"/>
  <c r="H227" i="4"/>
  <c r="M227" i="4"/>
  <c r="N227" i="4"/>
  <c r="O227" i="4"/>
  <c r="P227" i="4"/>
  <c r="S227" i="4"/>
  <c r="V11" i="4"/>
  <c r="Y11" i="4"/>
  <c r="T10" i="4"/>
  <c r="U10" i="4"/>
  <c r="G228" i="4"/>
  <c r="J228" i="4"/>
  <c r="K228" i="4"/>
  <c r="L228" i="4"/>
  <c r="I228" i="4"/>
  <c r="H228" i="4"/>
  <c r="M228" i="4"/>
  <c r="N228" i="4"/>
  <c r="O228" i="4"/>
  <c r="P228" i="4"/>
  <c r="S228" i="4"/>
  <c r="V10" i="4"/>
  <c r="Y10" i="4"/>
  <c r="T9" i="4"/>
  <c r="U9" i="4"/>
  <c r="G229" i="4"/>
  <c r="J229" i="4"/>
  <c r="K229" i="4"/>
  <c r="L229" i="4"/>
  <c r="I229" i="4"/>
  <c r="H229" i="4"/>
  <c r="M229" i="4"/>
  <c r="N229" i="4"/>
  <c r="O229" i="4"/>
  <c r="P229" i="4"/>
  <c r="S229" i="4"/>
  <c r="V9" i="4"/>
  <c r="Y9" i="4"/>
  <c r="T8" i="4"/>
  <c r="U8" i="4"/>
  <c r="G230" i="4"/>
  <c r="J230" i="4"/>
  <c r="K230" i="4"/>
  <c r="L230" i="4"/>
  <c r="I230" i="4"/>
  <c r="H230" i="4"/>
  <c r="M230" i="4"/>
  <c r="N230" i="4"/>
  <c r="O230" i="4"/>
  <c r="P230" i="4"/>
  <c r="S230" i="4"/>
  <c r="V8" i="4"/>
  <c r="Y8" i="4"/>
  <c r="T7" i="4"/>
  <c r="U7" i="4"/>
  <c r="G231" i="4"/>
  <c r="J231" i="4"/>
  <c r="K231" i="4"/>
  <c r="L231" i="4"/>
  <c r="I231" i="4"/>
  <c r="H231" i="4"/>
  <c r="M231" i="4"/>
  <c r="N231" i="4"/>
  <c r="O231" i="4"/>
  <c r="P231" i="4"/>
  <c r="S231" i="4"/>
  <c r="V7" i="4"/>
  <c r="Y7" i="4"/>
  <c r="T6" i="4"/>
  <c r="U6" i="4"/>
  <c r="G232" i="4"/>
  <c r="J232" i="4"/>
  <c r="K232" i="4"/>
  <c r="L232" i="4"/>
  <c r="I232" i="4"/>
  <c r="H232" i="4"/>
  <c r="M232" i="4"/>
  <c r="N232" i="4"/>
  <c r="O232" i="4"/>
  <c r="P232" i="4"/>
  <c r="S232" i="4"/>
  <c r="V6" i="4"/>
  <c r="Y6" i="4"/>
  <c r="T5" i="4"/>
  <c r="U5" i="4"/>
  <c r="G233" i="4"/>
  <c r="J233" i="4"/>
  <c r="L233" i="4"/>
  <c r="M233" i="4"/>
  <c r="N233" i="4"/>
  <c r="O233" i="4"/>
  <c r="P233" i="4"/>
  <c r="S233" i="4"/>
  <c r="V5" i="4"/>
  <c r="Y5" i="4"/>
  <c r="R6" i="2" a="1"/>
  <c r="R6" i="2"/>
  <c r="T6" i="2"/>
  <c r="U6" i="2"/>
  <c r="V6" i="2"/>
  <c r="W6" i="2"/>
  <c r="M6" i="2"/>
  <c r="AG6" i="2"/>
  <c r="AJ6" i="2"/>
  <c r="AK6" i="2"/>
  <c r="AH6" i="2"/>
  <c r="AI6" i="2"/>
  <c r="AL6" i="2"/>
  <c r="AM6" i="2"/>
  <c r="AN6" i="2"/>
  <c r="Y6" i="2"/>
  <c r="AB6" i="2"/>
  <c r="AC6" i="2"/>
  <c r="Z6" i="2"/>
  <c r="AA6" i="2"/>
  <c r="AD6" i="2"/>
  <c r="AE6" i="2"/>
  <c r="AF6" i="2"/>
  <c r="AO6" i="2"/>
  <c r="Z6" i="5"/>
  <c r="Z6" i="4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313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R440" i="1"/>
  <c r="T440" i="1"/>
  <c r="U440" i="1"/>
  <c r="V440" i="1"/>
  <c r="Y440" i="1"/>
  <c r="R439" i="1"/>
  <c r="T439" i="1"/>
  <c r="U439" i="1"/>
  <c r="V439" i="1"/>
  <c r="Y439" i="1"/>
  <c r="R438" i="1"/>
  <c r="T438" i="1"/>
  <c r="U438" i="1"/>
  <c r="V438" i="1"/>
  <c r="Y438" i="1"/>
  <c r="R437" i="1"/>
  <c r="T437" i="1"/>
  <c r="U437" i="1"/>
  <c r="V437" i="1"/>
  <c r="Y437" i="1"/>
  <c r="R436" i="1"/>
  <c r="T436" i="1"/>
  <c r="U436" i="1"/>
  <c r="V436" i="1"/>
  <c r="Y436" i="1"/>
  <c r="R435" i="1"/>
  <c r="T435" i="1"/>
  <c r="U435" i="1"/>
  <c r="V435" i="1"/>
  <c r="Y435" i="1"/>
  <c r="R434" i="1"/>
  <c r="T434" i="1"/>
  <c r="U434" i="1"/>
  <c r="V434" i="1"/>
  <c r="Y434" i="1"/>
  <c r="R433" i="1"/>
  <c r="T433" i="1"/>
  <c r="U433" i="1"/>
  <c r="V433" i="1"/>
  <c r="Y433" i="1"/>
  <c r="R432" i="1"/>
  <c r="T432" i="1"/>
  <c r="U432" i="1"/>
  <c r="V432" i="1"/>
  <c r="Y432" i="1"/>
  <c r="R431" i="1"/>
  <c r="T431" i="1"/>
  <c r="U431" i="1"/>
  <c r="V431" i="1"/>
  <c r="Y431" i="1"/>
  <c r="R430" i="1"/>
  <c r="T430" i="1"/>
  <c r="U430" i="1"/>
  <c r="V430" i="1"/>
  <c r="Y430" i="1"/>
  <c r="R429" i="1"/>
  <c r="T429" i="1"/>
  <c r="U429" i="1"/>
  <c r="V429" i="1"/>
  <c r="Y429" i="1"/>
  <c r="R428" i="1"/>
  <c r="T428" i="1"/>
  <c r="U428" i="1"/>
  <c r="V428" i="1"/>
  <c r="Y428" i="1"/>
  <c r="R427" i="1"/>
  <c r="T427" i="1"/>
  <c r="U427" i="1"/>
  <c r="V427" i="1"/>
  <c r="Y427" i="1"/>
  <c r="R426" i="1"/>
  <c r="T426" i="1"/>
  <c r="U426" i="1"/>
  <c r="V426" i="1"/>
  <c r="Y426" i="1"/>
  <c r="R425" i="1"/>
  <c r="T425" i="1"/>
  <c r="U425" i="1"/>
  <c r="V425" i="1"/>
  <c r="Y425" i="1"/>
  <c r="R424" i="1"/>
  <c r="T424" i="1"/>
  <c r="U424" i="1"/>
  <c r="V424" i="1"/>
  <c r="Y424" i="1"/>
  <c r="R423" i="1"/>
  <c r="T423" i="1"/>
  <c r="U423" i="1"/>
  <c r="V423" i="1"/>
  <c r="Y423" i="1"/>
  <c r="R422" i="1"/>
  <c r="T422" i="1"/>
  <c r="U422" i="1"/>
  <c r="V422" i="1"/>
  <c r="Y422" i="1"/>
  <c r="R421" i="1"/>
  <c r="T421" i="1"/>
  <c r="U421" i="1"/>
  <c r="V421" i="1"/>
  <c r="Y421" i="1"/>
  <c r="R420" i="1"/>
  <c r="T420" i="1"/>
  <c r="U420" i="1"/>
  <c r="V420" i="1"/>
  <c r="Y420" i="1"/>
  <c r="R419" i="1"/>
  <c r="T419" i="1"/>
  <c r="U419" i="1"/>
  <c r="V419" i="1"/>
  <c r="Y419" i="1"/>
  <c r="R418" i="1"/>
  <c r="T418" i="1"/>
  <c r="U418" i="1"/>
  <c r="V418" i="1"/>
  <c r="Y418" i="1"/>
  <c r="R417" i="1"/>
  <c r="T417" i="1"/>
  <c r="U417" i="1"/>
  <c r="V417" i="1"/>
  <c r="Y417" i="1"/>
  <c r="R416" i="1"/>
  <c r="T416" i="1"/>
  <c r="U416" i="1"/>
  <c r="V416" i="1"/>
  <c r="Y416" i="1"/>
  <c r="R415" i="1"/>
  <c r="T415" i="1"/>
  <c r="U415" i="1"/>
  <c r="V415" i="1"/>
  <c r="Y415" i="1"/>
  <c r="R414" i="1"/>
  <c r="T414" i="1"/>
  <c r="U414" i="1"/>
  <c r="V414" i="1"/>
  <c r="Y414" i="1"/>
  <c r="R413" i="1"/>
  <c r="T413" i="1"/>
  <c r="U413" i="1"/>
  <c r="V413" i="1"/>
  <c r="Y413" i="1"/>
  <c r="R412" i="1"/>
  <c r="T412" i="1"/>
  <c r="U412" i="1"/>
  <c r="V412" i="1"/>
  <c r="Y412" i="1"/>
  <c r="R411" i="1"/>
  <c r="T411" i="1"/>
  <c r="U411" i="1"/>
  <c r="V411" i="1"/>
  <c r="Y411" i="1"/>
  <c r="R410" i="1"/>
  <c r="T410" i="1"/>
  <c r="U410" i="1"/>
  <c r="V410" i="1"/>
  <c r="Y410" i="1"/>
  <c r="R409" i="1"/>
  <c r="T409" i="1"/>
  <c r="U409" i="1"/>
  <c r="V409" i="1"/>
  <c r="Y409" i="1"/>
  <c r="R408" i="1"/>
  <c r="T408" i="1"/>
  <c r="U408" i="1"/>
  <c r="V408" i="1"/>
  <c r="Y408" i="1"/>
  <c r="R407" i="1"/>
  <c r="T407" i="1"/>
  <c r="U407" i="1"/>
  <c r="V407" i="1"/>
  <c r="Y407" i="1"/>
  <c r="R406" i="1"/>
  <c r="T406" i="1"/>
  <c r="U406" i="1"/>
  <c r="V406" i="1"/>
  <c r="Y406" i="1"/>
  <c r="R405" i="1"/>
  <c r="T405" i="1"/>
  <c r="U405" i="1"/>
  <c r="V405" i="1"/>
  <c r="Y405" i="1"/>
  <c r="R404" i="1"/>
  <c r="T404" i="1"/>
  <c r="U404" i="1"/>
  <c r="V404" i="1"/>
  <c r="Y404" i="1"/>
  <c r="R403" i="1"/>
  <c r="T403" i="1"/>
  <c r="U403" i="1"/>
  <c r="V403" i="1"/>
  <c r="Y403" i="1"/>
  <c r="R402" i="1"/>
  <c r="T402" i="1"/>
  <c r="U402" i="1"/>
  <c r="V402" i="1"/>
  <c r="Y402" i="1"/>
  <c r="R401" i="1"/>
  <c r="T401" i="1"/>
  <c r="U401" i="1"/>
  <c r="V401" i="1"/>
  <c r="Y401" i="1"/>
  <c r="R400" i="1"/>
  <c r="T400" i="1"/>
  <c r="U400" i="1"/>
  <c r="V400" i="1"/>
  <c r="Y400" i="1"/>
  <c r="R399" i="1"/>
  <c r="T399" i="1"/>
  <c r="U399" i="1"/>
  <c r="V399" i="1"/>
  <c r="Y399" i="1"/>
  <c r="R398" i="1"/>
  <c r="T398" i="1"/>
  <c r="U398" i="1"/>
  <c r="V398" i="1"/>
  <c r="Y398" i="1"/>
  <c r="R397" i="1"/>
  <c r="T397" i="1"/>
  <c r="U397" i="1"/>
  <c r="V397" i="1"/>
  <c r="Y397" i="1"/>
  <c r="R396" i="1"/>
  <c r="T396" i="1"/>
  <c r="U396" i="1"/>
  <c r="V396" i="1"/>
  <c r="Y396" i="1"/>
  <c r="R395" i="1"/>
  <c r="T395" i="1"/>
  <c r="U395" i="1"/>
  <c r="V395" i="1"/>
  <c r="Y395" i="1"/>
  <c r="R394" i="1"/>
  <c r="T394" i="1"/>
  <c r="U394" i="1"/>
  <c r="V394" i="1"/>
  <c r="Y394" i="1"/>
  <c r="R393" i="1"/>
  <c r="T393" i="1"/>
  <c r="U393" i="1"/>
  <c r="V393" i="1"/>
  <c r="Y393" i="1"/>
  <c r="R392" i="1"/>
  <c r="T392" i="1"/>
  <c r="U392" i="1"/>
  <c r="V392" i="1"/>
  <c r="Y392" i="1"/>
  <c r="R391" i="1"/>
  <c r="T391" i="1"/>
  <c r="U391" i="1"/>
  <c r="V391" i="1"/>
  <c r="Y391" i="1"/>
  <c r="R390" i="1"/>
  <c r="T390" i="1"/>
  <c r="U390" i="1"/>
  <c r="V390" i="1"/>
  <c r="Y390" i="1"/>
  <c r="R389" i="1"/>
  <c r="T389" i="1"/>
  <c r="U389" i="1"/>
  <c r="V389" i="1"/>
  <c r="Y389" i="1"/>
  <c r="R388" i="1"/>
  <c r="T388" i="1"/>
  <c r="U388" i="1"/>
  <c r="V388" i="1"/>
  <c r="Y388" i="1"/>
  <c r="R387" i="1"/>
  <c r="T387" i="1"/>
  <c r="U387" i="1"/>
  <c r="V387" i="1"/>
  <c r="Y387" i="1"/>
  <c r="R386" i="1"/>
  <c r="T386" i="1"/>
  <c r="U386" i="1"/>
  <c r="V386" i="1"/>
  <c r="Y386" i="1"/>
  <c r="R385" i="1"/>
  <c r="T385" i="1"/>
  <c r="U385" i="1"/>
  <c r="V385" i="1"/>
  <c r="Y385" i="1"/>
  <c r="R384" i="1"/>
  <c r="T384" i="1"/>
  <c r="U384" i="1"/>
  <c r="V384" i="1"/>
  <c r="Y384" i="1"/>
  <c r="R383" i="1"/>
  <c r="T383" i="1"/>
  <c r="U383" i="1"/>
  <c r="V383" i="1"/>
  <c r="Y383" i="1"/>
  <c r="R382" i="1"/>
  <c r="T382" i="1"/>
  <c r="U382" i="1"/>
  <c r="V382" i="1"/>
  <c r="Y382" i="1"/>
  <c r="R381" i="1"/>
  <c r="T381" i="1"/>
  <c r="U381" i="1"/>
  <c r="V381" i="1"/>
  <c r="Y381" i="1"/>
  <c r="R380" i="1"/>
  <c r="T380" i="1"/>
  <c r="U380" i="1"/>
  <c r="V380" i="1"/>
  <c r="Y380" i="1"/>
  <c r="R379" i="1"/>
  <c r="T379" i="1"/>
  <c r="U379" i="1"/>
  <c r="V379" i="1"/>
  <c r="Y379" i="1"/>
  <c r="R378" i="1"/>
  <c r="T378" i="1"/>
  <c r="U378" i="1"/>
  <c r="V378" i="1"/>
  <c r="Y378" i="1"/>
  <c r="R377" i="1"/>
  <c r="T377" i="1"/>
  <c r="U377" i="1"/>
  <c r="V377" i="1"/>
  <c r="Y377" i="1"/>
  <c r="R376" i="1"/>
  <c r="T376" i="1"/>
  <c r="U376" i="1"/>
  <c r="V376" i="1"/>
  <c r="Y376" i="1"/>
  <c r="R375" i="1"/>
  <c r="T375" i="1"/>
  <c r="U375" i="1"/>
  <c r="V375" i="1"/>
  <c r="Y375" i="1"/>
  <c r="R374" i="1"/>
  <c r="T374" i="1"/>
  <c r="U374" i="1"/>
  <c r="V374" i="1"/>
  <c r="Y374" i="1"/>
  <c r="R373" i="1"/>
  <c r="T373" i="1"/>
  <c r="U373" i="1"/>
  <c r="V373" i="1"/>
  <c r="Y373" i="1"/>
  <c r="R372" i="1"/>
  <c r="T372" i="1"/>
  <c r="U372" i="1"/>
  <c r="V372" i="1"/>
  <c r="Y372" i="1"/>
  <c r="R371" i="1"/>
  <c r="T371" i="1"/>
  <c r="U371" i="1"/>
  <c r="V371" i="1"/>
  <c r="Y371" i="1"/>
  <c r="R370" i="1"/>
  <c r="T370" i="1"/>
  <c r="U370" i="1"/>
  <c r="V370" i="1"/>
  <c r="Y370" i="1"/>
  <c r="R369" i="1"/>
  <c r="T369" i="1"/>
  <c r="U369" i="1"/>
  <c r="V369" i="1"/>
  <c r="Y369" i="1"/>
  <c r="R368" i="1"/>
  <c r="T368" i="1"/>
  <c r="U368" i="1"/>
  <c r="V368" i="1"/>
  <c r="Y368" i="1"/>
  <c r="R367" i="1"/>
  <c r="T367" i="1"/>
  <c r="U367" i="1"/>
  <c r="V367" i="1"/>
  <c r="Y367" i="1"/>
  <c r="R366" i="1"/>
  <c r="T366" i="1"/>
  <c r="U366" i="1"/>
  <c r="V366" i="1"/>
  <c r="Y366" i="1"/>
  <c r="R365" i="1"/>
  <c r="T365" i="1"/>
  <c r="U365" i="1"/>
  <c r="V365" i="1"/>
  <c r="Y365" i="1"/>
  <c r="R364" i="1"/>
  <c r="T364" i="1"/>
  <c r="U364" i="1"/>
  <c r="V364" i="1"/>
  <c r="Y364" i="1"/>
  <c r="R363" i="1"/>
  <c r="T363" i="1"/>
  <c r="U363" i="1"/>
  <c r="V363" i="1"/>
  <c r="Y363" i="1"/>
  <c r="R362" i="1"/>
  <c r="T362" i="1"/>
  <c r="U362" i="1"/>
  <c r="V362" i="1"/>
  <c r="Y362" i="1"/>
  <c r="R361" i="1"/>
  <c r="T361" i="1"/>
  <c r="U361" i="1"/>
  <c r="V361" i="1"/>
  <c r="Y361" i="1"/>
  <c r="R360" i="1"/>
  <c r="T360" i="1"/>
  <c r="U360" i="1"/>
  <c r="V360" i="1"/>
  <c r="Y360" i="1"/>
  <c r="R359" i="1"/>
  <c r="T359" i="1"/>
  <c r="U359" i="1"/>
  <c r="V359" i="1"/>
  <c r="Y359" i="1"/>
  <c r="R358" i="1"/>
  <c r="T358" i="1"/>
  <c r="U358" i="1"/>
  <c r="V358" i="1"/>
  <c r="Y358" i="1"/>
  <c r="R357" i="1"/>
  <c r="T357" i="1"/>
  <c r="U357" i="1"/>
  <c r="V357" i="1"/>
  <c r="Y357" i="1"/>
  <c r="R356" i="1"/>
  <c r="T356" i="1"/>
  <c r="U356" i="1"/>
  <c r="V356" i="1"/>
  <c r="Y356" i="1"/>
  <c r="R355" i="1"/>
  <c r="T355" i="1"/>
  <c r="U355" i="1"/>
  <c r="V355" i="1"/>
  <c r="Y355" i="1"/>
  <c r="R354" i="1"/>
  <c r="T354" i="1"/>
  <c r="U354" i="1"/>
  <c r="V354" i="1"/>
  <c r="Y354" i="1"/>
  <c r="R353" i="1"/>
  <c r="T353" i="1"/>
  <c r="U353" i="1"/>
  <c r="V353" i="1"/>
  <c r="Y353" i="1"/>
  <c r="R352" i="1"/>
  <c r="T352" i="1"/>
  <c r="U352" i="1"/>
  <c r="V352" i="1"/>
  <c r="Y352" i="1"/>
  <c r="R351" i="1"/>
  <c r="T351" i="1"/>
  <c r="U351" i="1"/>
  <c r="V351" i="1"/>
  <c r="Y351" i="1"/>
  <c r="R350" i="1"/>
  <c r="T350" i="1"/>
  <c r="U350" i="1"/>
  <c r="V350" i="1"/>
  <c r="Y350" i="1"/>
  <c r="R349" i="1"/>
  <c r="T349" i="1"/>
  <c r="U349" i="1"/>
  <c r="V349" i="1"/>
  <c r="Y349" i="1"/>
  <c r="R348" i="1"/>
  <c r="T348" i="1"/>
  <c r="U348" i="1"/>
  <c r="V348" i="1"/>
  <c r="Y348" i="1"/>
  <c r="R347" i="1"/>
  <c r="T347" i="1"/>
  <c r="U347" i="1"/>
  <c r="V347" i="1"/>
  <c r="Y347" i="1"/>
  <c r="R346" i="1"/>
  <c r="T346" i="1"/>
  <c r="U346" i="1"/>
  <c r="V346" i="1"/>
  <c r="Y346" i="1"/>
  <c r="R345" i="1"/>
  <c r="T345" i="1"/>
  <c r="U345" i="1"/>
  <c r="V345" i="1"/>
  <c r="Y345" i="1"/>
  <c r="R344" i="1"/>
  <c r="T344" i="1"/>
  <c r="U344" i="1"/>
  <c r="V344" i="1"/>
  <c r="Y344" i="1"/>
  <c r="R343" i="1"/>
  <c r="T343" i="1"/>
  <c r="U343" i="1"/>
  <c r="V343" i="1"/>
  <c r="Y343" i="1"/>
  <c r="R342" i="1"/>
  <c r="T342" i="1"/>
  <c r="U342" i="1"/>
  <c r="V342" i="1"/>
  <c r="Y342" i="1"/>
  <c r="R341" i="1"/>
  <c r="T341" i="1"/>
  <c r="U341" i="1"/>
  <c r="V341" i="1"/>
  <c r="Y341" i="1"/>
  <c r="R340" i="1"/>
  <c r="T340" i="1"/>
  <c r="U340" i="1"/>
  <c r="V340" i="1"/>
  <c r="Y340" i="1"/>
  <c r="R339" i="1"/>
  <c r="T339" i="1"/>
  <c r="U339" i="1"/>
  <c r="V339" i="1"/>
  <c r="Y339" i="1"/>
  <c r="R338" i="1"/>
  <c r="T338" i="1"/>
  <c r="U338" i="1"/>
  <c r="V338" i="1"/>
  <c r="Y338" i="1"/>
  <c r="R337" i="1"/>
  <c r="T337" i="1"/>
  <c r="U337" i="1"/>
  <c r="V337" i="1"/>
  <c r="Y337" i="1"/>
  <c r="R336" i="1"/>
  <c r="T336" i="1"/>
  <c r="U336" i="1"/>
  <c r="V336" i="1"/>
  <c r="Y336" i="1"/>
  <c r="R335" i="1"/>
  <c r="T335" i="1"/>
  <c r="U335" i="1"/>
  <c r="V335" i="1"/>
  <c r="Y335" i="1"/>
  <c r="R334" i="1"/>
  <c r="T334" i="1"/>
  <c r="U334" i="1"/>
  <c r="V334" i="1"/>
  <c r="Y334" i="1"/>
  <c r="R333" i="1"/>
  <c r="T333" i="1"/>
  <c r="U333" i="1"/>
  <c r="V333" i="1"/>
  <c r="Y333" i="1"/>
  <c r="R332" i="1"/>
  <c r="T332" i="1"/>
  <c r="U332" i="1"/>
  <c r="V332" i="1"/>
  <c r="Y332" i="1"/>
  <c r="R331" i="1"/>
  <c r="T331" i="1"/>
  <c r="U331" i="1"/>
  <c r="V331" i="1"/>
  <c r="Y331" i="1"/>
  <c r="R330" i="1"/>
  <c r="T330" i="1"/>
  <c r="U330" i="1"/>
  <c r="V330" i="1"/>
  <c r="Y330" i="1"/>
  <c r="R329" i="1"/>
  <c r="T329" i="1"/>
  <c r="U329" i="1"/>
  <c r="V329" i="1"/>
  <c r="Y329" i="1"/>
  <c r="R328" i="1"/>
  <c r="T328" i="1"/>
  <c r="U328" i="1"/>
  <c r="V328" i="1"/>
  <c r="Y328" i="1"/>
  <c r="R327" i="1"/>
  <c r="T327" i="1"/>
  <c r="U327" i="1"/>
  <c r="V327" i="1"/>
  <c r="Y327" i="1"/>
  <c r="R326" i="1"/>
  <c r="T326" i="1"/>
  <c r="U326" i="1"/>
  <c r="V326" i="1"/>
  <c r="Y326" i="1"/>
  <c r="R325" i="1"/>
  <c r="T325" i="1"/>
  <c r="U325" i="1"/>
  <c r="V325" i="1"/>
  <c r="Y325" i="1"/>
  <c r="R324" i="1"/>
  <c r="T324" i="1"/>
  <c r="U324" i="1"/>
  <c r="V324" i="1"/>
  <c r="Y324" i="1"/>
  <c r="R323" i="1"/>
  <c r="T323" i="1"/>
  <c r="U323" i="1"/>
  <c r="V323" i="1"/>
  <c r="Y323" i="1"/>
  <c r="R322" i="1"/>
  <c r="T322" i="1"/>
  <c r="U322" i="1"/>
  <c r="V322" i="1"/>
  <c r="Y322" i="1"/>
  <c r="R321" i="1"/>
  <c r="T321" i="1"/>
  <c r="U321" i="1"/>
  <c r="V321" i="1"/>
  <c r="Y321" i="1"/>
  <c r="R320" i="1"/>
  <c r="T320" i="1"/>
  <c r="U320" i="1"/>
  <c r="V320" i="1"/>
  <c r="Y320" i="1"/>
  <c r="R319" i="1"/>
  <c r="T319" i="1"/>
  <c r="U319" i="1"/>
  <c r="V319" i="1"/>
  <c r="Y319" i="1"/>
  <c r="R318" i="1"/>
  <c r="T318" i="1"/>
  <c r="U318" i="1"/>
  <c r="V318" i="1"/>
  <c r="Y318" i="1"/>
  <c r="R317" i="1"/>
  <c r="T317" i="1"/>
  <c r="U317" i="1"/>
  <c r="V317" i="1"/>
  <c r="Y317" i="1"/>
  <c r="R316" i="1"/>
  <c r="T316" i="1"/>
  <c r="U316" i="1"/>
  <c r="V316" i="1"/>
  <c r="Y316" i="1"/>
  <c r="R315" i="1"/>
  <c r="T315" i="1"/>
  <c r="U315" i="1"/>
  <c r="V315" i="1"/>
  <c r="Y315" i="1"/>
  <c r="R314" i="1"/>
  <c r="T314" i="1"/>
  <c r="U314" i="1"/>
  <c r="V314" i="1"/>
  <c r="Y314" i="1"/>
  <c r="R313" i="1"/>
  <c r="T313" i="1"/>
  <c r="U313" i="1"/>
  <c r="V313" i="1"/>
  <c r="Y313" i="1"/>
  <c r="R312" i="1"/>
  <c r="T312" i="1"/>
  <c r="U312" i="1"/>
  <c r="V312" i="1"/>
  <c r="Y312" i="1"/>
  <c r="R311" i="1"/>
  <c r="T311" i="1"/>
  <c r="U311" i="1"/>
  <c r="V311" i="1"/>
  <c r="Y311" i="1"/>
  <c r="R310" i="1"/>
  <c r="T310" i="1"/>
  <c r="U310" i="1"/>
  <c r="V310" i="1"/>
  <c r="Y310" i="1"/>
  <c r="R309" i="1"/>
  <c r="T309" i="1"/>
  <c r="U309" i="1"/>
  <c r="V309" i="1"/>
  <c r="Y309" i="1"/>
  <c r="R308" i="1"/>
  <c r="T308" i="1"/>
  <c r="U308" i="1"/>
  <c r="V308" i="1"/>
  <c r="Y308" i="1"/>
  <c r="R307" i="1"/>
  <c r="T307" i="1"/>
  <c r="U307" i="1"/>
  <c r="V307" i="1"/>
  <c r="Y307" i="1"/>
  <c r="R306" i="1"/>
  <c r="T306" i="1"/>
  <c r="U306" i="1"/>
  <c r="V306" i="1"/>
  <c r="Y306" i="1"/>
  <c r="R305" i="1"/>
  <c r="T305" i="1"/>
  <c r="U305" i="1"/>
  <c r="V305" i="1"/>
  <c r="Y305" i="1"/>
  <c r="R304" i="1"/>
  <c r="T304" i="1"/>
  <c r="U304" i="1"/>
  <c r="V304" i="1"/>
  <c r="Y304" i="1"/>
  <c r="R303" i="1"/>
  <c r="T303" i="1"/>
  <c r="U303" i="1"/>
  <c r="V303" i="1"/>
  <c r="Y303" i="1"/>
  <c r="R302" i="1"/>
  <c r="T302" i="1"/>
  <c r="U302" i="1"/>
  <c r="V302" i="1"/>
  <c r="Y302" i="1"/>
  <c r="R301" i="1"/>
  <c r="T301" i="1"/>
  <c r="U301" i="1"/>
  <c r="V301" i="1"/>
  <c r="Y301" i="1"/>
  <c r="R300" i="1"/>
  <c r="T300" i="1"/>
  <c r="U300" i="1"/>
  <c r="V300" i="1"/>
  <c r="Y300" i="1"/>
  <c r="R299" i="1"/>
  <c r="T299" i="1"/>
  <c r="U299" i="1"/>
  <c r="V299" i="1"/>
  <c r="Y299" i="1"/>
  <c r="R298" i="1"/>
  <c r="T298" i="1"/>
  <c r="U298" i="1"/>
  <c r="V298" i="1"/>
  <c r="Y298" i="1"/>
  <c r="R297" i="1"/>
  <c r="T297" i="1"/>
  <c r="U297" i="1"/>
  <c r="V297" i="1"/>
  <c r="Y297" i="1"/>
  <c r="R296" i="1"/>
  <c r="T296" i="1"/>
  <c r="U296" i="1"/>
  <c r="V296" i="1"/>
  <c r="Y296" i="1"/>
  <c r="R295" i="1"/>
  <c r="T295" i="1"/>
  <c r="U295" i="1"/>
  <c r="V295" i="1"/>
  <c r="Y295" i="1"/>
  <c r="R294" i="1"/>
  <c r="T294" i="1"/>
  <c r="U294" i="1"/>
  <c r="V294" i="1"/>
  <c r="Y294" i="1"/>
  <c r="R293" i="1"/>
  <c r="T293" i="1"/>
  <c r="U293" i="1"/>
  <c r="V293" i="1"/>
  <c r="Y293" i="1"/>
  <c r="R292" i="1"/>
  <c r="T292" i="1"/>
  <c r="U292" i="1"/>
  <c r="V292" i="1"/>
  <c r="Y292" i="1"/>
  <c r="R291" i="1"/>
  <c r="T291" i="1"/>
  <c r="U291" i="1"/>
  <c r="V291" i="1"/>
  <c r="Y291" i="1"/>
  <c r="R290" i="1"/>
  <c r="T290" i="1"/>
  <c r="U290" i="1"/>
  <c r="V290" i="1"/>
  <c r="Y290" i="1"/>
  <c r="R289" i="1"/>
  <c r="T289" i="1"/>
  <c r="U289" i="1"/>
  <c r="V289" i="1"/>
  <c r="Y289" i="1"/>
  <c r="R288" i="1"/>
  <c r="T288" i="1"/>
  <c r="U288" i="1"/>
  <c r="V288" i="1"/>
  <c r="Y288" i="1"/>
  <c r="R287" i="1"/>
  <c r="T287" i="1"/>
  <c r="U287" i="1"/>
  <c r="V287" i="1"/>
  <c r="Y287" i="1"/>
  <c r="R286" i="1"/>
  <c r="T286" i="1"/>
  <c r="U286" i="1"/>
  <c r="V286" i="1"/>
  <c r="Y286" i="1"/>
  <c r="R285" i="1"/>
  <c r="T285" i="1"/>
  <c r="U285" i="1"/>
  <c r="V285" i="1"/>
  <c r="Y285" i="1"/>
  <c r="R284" i="1"/>
  <c r="T284" i="1"/>
  <c r="U284" i="1"/>
  <c r="V284" i="1"/>
  <c r="Y284" i="1"/>
  <c r="R283" i="1"/>
  <c r="T283" i="1"/>
  <c r="U283" i="1"/>
  <c r="V283" i="1"/>
  <c r="Y283" i="1"/>
  <c r="R282" i="1"/>
  <c r="T282" i="1"/>
  <c r="U282" i="1"/>
  <c r="V282" i="1"/>
  <c r="Y282" i="1"/>
  <c r="R281" i="1"/>
  <c r="T281" i="1"/>
  <c r="U281" i="1"/>
  <c r="V281" i="1"/>
  <c r="Y281" i="1"/>
  <c r="R280" i="1"/>
  <c r="T280" i="1"/>
  <c r="U280" i="1"/>
  <c r="V280" i="1"/>
  <c r="Y280" i="1"/>
  <c r="R279" i="1"/>
  <c r="T279" i="1"/>
  <c r="U279" i="1"/>
  <c r="V279" i="1"/>
  <c r="Y279" i="1"/>
  <c r="R278" i="1"/>
  <c r="T278" i="1"/>
  <c r="U278" i="1"/>
  <c r="V278" i="1"/>
  <c r="Y278" i="1"/>
  <c r="R277" i="1"/>
  <c r="T277" i="1"/>
  <c r="U277" i="1"/>
  <c r="V277" i="1"/>
  <c r="Y277" i="1"/>
  <c r="R276" i="1"/>
  <c r="T276" i="1"/>
  <c r="U276" i="1"/>
  <c r="V276" i="1"/>
  <c r="Y276" i="1"/>
  <c r="R275" i="1"/>
  <c r="T275" i="1"/>
  <c r="U275" i="1"/>
  <c r="V275" i="1"/>
  <c r="Y275" i="1"/>
  <c r="R274" i="1"/>
  <c r="T274" i="1"/>
  <c r="U274" i="1"/>
  <c r="V274" i="1"/>
  <c r="Y274" i="1"/>
  <c r="R273" i="1"/>
  <c r="T273" i="1"/>
  <c r="U273" i="1"/>
  <c r="V273" i="1"/>
  <c r="Y273" i="1"/>
  <c r="R272" i="1"/>
  <c r="T272" i="1"/>
  <c r="U272" i="1"/>
  <c r="V272" i="1"/>
  <c r="Y272" i="1"/>
  <c r="R271" i="1"/>
  <c r="T271" i="1"/>
  <c r="U271" i="1"/>
  <c r="V271" i="1"/>
  <c r="Y271" i="1"/>
  <c r="R270" i="1"/>
  <c r="T270" i="1"/>
  <c r="U270" i="1"/>
  <c r="V270" i="1"/>
  <c r="Y270" i="1"/>
  <c r="R269" i="1"/>
  <c r="T269" i="1"/>
  <c r="U269" i="1"/>
  <c r="V269" i="1"/>
  <c r="Y269" i="1"/>
  <c r="R268" i="1"/>
  <c r="T268" i="1"/>
  <c r="U268" i="1"/>
  <c r="V268" i="1"/>
  <c r="Y268" i="1"/>
  <c r="R267" i="1"/>
  <c r="T267" i="1"/>
  <c r="U267" i="1"/>
  <c r="V267" i="1"/>
  <c r="Y267" i="1"/>
  <c r="R266" i="1"/>
  <c r="T266" i="1"/>
  <c r="U266" i="1"/>
  <c r="V266" i="1"/>
  <c r="Y266" i="1"/>
  <c r="R265" i="1"/>
  <c r="T265" i="1"/>
  <c r="U265" i="1"/>
  <c r="V265" i="1"/>
  <c r="Y265" i="1"/>
  <c r="R264" i="1"/>
  <c r="T264" i="1"/>
  <c r="U264" i="1"/>
  <c r="V264" i="1"/>
  <c r="Y264" i="1"/>
  <c r="R263" i="1"/>
  <c r="T263" i="1"/>
  <c r="U263" i="1"/>
  <c r="V263" i="1"/>
  <c r="Y263" i="1"/>
  <c r="T262" i="1"/>
  <c r="U262" i="1"/>
  <c r="V262" i="1"/>
  <c r="Y262" i="1"/>
  <c r="T261" i="1"/>
  <c r="U261" i="1"/>
  <c r="V261" i="1"/>
  <c r="Y261" i="1"/>
  <c r="T260" i="1"/>
  <c r="U260" i="1"/>
  <c r="V260" i="1"/>
  <c r="Y260" i="1"/>
  <c r="T259" i="1"/>
  <c r="U259" i="1"/>
  <c r="V259" i="1"/>
  <c r="Y259" i="1"/>
  <c r="T258" i="1"/>
  <c r="U258" i="1"/>
  <c r="V258" i="1"/>
  <c r="Y258" i="1"/>
  <c r="T257" i="1"/>
  <c r="U257" i="1"/>
  <c r="V257" i="1"/>
  <c r="Y257" i="1"/>
  <c r="T256" i="1"/>
  <c r="U256" i="1"/>
  <c r="V256" i="1"/>
  <c r="Y256" i="1"/>
  <c r="T255" i="1"/>
  <c r="U255" i="1"/>
  <c r="V255" i="1"/>
  <c r="Y255" i="1"/>
  <c r="T254" i="1"/>
  <c r="U254" i="1"/>
  <c r="V254" i="1"/>
  <c r="Y254" i="1"/>
  <c r="T253" i="1"/>
  <c r="U253" i="1"/>
  <c r="V253" i="1"/>
  <c r="Y253" i="1"/>
  <c r="T252" i="1"/>
  <c r="U252" i="1"/>
  <c r="V252" i="1"/>
  <c r="Y252" i="1"/>
  <c r="T251" i="1"/>
  <c r="U251" i="1"/>
  <c r="V251" i="1"/>
  <c r="Y251" i="1"/>
  <c r="T250" i="1"/>
  <c r="U250" i="1"/>
  <c r="V250" i="1"/>
  <c r="Y250" i="1"/>
  <c r="T249" i="1"/>
  <c r="U249" i="1"/>
  <c r="V249" i="1"/>
  <c r="Y249" i="1"/>
  <c r="T248" i="1"/>
  <c r="U248" i="1"/>
  <c r="V248" i="1"/>
  <c r="Y248" i="1"/>
  <c r="T247" i="1"/>
  <c r="U247" i="1"/>
  <c r="V247" i="1"/>
  <c r="Y247" i="1"/>
  <c r="T246" i="1"/>
  <c r="U246" i="1"/>
  <c r="V246" i="1"/>
  <c r="Y246" i="1"/>
  <c r="T245" i="1"/>
  <c r="U245" i="1"/>
  <c r="V245" i="1"/>
  <c r="Y245" i="1"/>
  <c r="T244" i="1"/>
  <c r="U244" i="1"/>
  <c r="V244" i="1"/>
  <c r="Y244" i="1"/>
  <c r="T243" i="1"/>
  <c r="U243" i="1"/>
  <c r="V243" i="1"/>
  <c r="Y243" i="1"/>
  <c r="T242" i="1"/>
  <c r="U242" i="1"/>
  <c r="V242" i="1"/>
  <c r="Y242" i="1"/>
  <c r="T241" i="1"/>
  <c r="U241" i="1"/>
  <c r="V241" i="1"/>
  <c r="Y241" i="1"/>
  <c r="T240" i="1"/>
  <c r="U240" i="1"/>
  <c r="V240" i="1"/>
  <c r="Y240" i="1"/>
  <c r="T239" i="1"/>
  <c r="U239" i="1"/>
  <c r="V239" i="1"/>
  <c r="Y239" i="1"/>
  <c r="T238" i="1"/>
  <c r="U238" i="1"/>
  <c r="V238" i="1"/>
  <c r="Y238" i="1"/>
  <c r="T237" i="1"/>
  <c r="U237" i="1"/>
  <c r="V237" i="1"/>
  <c r="Y237" i="1"/>
  <c r="T236" i="1"/>
  <c r="U236" i="1"/>
  <c r="V236" i="1"/>
  <c r="Y236" i="1"/>
  <c r="T235" i="1"/>
  <c r="U235" i="1"/>
  <c r="V235" i="1"/>
  <c r="Y235" i="1"/>
  <c r="T234" i="1"/>
  <c r="U234" i="1"/>
  <c r="V234" i="1"/>
  <c r="Y234" i="1"/>
  <c r="T233" i="1"/>
  <c r="U233" i="1"/>
  <c r="V233" i="1"/>
  <c r="Y233" i="1"/>
  <c r="T232" i="1"/>
  <c r="U232" i="1"/>
  <c r="V232" i="1"/>
  <c r="Y232" i="1"/>
  <c r="T231" i="1"/>
  <c r="U231" i="1"/>
  <c r="V231" i="1"/>
  <c r="Y231" i="1"/>
  <c r="T230" i="1"/>
  <c r="U230" i="1"/>
  <c r="V230" i="1"/>
  <c r="Y230" i="1"/>
  <c r="T229" i="1"/>
  <c r="U229" i="1"/>
  <c r="V229" i="1"/>
  <c r="Y229" i="1"/>
  <c r="T228" i="1"/>
  <c r="U228" i="1"/>
  <c r="V228" i="1"/>
  <c r="Y228" i="1"/>
  <c r="T227" i="1"/>
  <c r="U227" i="1"/>
  <c r="V227" i="1"/>
  <c r="Y227" i="1"/>
  <c r="T226" i="1"/>
  <c r="U226" i="1"/>
  <c r="V226" i="1"/>
  <c r="Y226" i="1"/>
  <c r="T225" i="1"/>
  <c r="U225" i="1"/>
  <c r="V225" i="1"/>
  <c r="Y225" i="1"/>
  <c r="T224" i="1"/>
  <c r="U224" i="1"/>
  <c r="V224" i="1"/>
  <c r="Y224" i="1"/>
  <c r="T223" i="1"/>
  <c r="U223" i="1"/>
  <c r="V223" i="1"/>
  <c r="Y223" i="1"/>
  <c r="T222" i="1"/>
  <c r="U222" i="1"/>
  <c r="V222" i="1"/>
  <c r="Y222" i="1"/>
  <c r="T221" i="1"/>
  <c r="U221" i="1"/>
  <c r="V221" i="1"/>
  <c r="Y221" i="1"/>
  <c r="T220" i="1"/>
  <c r="U220" i="1"/>
  <c r="V220" i="1"/>
  <c r="Y220" i="1"/>
  <c r="T219" i="1"/>
  <c r="U219" i="1"/>
  <c r="V219" i="1"/>
  <c r="Y219" i="1"/>
  <c r="T218" i="1"/>
  <c r="U218" i="1"/>
  <c r="V218" i="1"/>
  <c r="Y218" i="1"/>
  <c r="T217" i="1"/>
  <c r="U217" i="1"/>
  <c r="V217" i="1"/>
  <c r="Y217" i="1"/>
  <c r="T216" i="1"/>
  <c r="U216" i="1"/>
  <c r="V216" i="1"/>
  <c r="Y216" i="1"/>
  <c r="T215" i="1"/>
  <c r="U215" i="1"/>
  <c r="V215" i="1"/>
  <c r="Y215" i="1"/>
  <c r="T214" i="1"/>
  <c r="U214" i="1"/>
  <c r="V214" i="1"/>
  <c r="Y214" i="1"/>
  <c r="AP6" i="2"/>
  <c r="D5" i="1"/>
  <c r="AQ6" i="2"/>
  <c r="AS6" i="2"/>
  <c r="D213" i="1"/>
  <c r="AR6" i="2"/>
  <c r="AT6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R213" i="1"/>
  <c r="T213" i="1"/>
  <c r="U213" i="1"/>
  <c r="V213" i="1"/>
  <c r="Y213" i="1"/>
  <c r="R212" i="1"/>
  <c r="T212" i="1"/>
  <c r="U212" i="1"/>
  <c r="V212" i="1"/>
  <c r="Y212" i="1"/>
  <c r="R211" i="1"/>
  <c r="T211" i="1"/>
  <c r="U211" i="1"/>
  <c r="V211" i="1"/>
  <c r="Y211" i="1"/>
  <c r="R210" i="1"/>
  <c r="T210" i="1"/>
  <c r="U210" i="1"/>
  <c r="V210" i="1"/>
  <c r="Y210" i="1"/>
  <c r="R209" i="1"/>
  <c r="T209" i="1"/>
  <c r="U209" i="1"/>
  <c r="V209" i="1"/>
  <c r="Y209" i="1"/>
  <c r="R208" i="1"/>
  <c r="T208" i="1"/>
  <c r="U208" i="1"/>
  <c r="V208" i="1"/>
  <c r="Y208" i="1"/>
  <c r="R207" i="1"/>
  <c r="T207" i="1"/>
  <c r="U207" i="1"/>
  <c r="V207" i="1"/>
  <c r="Y207" i="1"/>
  <c r="R206" i="1"/>
  <c r="T206" i="1"/>
  <c r="U206" i="1"/>
  <c r="V206" i="1"/>
  <c r="Y206" i="1"/>
  <c r="R205" i="1"/>
  <c r="T205" i="1"/>
  <c r="U205" i="1"/>
  <c r="V205" i="1"/>
  <c r="Y205" i="1"/>
  <c r="R204" i="1"/>
  <c r="T204" i="1"/>
  <c r="U204" i="1"/>
  <c r="V204" i="1"/>
  <c r="Y204" i="1"/>
  <c r="R203" i="1"/>
  <c r="T203" i="1"/>
  <c r="U203" i="1"/>
  <c r="V203" i="1"/>
  <c r="Y203" i="1"/>
  <c r="R202" i="1"/>
  <c r="T202" i="1"/>
  <c r="U202" i="1"/>
  <c r="V202" i="1"/>
  <c r="Y202" i="1"/>
  <c r="R201" i="1"/>
  <c r="T201" i="1"/>
  <c r="U201" i="1"/>
  <c r="V201" i="1"/>
  <c r="Y201" i="1"/>
  <c r="R200" i="1"/>
  <c r="T200" i="1"/>
  <c r="U200" i="1"/>
  <c r="V200" i="1"/>
  <c r="Y200" i="1"/>
  <c r="R199" i="1"/>
  <c r="T199" i="1"/>
  <c r="U199" i="1"/>
  <c r="V199" i="1"/>
  <c r="Y199" i="1"/>
  <c r="R198" i="1"/>
  <c r="T198" i="1"/>
  <c r="U198" i="1"/>
  <c r="V198" i="1"/>
  <c r="Y198" i="1"/>
  <c r="R197" i="1"/>
  <c r="T197" i="1"/>
  <c r="U197" i="1"/>
  <c r="V197" i="1"/>
  <c r="Y197" i="1"/>
  <c r="R196" i="1"/>
  <c r="T196" i="1"/>
  <c r="U196" i="1"/>
  <c r="V196" i="1"/>
  <c r="Y196" i="1"/>
  <c r="R195" i="1"/>
  <c r="T195" i="1"/>
  <c r="U195" i="1"/>
  <c r="V195" i="1"/>
  <c r="Y195" i="1"/>
  <c r="R194" i="1"/>
  <c r="T194" i="1"/>
  <c r="U194" i="1"/>
  <c r="V194" i="1"/>
  <c r="Y194" i="1"/>
  <c r="R193" i="1"/>
  <c r="T193" i="1"/>
  <c r="U193" i="1"/>
  <c r="V193" i="1"/>
  <c r="Y193" i="1"/>
  <c r="R192" i="1"/>
  <c r="T192" i="1"/>
  <c r="U192" i="1"/>
  <c r="V192" i="1"/>
  <c r="Y192" i="1"/>
  <c r="R191" i="1"/>
  <c r="T191" i="1"/>
  <c r="U191" i="1"/>
  <c r="V191" i="1"/>
  <c r="Y191" i="1"/>
  <c r="R190" i="1"/>
  <c r="T190" i="1"/>
  <c r="U190" i="1"/>
  <c r="V190" i="1"/>
  <c r="Y190" i="1"/>
  <c r="R189" i="1"/>
  <c r="T189" i="1"/>
  <c r="U189" i="1"/>
  <c r="V189" i="1"/>
  <c r="Y189" i="1"/>
  <c r="R188" i="1"/>
  <c r="T188" i="1"/>
  <c r="U188" i="1"/>
  <c r="V188" i="1"/>
  <c r="Y188" i="1"/>
  <c r="R187" i="1"/>
  <c r="T187" i="1"/>
  <c r="U187" i="1"/>
  <c r="V187" i="1"/>
  <c r="Y187" i="1"/>
  <c r="R186" i="1"/>
  <c r="T186" i="1"/>
  <c r="U186" i="1"/>
  <c r="V186" i="1"/>
  <c r="Y186" i="1"/>
  <c r="R185" i="1"/>
  <c r="T185" i="1"/>
  <c r="U185" i="1"/>
  <c r="V185" i="1"/>
  <c r="Y185" i="1"/>
  <c r="R184" i="1"/>
  <c r="T184" i="1"/>
  <c r="U184" i="1"/>
  <c r="V184" i="1"/>
  <c r="Y184" i="1"/>
  <c r="R183" i="1"/>
  <c r="T183" i="1"/>
  <c r="U183" i="1"/>
  <c r="V183" i="1"/>
  <c r="Y183" i="1"/>
  <c r="R182" i="1"/>
  <c r="T182" i="1"/>
  <c r="U182" i="1"/>
  <c r="V182" i="1"/>
  <c r="Y182" i="1"/>
  <c r="R181" i="1"/>
  <c r="T181" i="1"/>
  <c r="U181" i="1"/>
  <c r="V181" i="1"/>
  <c r="Y181" i="1"/>
  <c r="R180" i="1"/>
  <c r="T180" i="1"/>
  <c r="U180" i="1"/>
  <c r="V180" i="1"/>
  <c r="Y180" i="1"/>
  <c r="R179" i="1"/>
  <c r="T179" i="1"/>
  <c r="U179" i="1"/>
  <c r="V179" i="1"/>
  <c r="Y179" i="1"/>
  <c r="R178" i="1"/>
  <c r="T178" i="1"/>
  <c r="U178" i="1"/>
  <c r="V178" i="1"/>
  <c r="Y178" i="1"/>
  <c r="R177" i="1"/>
  <c r="T177" i="1"/>
  <c r="U177" i="1"/>
  <c r="V177" i="1"/>
  <c r="Y177" i="1"/>
  <c r="R176" i="1"/>
  <c r="T176" i="1"/>
  <c r="U176" i="1"/>
  <c r="V176" i="1"/>
  <c r="Y176" i="1"/>
  <c r="R175" i="1"/>
  <c r="T175" i="1"/>
  <c r="U175" i="1"/>
  <c r="V175" i="1"/>
  <c r="Y175" i="1"/>
  <c r="R174" i="1"/>
  <c r="T174" i="1"/>
  <c r="U174" i="1"/>
  <c r="V174" i="1"/>
  <c r="Y174" i="1"/>
  <c r="R173" i="1"/>
  <c r="T173" i="1"/>
  <c r="U173" i="1"/>
  <c r="V173" i="1"/>
  <c r="Y173" i="1"/>
  <c r="R172" i="1"/>
  <c r="T172" i="1"/>
  <c r="U172" i="1"/>
  <c r="V172" i="1"/>
  <c r="Y172" i="1"/>
  <c r="R171" i="1"/>
  <c r="T171" i="1"/>
  <c r="U171" i="1"/>
  <c r="V171" i="1"/>
  <c r="Y171" i="1"/>
  <c r="R170" i="1"/>
  <c r="T170" i="1"/>
  <c r="U170" i="1"/>
  <c r="V170" i="1"/>
  <c r="Y170" i="1"/>
  <c r="R169" i="1"/>
  <c r="T169" i="1"/>
  <c r="U169" i="1"/>
  <c r="V169" i="1"/>
  <c r="Y169" i="1"/>
  <c r="R168" i="1"/>
  <c r="T168" i="1"/>
  <c r="U168" i="1"/>
  <c r="V168" i="1"/>
  <c r="Y168" i="1"/>
  <c r="R167" i="1"/>
  <c r="T167" i="1"/>
  <c r="U167" i="1"/>
  <c r="V167" i="1"/>
  <c r="Y167" i="1"/>
  <c r="R166" i="1"/>
  <c r="T166" i="1"/>
  <c r="U166" i="1"/>
  <c r="V166" i="1"/>
  <c r="Y166" i="1"/>
  <c r="R165" i="1"/>
  <c r="T165" i="1"/>
  <c r="U165" i="1"/>
  <c r="V165" i="1"/>
  <c r="Y165" i="1"/>
  <c r="R164" i="1"/>
  <c r="T164" i="1"/>
  <c r="U164" i="1"/>
  <c r="V164" i="1"/>
  <c r="Y164" i="1"/>
  <c r="R163" i="1"/>
  <c r="T163" i="1"/>
  <c r="U163" i="1"/>
  <c r="V163" i="1"/>
  <c r="Y163" i="1"/>
  <c r="R162" i="1"/>
  <c r="T162" i="1"/>
  <c r="U162" i="1"/>
  <c r="V162" i="1"/>
  <c r="Y162" i="1"/>
  <c r="R161" i="1"/>
  <c r="T161" i="1"/>
  <c r="U161" i="1"/>
  <c r="V161" i="1"/>
  <c r="Y161" i="1"/>
  <c r="R160" i="1"/>
  <c r="T160" i="1"/>
  <c r="U160" i="1"/>
  <c r="V160" i="1"/>
  <c r="Y160" i="1"/>
  <c r="R159" i="1"/>
  <c r="T159" i="1"/>
  <c r="U159" i="1"/>
  <c r="V159" i="1"/>
  <c r="Y159" i="1"/>
  <c r="R158" i="1"/>
  <c r="T158" i="1"/>
  <c r="U158" i="1"/>
  <c r="V158" i="1"/>
  <c r="Y158" i="1"/>
  <c r="R157" i="1"/>
  <c r="T157" i="1"/>
  <c r="U157" i="1"/>
  <c r="V157" i="1"/>
  <c r="Y157" i="1"/>
  <c r="R156" i="1"/>
  <c r="T156" i="1"/>
  <c r="U156" i="1"/>
  <c r="V156" i="1"/>
  <c r="Y156" i="1"/>
  <c r="R155" i="1"/>
  <c r="T155" i="1"/>
  <c r="U155" i="1"/>
  <c r="V155" i="1"/>
  <c r="Y155" i="1"/>
  <c r="R154" i="1"/>
  <c r="T154" i="1"/>
  <c r="U154" i="1"/>
  <c r="V154" i="1"/>
  <c r="Y154" i="1"/>
  <c r="R153" i="1"/>
  <c r="T153" i="1"/>
  <c r="U153" i="1"/>
  <c r="V153" i="1"/>
  <c r="Y153" i="1"/>
  <c r="R152" i="1"/>
  <c r="T152" i="1"/>
  <c r="U152" i="1"/>
  <c r="V152" i="1"/>
  <c r="Y152" i="1"/>
  <c r="R151" i="1"/>
  <c r="T151" i="1"/>
  <c r="U151" i="1"/>
  <c r="V151" i="1"/>
  <c r="Y151" i="1"/>
  <c r="R150" i="1"/>
  <c r="T150" i="1"/>
  <c r="U150" i="1"/>
  <c r="V150" i="1"/>
  <c r="Y150" i="1"/>
  <c r="R149" i="1"/>
  <c r="T149" i="1"/>
  <c r="U149" i="1"/>
  <c r="V149" i="1"/>
  <c r="Y149" i="1"/>
  <c r="R148" i="1"/>
  <c r="T148" i="1"/>
  <c r="U148" i="1"/>
  <c r="V148" i="1"/>
  <c r="Y148" i="1"/>
  <c r="R147" i="1"/>
  <c r="T147" i="1"/>
  <c r="U147" i="1"/>
  <c r="V147" i="1"/>
  <c r="Y147" i="1"/>
  <c r="R146" i="1"/>
  <c r="T146" i="1"/>
  <c r="U146" i="1"/>
  <c r="V146" i="1"/>
  <c r="Y146" i="1"/>
  <c r="R145" i="1"/>
  <c r="T145" i="1"/>
  <c r="U145" i="1"/>
  <c r="V145" i="1"/>
  <c r="Y145" i="1"/>
  <c r="R144" i="1"/>
  <c r="T144" i="1"/>
  <c r="U144" i="1"/>
  <c r="V144" i="1"/>
  <c r="Y144" i="1"/>
  <c r="R143" i="1"/>
  <c r="T143" i="1"/>
  <c r="U143" i="1"/>
  <c r="V143" i="1"/>
  <c r="Y143" i="1"/>
  <c r="R142" i="1"/>
  <c r="T142" i="1"/>
  <c r="U142" i="1"/>
  <c r="V142" i="1"/>
  <c r="Y142" i="1"/>
  <c r="R141" i="1"/>
  <c r="T141" i="1"/>
  <c r="U141" i="1"/>
  <c r="V141" i="1"/>
  <c r="Y141" i="1"/>
  <c r="R140" i="1"/>
  <c r="T140" i="1"/>
  <c r="U140" i="1"/>
  <c r="V140" i="1"/>
  <c r="Y140" i="1"/>
  <c r="R139" i="1"/>
  <c r="T139" i="1"/>
  <c r="U139" i="1"/>
  <c r="V139" i="1"/>
  <c r="Y139" i="1"/>
  <c r="R138" i="1"/>
  <c r="T138" i="1"/>
  <c r="U138" i="1"/>
  <c r="V138" i="1"/>
  <c r="Y138" i="1"/>
  <c r="R137" i="1"/>
  <c r="T137" i="1"/>
  <c r="U137" i="1"/>
  <c r="V137" i="1"/>
  <c r="Y137" i="1"/>
  <c r="R136" i="1"/>
  <c r="T136" i="1"/>
  <c r="U136" i="1"/>
  <c r="V136" i="1"/>
  <c r="Y136" i="1"/>
  <c r="R135" i="1"/>
  <c r="T135" i="1"/>
  <c r="U135" i="1"/>
  <c r="V135" i="1"/>
  <c r="Y135" i="1"/>
  <c r="R134" i="1"/>
  <c r="T134" i="1"/>
  <c r="U134" i="1"/>
  <c r="V134" i="1"/>
  <c r="Y134" i="1"/>
  <c r="R133" i="1"/>
  <c r="T133" i="1"/>
  <c r="U133" i="1"/>
  <c r="V133" i="1"/>
  <c r="Y133" i="1"/>
  <c r="R132" i="1"/>
  <c r="T132" i="1"/>
  <c r="U132" i="1"/>
  <c r="V132" i="1"/>
  <c r="Y132" i="1"/>
  <c r="R131" i="1"/>
  <c r="T131" i="1"/>
  <c r="U131" i="1"/>
  <c r="V131" i="1"/>
  <c r="Y131" i="1"/>
  <c r="R130" i="1"/>
  <c r="T130" i="1"/>
  <c r="U130" i="1"/>
  <c r="V130" i="1"/>
  <c r="Y130" i="1"/>
  <c r="R129" i="1"/>
  <c r="T129" i="1"/>
  <c r="U129" i="1"/>
  <c r="V129" i="1"/>
  <c r="Y129" i="1"/>
  <c r="R128" i="1"/>
  <c r="T128" i="1"/>
  <c r="U128" i="1"/>
  <c r="V128" i="1"/>
  <c r="Y128" i="1"/>
  <c r="R127" i="1"/>
  <c r="T127" i="1"/>
  <c r="U127" i="1"/>
  <c r="V127" i="1"/>
  <c r="Y127" i="1"/>
  <c r="R126" i="1"/>
  <c r="T126" i="1"/>
  <c r="U126" i="1"/>
  <c r="V126" i="1"/>
  <c r="Y126" i="1"/>
  <c r="R125" i="1"/>
  <c r="T125" i="1"/>
  <c r="U125" i="1"/>
  <c r="V125" i="1"/>
  <c r="Y125" i="1"/>
  <c r="R124" i="1"/>
  <c r="T124" i="1"/>
  <c r="U124" i="1"/>
  <c r="V124" i="1"/>
  <c r="Y124" i="1"/>
  <c r="R123" i="1"/>
  <c r="T123" i="1"/>
  <c r="U123" i="1"/>
  <c r="V123" i="1"/>
  <c r="Y123" i="1"/>
  <c r="R122" i="1"/>
  <c r="T122" i="1"/>
  <c r="U122" i="1"/>
  <c r="V122" i="1"/>
  <c r="Y122" i="1"/>
  <c r="R121" i="1"/>
  <c r="T121" i="1"/>
  <c r="U121" i="1"/>
  <c r="V121" i="1"/>
  <c r="Y121" i="1"/>
  <c r="R120" i="1"/>
  <c r="T120" i="1"/>
  <c r="U120" i="1"/>
  <c r="V120" i="1"/>
  <c r="Y120" i="1"/>
  <c r="R119" i="1"/>
  <c r="T119" i="1"/>
  <c r="U119" i="1"/>
  <c r="V119" i="1"/>
  <c r="Y119" i="1"/>
  <c r="R118" i="1"/>
  <c r="T118" i="1"/>
  <c r="U118" i="1"/>
  <c r="V118" i="1"/>
  <c r="Y118" i="1"/>
  <c r="R117" i="1"/>
  <c r="T117" i="1"/>
  <c r="U117" i="1"/>
  <c r="V117" i="1"/>
  <c r="Y117" i="1"/>
  <c r="R116" i="1"/>
  <c r="T116" i="1"/>
  <c r="U116" i="1"/>
  <c r="V116" i="1"/>
  <c r="Y116" i="1"/>
  <c r="R115" i="1"/>
  <c r="T115" i="1"/>
  <c r="U115" i="1"/>
  <c r="V115" i="1"/>
  <c r="Y115" i="1"/>
  <c r="R114" i="1"/>
  <c r="T114" i="1"/>
  <c r="U114" i="1"/>
  <c r="V114" i="1"/>
  <c r="Y114" i="1"/>
  <c r="R113" i="1"/>
  <c r="T113" i="1"/>
  <c r="U113" i="1"/>
  <c r="V113" i="1"/>
  <c r="Y113" i="1"/>
  <c r="R112" i="1"/>
  <c r="T112" i="1"/>
  <c r="U112" i="1"/>
  <c r="V112" i="1"/>
  <c r="Y112" i="1"/>
  <c r="R111" i="1"/>
  <c r="T111" i="1"/>
  <c r="U111" i="1"/>
  <c r="V111" i="1"/>
  <c r="Y111" i="1"/>
  <c r="R110" i="1"/>
  <c r="T110" i="1"/>
  <c r="U110" i="1"/>
  <c r="V110" i="1"/>
  <c r="Y110" i="1"/>
  <c r="R109" i="1"/>
  <c r="T109" i="1"/>
  <c r="U109" i="1"/>
  <c r="V109" i="1"/>
  <c r="Y109" i="1"/>
  <c r="R108" i="1"/>
  <c r="T108" i="1"/>
  <c r="U108" i="1"/>
  <c r="D109" i="1"/>
  <c r="D161" i="1"/>
  <c r="D135" i="1"/>
  <c r="D12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G110" i="1"/>
  <c r="J110" i="1"/>
  <c r="K110" i="1"/>
  <c r="L110" i="1"/>
  <c r="I110" i="1"/>
  <c r="H110" i="1"/>
  <c r="M110" i="1"/>
  <c r="N110" i="1"/>
  <c r="O110" i="1"/>
  <c r="P110" i="1"/>
  <c r="S110" i="1"/>
  <c r="V108" i="1"/>
  <c r="G108" i="1"/>
  <c r="J108" i="1"/>
  <c r="K108" i="1"/>
  <c r="L108" i="1"/>
  <c r="I108" i="1"/>
  <c r="H108" i="1"/>
  <c r="M108" i="1"/>
  <c r="N108" i="1"/>
  <c r="O108" i="1"/>
  <c r="P108" i="1"/>
  <c r="S108" i="1"/>
  <c r="R87" i="1"/>
  <c r="R441" i="1"/>
  <c r="R442" i="1"/>
  <c r="R443" i="1"/>
  <c r="R44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W5" i="1"/>
  <c r="X5" i="1"/>
  <c r="Y108" i="1"/>
  <c r="T107" i="1"/>
  <c r="U107" i="1"/>
  <c r="G111" i="1"/>
  <c r="J111" i="1"/>
  <c r="K111" i="1"/>
  <c r="L111" i="1"/>
  <c r="I111" i="1"/>
  <c r="H111" i="1"/>
  <c r="M111" i="1"/>
  <c r="N111" i="1"/>
  <c r="O111" i="1"/>
  <c r="P111" i="1"/>
  <c r="S111" i="1"/>
  <c r="V107" i="1"/>
  <c r="G107" i="1"/>
  <c r="J107" i="1"/>
  <c r="K107" i="1"/>
  <c r="L107" i="1"/>
  <c r="I107" i="1"/>
  <c r="H107" i="1"/>
  <c r="M107" i="1"/>
  <c r="N107" i="1"/>
  <c r="O107" i="1"/>
  <c r="P107" i="1"/>
  <c r="S107" i="1"/>
  <c r="Y107" i="1"/>
  <c r="T106" i="1"/>
  <c r="U106" i="1"/>
  <c r="G112" i="1"/>
  <c r="J112" i="1"/>
  <c r="K112" i="1"/>
  <c r="L112" i="1"/>
  <c r="I112" i="1"/>
  <c r="H112" i="1"/>
  <c r="M112" i="1"/>
  <c r="N112" i="1"/>
  <c r="O112" i="1"/>
  <c r="P112" i="1"/>
  <c r="S112" i="1"/>
  <c r="V106" i="1"/>
  <c r="G106" i="1"/>
  <c r="J106" i="1"/>
  <c r="K106" i="1"/>
  <c r="L106" i="1"/>
  <c r="I106" i="1"/>
  <c r="H106" i="1"/>
  <c r="M106" i="1"/>
  <c r="N106" i="1"/>
  <c r="O106" i="1"/>
  <c r="P106" i="1"/>
  <c r="S106" i="1"/>
  <c r="Y106" i="1"/>
  <c r="T105" i="1"/>
  <c r="U105" i="1"/>
  <c r="G113" i="1"/>
  <c r="J113" i="1"/>
  <c r="K113" i="1"/>
  <c r="L113" i="1"/>
  <c r="I113" i="1"/>
  <c r="H113" i="1"/>
  <c r="M113" i="1"/>
  <c r="N113" i="1"/>
  <c r="O113" i="1"/>
  <c r="P113" i="1"/>
  <c r="S113" i="1"/>
  <c r="V105" i="1"/>
  <c r="G105" i="1"/>
  <c r="J105" i="1"/>
  <c r="K105" i="1"/>
  <c r="L105" i="1"/>
  <c r="I105" i="1"/>
  <c r="H105" i="1"/>
  <c r="M105" i="1"/>
  <c r="N105" i="1"/>
  <c r="O105" i="1"/>
  <c r="P105" i="1"/>
  <c r="S105" i="1"/>
  <c r="Y105" i="1"/>
  <c r="T104" i="1"/>
  <c r="U104" i="1"/>
  <c r="G114" i="1"/>
  <c r="J114" i="1"/>
  <c r="K114" i="1"/>
  <c r="L114" i="1"/>
  <c r="I114" i="1"/>
  <c r="H114" i="1"/>
  <c r="M114" i="1"/>
  <c r="N114" i="1"/>
  <c r="O114" i="1"/>
  <c r="P114" i="1"/>
  <c r="S114" i="1"/>
  <c r="V104" i="1"/>
  <c r="G104" i="1"/>
  <c r="J104" i="1"/>
  <c r="K104" i="1"/>
  <c r="L104" i="1"/>
  <c r="I104" i="1"/>
  <c r="H104" i="1"/>
  <c r="M104" i="1"/>
  <c r="N104" i="1"/>
  <c r="O104" i="1"/>
  <c r="P104" i="1"/>
  <c r="S104" i="1"/>
  <c r="Y104" i="1"/>
  <c r="T103" i="1"/>
  <c r="U103" i="1"/>
  <c r="G115" i="1"/>
  <c r="J115" i="1"/>
  <c r="K115" i="1"/>
  <c r="L115" i="1"/>
  <c r="I115" i="1"/>
  <c r="H115" i="1"/>
  <c r="M115" i="1"/>
  <c r="N115" i="1"/>
  <c r="O115" i="1"/>
  <c r="P115" i="1"/>
  <c r="S115" i="1"/>
  <c r="V103" i="1"/>
  <c r="G103" i="1"/>
  <c r="J103" i="1"/>
  <c r="K103" i="1"/>
  <c r="L103" i="1"/>
  <c r="I103" i="1"/>
  <c r="H103" i="1"/>
  <c r="M103" i="1"/>
  <c r="N103" i="1"/>
  <c r="O103" i="1"/>
  <c r="P103" i="1"/>
  <c r="S103" i="1"/>
  <c r="Y103" i="1"/>
  <c r="T102" i="1"/>
  <c r="U102" i="1"/>
  <c r="G116" i="1"/>
  <c r="J116" i="1"/>
  <c r="K116" i="1"/>
  <c r="L116" i="1"/>
  <c r="I116" i="1"/>
  <c r="H116" i="1"/>
  <c r="M116" i="1"/>
  <c r="N116" i="1"/>
  <c r="O116" i="1"/>
  <c r="P116" i="1"/>
  <c r="S116" i="1"/>
  <c r="V102" i="1"/>
  <c r="G102" i="1"/>
  <c r="J102" i="1"/>
  <c r="K102" i="1"/>
  <c r="L102" i="1"/>
  <c r="I102" i="1"/>
  <c r="H102" i="1"/>
  <c r="M102" i="1"/>
  <c r="N102" i="1"/>
  <c r="O102" i="1"/>
  <c r="P102" i="1"/>
  <c r="S102" i="1"/>
  <c r="Y102" i="1"/>
  <c r="T101" i="1"/>
  <c r="U101" i="1"/>
  <c r="G117" i="1"/>
  <c r="J117" i="1"/>
  <c r="K117" i="1"/>
  <c r="L117" i="1"/>
  <c r="I117" i="1"/>
  <c r="H117" i="1"/>
  <c r="M117" i="1"/>
  <c r="N117" i="1"/>
  <c r="O117" i="1"/>
  <c r="P117" i="1"/>
  <c r="S117" i="1"/>
  <c r="V101" i="1"/>
  <c r="G101" i="1"/>
  <c r="J101" i="1"/>
  <c r="K101" i="1"/>
  <c r="L101" i="1"/>
  <c r="I101" i="1"/>
  <c r="H101" i="1"/>
  <c r="M101" i="1"/>
  <c r="N101" i="1"/>
  <c r="O101" i="1"/>
  <c r="P101" i="1"/>
  <c r="S101" i="1"/>
  <c r="Y101" i="1"/>
  <c r="T100" i="1"/>
  <c r="U100" i="1"/>
  <c r="G118" i="1"/>
  <c r="J118" i="1"/>
  <c r="K118" i="1"/>
  <c r="L118" i="1"/>
  <c r="I118" i="1"/>
  <c r="H118" i="1"/>
  <c r="M118" i="1"/>
  <c r="N118" i="1"/>
  <c r="O118" i="1"/>
  <c r="P118" i="1"/>
  <c r="S118" i="1"/>
  <c r="V100" i="1"/>
  <c r="G100" i="1"/>
  <c r="J100" i="1"/>
  <c r="K100" i="1"/>
  <c r="L100" i="1"/>
  <c r="I100" i="1"/>
  <c r="H100" i="1"/>
  <c r="M100" i="1"/>
  <c r="N100" i="1"/>
  <c r="O100" i="1"/>
  <c r="P100" i="1"/>
  <c r="S100" i="1"/>
  <c r="Y100" i="1"/>
  <c r="T99" i="1"/>
  <c r="U99" i="1"/>
  <c r="G119" i="1"/>
  <c r="J119" i="1"/>
  <c r="K119" i="1"/>
  <c r="L119" i="1"/>
  <c r="I119" i="1"/>
  <c r="H119" i="1"/>
  <c r="M119" i="1"/>
  <c r="N119" i="1"/>
  <c r="O119" i="1"/>
  <c r="P119" i="1"/>
  <c r="S119" i="1"/>
  <c r="V99" i="1"/>
  <c r="G99" i="1"/>
  <c r="J99" i="1"/>
  <c r="K99" i="1"/>
  <c r="L99" i="1"/>
  <c r="I99" i="1"/>
  <c r="H99" i="1"/>
  <c r="M99" i="1"/>
  <c r="N99" i="1"/>
  <c r="O99" i="1"/>
  <c r="P99" i="1"/>
  <c r="S99" i="1"/>
  <c r="Y99" i="1"/>
  <c r="T98" i="1"/>
  <c r="U98" i="1"/>
  <c r="G120" i="1"/>
  <c r="J120" i="1"/>
  <c r="K120" i="1"/>
  <c r="L120" i="1"/>
  <c r="I120" i="1"/>
  <c r="H120" i="1"/>
  <c r="M120" i="1"/>
  <c r="N120" i="1"/>
  <c r="O120" i="1"/>
  <c r="P120" i="1"/>
  <c r="S120" i="1"/>
  <c r="V98" i="1"/>
  <c r="G98" i="1"/>
  <c r="J98" i="1"/>
  <c r="K98" i="1"/>
  <c r="L98" i="1"/>
  <c r="I98" i="1"/>
  <c r="H98" i="1"/>
  <c r="M98" i="1"/>
  <c r="N98" i="1"/>
  <c r="O98" i="1"/>
  <c r="P98" i="1"/>
  <c r="S98" i="1"/>
  <c r="Y98" i="1"/>
  <c r="T97" i="1"/>
  <c r="U97" i="1"/>
  <c r="G121" i="1"/>
  <c r="J121" i="1"/>
  <c r="K121" i="1"/>
  <c r="L121" i="1"/>
  <c r="I121" i="1"/>
  <c r="H121" i="1"/>
  <c r="M121" i="1"/>
  <c r="N121" i="1"/>
  <c r="O121" i="1"/>
  <c r="P121" i="1"/>
  <c r="S121" i="1"/>
  <c r="V97" i="1"/>
  <c r="G97" i="1"/>
  <c r="J97" i="1"/>
  <c r="K97" i="1"/>
  <c r="L97" i="1"/>
  <c r="I97" i="1"/>
  <c r="H97" i="1"/>
  <c r="M97" i="1"/>
  <c r="N97" i="1"/>
  <c r="O97" i="1"/>
  <c r="P97" i="1"/>
  <c r="S97" i="1"/>
  <c r="Y97" i="1"/>
  <c r="T96" i="1"/>
  <c r="U96" i="1"/>
  <c r="G122" i="1"/>
  <c r="J122" i="1"/>
  <c r="K122" i="1"/>
  <c r="L122" i="1"/>
  <c r="I122" i="1"/>
  <c r="H122" i="1"/>
  <c r="M122" i="1"/>
  <c r="N122" i="1"/>
  <c r="O122" i="1"/>
  <c r="P122" i="1"/>
  <c r="S122" i="1"/>
  <c r="V96" i="1"/>
  <c r="G96" i="1"/>
  <c r="J96" i="1"/>
  <c r="K96" i="1"/>
  <c r="L96" i="1"/>
  <c r="I96" i="1"/>
  <c r="H96" i="1"/>
  <c r="M96" i="1"/>
  <c r="N96" i="1"/>
  <c r="O96" i="1"/>
  <c r="P96" i="1"/>
  <c r="S96" i="1"/>
  <c r="Y96" i="1"/>
  <c r="T95" i="1"/>
  <c r="U95" i="1"/>
  <c r="G123" i="1"/>
  <c r="J123" i="1"/>
  <c r="K123" i="1"/>
  <c r="L123" i="1"/>
  <c r="I123" i="1"/>
  <c r="H123" i="1"/>
  <c r="M123" i="1"/>
  <c r="N123" i="1"/>
  <c r="O123" i="1"/>
  <c r="P123" i="1"/>
  <c r="S123" i="1"/>
  <c r="V95" i="1"/>
  <c r="G95" i="1"/>
  <c r="J95" i="1"/>
  <c r="K95" i="1"/>
  <c r="L95" i="1"/>
  <c r="I95" i="1"/>
  <c r="H95" i="1"/>
  <c r="M95" i="1"/>
  <c r="N95" i="1"/>
  <c r="O95" i="1"/>
  <c r="P95" i="1"/>
  <c r="S95" i="1"/>
  <c r="Y95" i="1"/>
  <c r="T94" i="1"/>
  <c r="U94" i="1"/>
  <c r="G124" i="1"/>
  <c r="J124" i="1"/>
  <c r="K124" i="1"/>
  <c r="L124" i="1"/>
  <c r="I124" i="1"/>
  <c r="H124" i="1"/>
  <c r="M124" i="1"/>
  <c r="N124" i="1"/>
  <c r="O124" i="1"/>
  <c r="P124" i="1"/>
  <c r="S124" i="1"/>
  <c r="V94" i="1"/>
  <c r="G94" i="1"/>
  <c r="J94" i="1"/>
  <c r="K94" i="1"/>
  <c r="L94" i="1"/>
  <c r="I94" i="1"/>
  <c r="H94" i="1"/>
  <c r="M94" i="1"/>
  <c r="N94" i="1"/>
  <c r="O94" i="1"/>
  <c r="P94" i="1"/>
  <c r="S94" i="1"/>
  <c r="Y94" i="1"/>
  <c r="T93" i="1"/>
  <c r="U93" i="1"/>
  <c r="G125" i="1"/>
  <c r="J125" i="1"/>
  <c r="K125" i="1"/>
  <c r="L125" i="1"/>
  <c r="I125" i="1"/>
  <c r="H125" i="1"/>
  <c r="M125" i="1"/>
  <c r="N125" i="1"/>
  <c r="O125" i="1"/>
  <c r="P125" i="1"/>
  <c r="S125" i="1"/>
  <c r="V93" i="1"/>
  <c r="G93" i="1"/>
  <c r="J93" i="1"/>
  <c r="K93" i="1"/>
  <c r="L93" i="1"/>
  <c r="I93" i="1"/>
  <c r="H93" i="1"/>
  <c r="M93" i="1"/>
  <c r="N93" i="1"/>
  <c r="O93" i="1"/>
  <c r="P93" i="1"/>
  <c r="S93" i="1"/>
  <c r="Y93" i="1"/>
  <c r="T92" i="1"/>
  <c r="U92" i="1"/>
  <c r="G126" i="1"/>
  <c r="J126" i="1"/>
  <c r="K126" i="1"/>
  <c r="L126" i="1"/>
  <c r="I126" i="1"/>
  <c r="H126" i="1"/>
  <c r="M126" i="1"/>
  <c r="N126" i="1"/>
  <c r="O126" i="1"/>
  <c r="P126" i="1"/>
  <c r="S126" i="1"/>
  <c r="V92" i="1"/>
  <c r="G92" i="1"/>
  <c r="J92" i="1"/>
  <c r="K92" i="1"/>
  <c r="L92" i="1"/>
  <c r="I92" i="1"/>
  <c r="H92" i="1"/>
  <c r="M92" i="1"/>
  <c r="N92" i="1"/>
  <c r="O92" i="1"/>
  <c r="P92" i="1"/>
  <c r="S92" i="1"/>
  <c r="Y92" i="1"/>
  <c r="T91" i="1"/>
  <c r="U91" i="1"/>
  <c r="G127" i="1"/>
  <c r="J127" i="1"/>
  <c r="K127" i="1"/>
  <c r="L127" i="1"/>
  <c r="I127" i="1"/>
  <c r="H127" i="1"/>
  <c r="M127" i="1"/>
  <c r="N127" i="1"/>
  <c r="O127" i="1"/>
  <c r="P127" i="1"/>
  <c r="S127" i="1"/>
  <c r="V91" i="1"/>
  <c r="G91" i="1"/>
  <c r="J91" i="1"/>
  <c r="K91" i="1"/>
  <c r="L91" i="1"/>
  <c r="I91" i="1"/>
  <c r="H91" i="1"/>
  <c r="M91" i="1"/>
  <c r="N91" i="1"/>
  <c r="O91" i="1"/>
  <c r="P91" i="1"/>
  <c r="S91" i="1"/>
  <c r="Y91" i="1"/>
  <c r="T90" i="1"/>
  <c r="U90" i="1"/>
  <c r="G128" i="1"/>
  <c r="J128" i="1"/>
  <c r="K128" i="1"/>
  <c r="L128" i="1"/>
  <c r="I128" i="1"/>
  <c r="H128" i="1"/>
  <c r="M128" i="1"/>
  <c r="N128" i="1"/>
  <c r="O128" i="1"/>
  <c r="P128" i="1"/>
  <c r="S128" i="1"/>
  <c r="V90" i="1"/>
  <c r="G90" i="1"/>
  <c r="J90" i="1"/>
  <c r="K90" i="1"/>
  <c r="L90" i="1"/>
  <c r="I90" i="1"/>
  <c r="H90" i="1"/>
  <c r="M90" i="1"/>
  <c r="N90" i="1"/>
  <c r="O90" i="1"/>
  <c r="P90" i="1"/>
  <c r="S90" i="1"/>
  <c r="Y90" i="1"/>
  <c r="T89" i="1"/>
  <c r="U89" i="1"/>
  <c r="G129" i="1"/>
  <c r="J129" i="1"/>
  <c r="K129" i="1"/>
  <c r="L129" i="1"/>
  <c r="I129" i="1"/>
  <c r="H129" i="1"/>
  <c r="M129" i="1"/>
  <c r="N129" i="1"/>
  <c r="O129" i="1"/>
  <c r="P129" i="1"/>
  <c r="S129" i="1"/>
  <c r="V89" i="1"/>
  <c r="G89" i="1"/>
  <c r="J89" i="1"/>
  <c r="K89" i="1"/>
  <c r="L89" i="1"/>
  <c r="I89" i="1"/>
  <c r="H89" i="1"/>
  <c r="M89" i="1"/>
  <c r="N89" i="1"/>
  <c r="O89" i="1"/>
  <c r="P89" i="1"/>
  <c r="S89" i="1"/>
  <c r="Y89" i="1"/>
  <c r="T88" i="1"/>
  <c r="U88" i="1"/>
  <c r="G130" i="1"/>
  <c r="J130" i="1"/>
  <c r="K130" i="1"/>
  <c r="L130" i="1"/>
  <c r="I130" i="1"/>
  <c r="H130" i="1"/>
  <c r="M130" i="1"/>
  <c r="N130" i="1"/>
  <c r="O130" i="1"/>
  <c r="P130" i="1"/>
  <c r="S130" i="1"/>
  <c r="V88" i="1"/>
  <c r="G88" i="1"/>
  <c r="J88" i="1"/>
  <c r="K88" i="1"/>
  <c r="L88" i="1"/>
  <c r="I88" i="1"/>
  <c r="H88" i="1"/>
  <c r="M88" i="1"/>
  <c r="N88" i="1"/>
  <c r="O88" i="1"/>
  <c r="P88" i="1"/>
  <c r="S88" i="1"/>
  <c r="Y88" i="1"/>
  <c r="T87" i="1"/>
  <c r="U87" i="1"/>
  <c r="G131" i="1"/>
  <c r="J131" i="1"/>
  <c r="K131" i="1"/>
  <c r="L131" i="1"/>
  <c r="I131" i="1"/>
  <c r="H131" i="1"/>
  <c r="M131" i="1"/>
  <c r="N131" i="1"/>
  <c r="O131" i="1"/>
  <c r="P131" i="1"/>
  <c r="S131" i="1"/>
  <c r="V87" i="1"/>
  <c r="G87" i="1"/>
  <c r="J87" i="1"/>
  <c r="K87" i="1"/>
  <c r="L87" i="1"/>
  <c r="I87" i="1"/>
  <c r="H87" i="1"/>
  <c r="M87" i="1"/>
  <c r="N87" i="1"/>
  <c r="O87" i="1"/>
  <c r="P87" i="1"/>
  <c r="S87" i="1"/>
  <c r="Y87" i="1"/>
  <c r="T86" i="1"/>
  <c r="U86" i="1"/>
  <c r="G132" i="1"/>
  <c r="J132" i="1"/>
  <c r="K132" i="1"/>
  <c r="L132" i="1"/>
  <c r="I132" i="1"/>
  <c r="H132" i="1"/>
  <c r="M132" i="1"/>
  <c r="N132" i="1"/>
  <c r="O132" i="1"/>
  <c r="P132" i="1"/>
  <c r="S132" i="1"/>
  <c r="V86" i="1"/>
  <c r="G86" i="1"/>
  <c r="J86" i="1"/>
  <c r="K86" i="1"/>
  <c r="L86" i="1"/>
  <c r="I86" i="1"/>
  <c r="H86" i="1"/>
  <c r="M86" i="1"/>
  <c r="N86" i="1"/>
  <c r="O86" i="1"/>
  <c r="P86" i="1"/>
  <c r="S86" i="1"/>
  <c r="Y86" i="1"/>
  <c r="T85" i="1"/>
  <c r="U85" i="1"/>
  <c r="G133" i="1"/>
  <c r="J133" i="1"/>
  <c r="K133" i="1"/>
  <c r="L133" i="1"/>
  <c r="I133" i="1"/>
  <c r="H133" i="1"/>
  <c r="M133" i="1"/>
  <c r="N133" i="1"/>
  <c r="O133" i="1"/>
  <c r="P133" i="1"/>
  <c r="S133" i="1"/>
  <c r="V85" i="1"/>
  <c r="G85" i="1"/>
  <c r="J85" i="1"/>
  <c r="K85" i="1"/>
  <c r="L85" i="1"/>
  <c r="I85" i="1"/>
  <c r="H85" i="1"/>
  <c r="M85" i="1"/>
  <c r="N85" i="1"/>
  <c r="O85" i="1"/>
  <c r="P85" i="1"/>
  <c r="S85" i="1"/>
  <c r="Y85" i="1"/>
  <c r="T84" i="1"/>
  <c r="U84" i="1"/>
  <c r="G134" i="1"/>
  <c r="J134" i="1"/>
  <c r="K134" i="1"/>
  <c r="L134" i="1"/>
  <c r="I134" i="1"/>
  <c r="H134" i="1"/>
  <c r="M134" i="1"/>
  <c r="N134" i="1"/>
  <c r="O134" i="1"/>
  <c r="P134" i="1"/>
  <c r="S134" i="1"/>
  <c r="V84" i="1"/>
  <c r="G84" i="1"/>
  <c r="J84" i="1"/>
  <c r="K84" i="1"/>
  <c r="L84" i="1"/>
  <c r="I84" i="1"/>
  <c r="H84" i="1"/>
  <c r="M84" i="1"/>
  <c r="N84" i="1"/>
  <c r="O84" i="1"/>
  <c r="P84" i="1"/>
  <c r="S84" i="1"/>
  <c r="Y84" i="1"/>
  <c r="T83" i="1"/>
  <c r="U83" i="1"/>
  <c r="G135" i="1"/>
  <c r="J135" i="1"/>
  <c r="K135" i="1"/>
  <c r="L135" i="1"/>
  <c r="I135" i="1"/>
  <c r="H135" i="1"/>
  <c r="M135" i="1"/>
  <c r="N135" i="1"/>
  <c r="O135" i="1"/>
  <c r="P135" i="1"/>
  <c r="S135" i="1"/>
  <c r="V83" i="1"/>
  <c r="G83" i="1"/>
  <c r="J83" i="1"/>
  <c r="K83" i="1"/>
  <c r="L83" i="1"/>
  <c r="I83" i="1"/>
  <c r="H83" i="1"/>
  <c r="M83" i="1"/>
  <c r="N83" i="1"/>
  <c r="O83" i="1"/>
  <c r="P83" i="1"/>
  <c r="S83" i="1"/>
  <c r="Y83" i="1"/>
  <c r="T82" i="1"/>
  <c r="U82" i="1"/>
  <c r="G136" i="1"/>
  <c r="J136" i="1"/>
  <c r="K136" i="1"/>
  <c r="L136" i="1"/>
  <c r="I136" i="1"/>
  <c r="H136" i="1"/>
  <c r="M136" i="1"/>
  <c r="N136" i="1"/>
  <c r="O136" i="1"/>
  <c r="P136" i="1"/>
  <c r="S136" i="1"/>
  <c r="V82" i="1"/>
  <c r="G82" i="1"/>
  <c r="J82" i="1"/>
  <c r="K82" i="1"/>
  <c r="L82" i="1"/>
  <c r="I82" i="1"/>
  <c r="H82" i="1"/>
  <c r="M82" i="1"/>
  <c r="N82" i="1"/>
  <c r="O82" i="1"/>
  <c r="P82" i="1"/>
  <c r="S82" i="1"/>
  <c r="Y82" i="1"/>
  <c r="T81" i="1"/>
  <c r="U81" i="1"/>
  <c r="G137" i="1"/>
  <c r="J137" i="1"/>
  <c r="K137" i="1"/>
  <c r="L137" i="1"/>
  <c r="I137" i="1"/>
  <c r="H137" i="1"/>
  <c r="M137" i="1"/>
  <c r="N137" i="1"/>
  <c r="O137" i="1"/>
  <c r="P137" i="1"/>
  <c r="S137" i="1"/>
  <c r="V81" i="1"/>
  <c r="G81" i="1"/>
  <c r="J81" i="1"/>
  <c r="K81" i="1"/>
  <c r="L81" i="1"/>
  <c r="I81" i="1"/>
  <c r="H81" i="1"/>
  <c r="M81" i="1"/>
  <c r="N81" i="1"/>
  <c r="O81" i="1"/>
  <c r="P81" i="1"/>
  <c r="S81" i="1"/>
  <c r="Y81" i="1"/>
  <c r="T80" i="1"/>
  <c r="U80" i="1"/>
  <c r="G138" i="1"/>
  <c r="J138" i="1"/>
  <c r="K138" i="1"/>
  <c r="L138" i="1"/>
  <c r="I138" i="1"/>
  <c r="H138" i="1"/>
  <c r="M138" i="1"/>
  <c r="N138" i="1"/>
  <c r="O138" i="1"/>
  <c r="P138" i="1"/>
  <c r="S138" i="1"/>
  <c r="V80" i="1"/>
  <c r="G80" i="1"/>
  <c r="J80" i="1"/>
  <c r="K80" i="1"/>
  <c r="L80" i="1"/>
  <c r="I80" i="1"/>
  <c r="H80" i="1"/>
  <c r="M80" i="1"/>
  <c r="N80" i="1"/>
  <c r="O80" i="1"/>
  <c r="P80" i="1"/>
  <c r="S80" i="1"/>
  <c r="Y80" i="1"/>
  <c r="T79" i="1"/>
  <c r="U79" i="1"/>
  <c r="G139" i="1"/>
  <c r="J139" i="1"/>
  <c r="K139" i="1"/>
  <c r="L139" i="1"/>
  <c r="I139" i="1"/>
  <c r="H139" i="1"/>
  <c r="M139" i="1"/>
  <c r="N139" i="1"/>
  <c r="O139" i="1"/>
  <c r="P139" i="1"/>
  <c r="S139" i="1"/>
  <c r="V79" i="1"/>
  <c r="G79" i="1"/>
  <c r="J79" i="1"/>
  <c r="K79" i="1"/>
  <c r="L79" i="1"/>
  <c r="I79" i="1"/>
  <c r="H79" i="1"/>
  <c r="M79" i="1"/>
  <c r="N79" i="1"/>
  <c r="O79" i="1"/>
  <c r="P79" i="1"/>
  <c r="S79" i="1"/>
  <c r="Y79" i="1"/>
  <c r="T78" i="1"/>
  <c r="U78" i="1"/>
  <c r="G140" i="1"/>
  <c r="J140" i="1"/>
  <c r="K140" i="1"/>
  <c r="L140" i="1"/>
  <c r="I140" i="1"/>
  <c r="H140" i="1"/>
  <c r="M140" i="1"/>
  <c r="N140" i="1"/>
  <c r="O140" i="1"/>
  <c r="P140" i="1"/>
  <c r="S140" i="1"/>
  <c r="V78" i="1"/>
  <c r="G78" i="1"/>
  <c r="J78" i="1"/>
  <c r="K78" i="1"/>
  <c r="L78" i="1"/>
  <c r="I78" i="1"/>
  <c r="H78" i="1"/>
  <c r="M78" i="1"/>
  <c r="N78" i="1"/>
  <c r="O78" i="1"/>
  <c r="P78" i="1"/>
  <c r="S78" i="1"/>
  <c r="Y78" i="1"/>
  <c r="T77" i="1"/>
  <c r="U77" i="1"/>
  <c r="G141" i="1"/>
  <c r="J141" i="1"/>
  <c r="K141" i="1"/>
  <c r="L141" i="1"/>
  <c r="I141" i="1"/>
  <c r="H141" i="1"/>
  <c r="M141" i="1"/>
  <c r="N141" i="1"/>
  <c r="O141" i="1"/>
  <c r="P141" i="1"/>
  <c r="S141" i="1"/>
  <c r="V77" i="1"/>
  <c r="G77" i="1"/>
  <c r="J77" i="1"/>
  <c r="K77" i="1"/>
  <c r="L77" i="1"/>
  <c r="I77" i="1"/>
  <c r="H77" i="1"/>
  <c r="M77" i="1"/>
  <c r="N77" i="1"/>
  <c r="O77" i="1"/>
  <c r="P77" i="1"/>
  <c r="S77" i="1"/>
  <c r="Y77" i="1"/>
  <c r="T76" i="1"/>
  <c r="U76" i="1"/>
  <c r="G142" i="1"/>
  <c r="J142" i="1"/>
  <c r="K142" i="1"/>
  <c r="L142" i="1"/>
  <c r="I142" i="1"/>
  <c r="H142" i="1"/>
  <c r="M142" i="1"/>
  <c r="N142" i="1"/>
  <c r="O142" i="1"/>
  <c r="P142" i="1"/>
  <c r="S142" i="1"/>
  <c r="V76" i="1"/>
  <c r="G76" i="1"/>
  <c r="J76" i="1"/>
  <c r="K76" i="1"/>
  <c r="L76" i="1"/>
  <c r="I76" i="1"/>
  <c r="H76" i="1"/>
  <c r="M76" i="1"/>
  <c r="N76" i="1"/>
  <c r="O76" i="1"/>
  <c r="P76" i="1"/>
  <c r="S76" i="1"/>
  <c r="Y76" i="1"/>
  <c r="T75" i="1"/>
  <c r="U75" i="1"/>
  <c r="G143" i="1"/>
  <c r="J143" i="1"/>
  <c r="K143" i="1"/>
  <c r="L143" i="1"/>
  <c r="I143" i="1"/>
  <c r="H143" i="1"/>
  <c r="M143" i="1"/>
  <c r="N143" i="1"/>
  <c r="O143" i="1"/>
  <c r="P143" i="1"/>
  <c r="S143" i="1"/>
  <c r="V75" i="1"/>
  <c r="G75" i="1"/>
  <c r="J75" i="1"/>
  <c r="K75" i="1"/>
  <c r="L75" i="1"/>
  <c r="I75" i="1"/>
  <c r="H75" i="1"/>
  <c r="M75" i="1"/>
  <c r="N75" i="1"/>
  <c r="O75" i="1"/>
  <c r="P75" i="1"/>
  <c r="S75" i="1"/>
  <c r="Y75" i="1"/>
  <c r="T74" i="1"/>
  <c r="U74" i="1"/>
  <c r="G144" i="1"/>
  <c r="J144" i="1"/>
  <c r="K144" i="1"/>
  <c r="L144" i="1"/>
  <c r="I144" i="1"/>
  <c r="H144" i="1"/>
  <c r="M144" i="1"/>
  <c r="N144" i="1"/>
  <c r="O144" i="1"/>
  <c r="P144" i="1"/>
  <c r="S144" i="1"/>
  <c r="V74" i="1"/>
  <c r="G74" i="1"/>
  <c r="J74" i="1"/>
  <c r="K74" i="1"/>
  <c r="L74" i="1"/>
  <c r="I74" i="1"/>
  <c r="H74" i="1"/>
  <c r="M74" i="1"/>
  <c r="N74" i="1"/>
  <c r="O74" i="1"/>
  <c r="P74" i="1"/>
  <c r="S74" i="1"/>
  <c r="Y74" i="1"/>
  <c r="T73" i="1"/>
  <c r="U73" i="1"/>
  <c r="G145" i="1"/>
  <c r="J145" i="1"/>
  <c r="K145" i="1"/>
  <c r="L145" i="1"/>
  <c r="I145" i="1"/>
  <c r="H145" i="1"/>
  <c r="M145" i="1"/>
  <c r="N145" i="1"/>
  <c r="O145" i="1"/>
  <c r="P145" i="1"/>
  <c r="S145" i="1"/>
  <c r="V73" i="1"/>
  <c r="G73" i="1"/>
  <c r="J73" i="1"/>
  <c r="K73" i="1"/>
  <c r="L73" i="1"/>
  <c r="I73" i="1"/>
  <c r="H73" i="1"/>
  <c r="M73" i="1"/>
  <c r="N73" i="1"/>
  <c r="O73" i="1"/>
  <c r="P73" i="1"/>
  <c r="S73" i="1"/>
  <c r="Y73" i="1"/>
  <c r="T72" i="1"/>
  <c r="U72" i="1"/>
  <c r="G146" i="1"/>
  <c r="J146" i="1"/>
  <c r="K146" i="1"/>
  <c r="L146" i="1"/>
  <c r="I146" i="1"/>
  <c r="H146" i="1"/>
  <c r="M146" i="1"/>
  <c r="N146" i="1"/>
  <c r="O146" i="1"/>
  <c r="P146" i="1"/>
  <c r="S146" i="1"/>
  <c r="V72" i="1"/>
  <c r="G72" i="1"/>
  <c r="J72" i="1"/>
  <c r="K72" i="1"/>
  <c r="L72" i="1"/>
  <c r="I72" i="1"/>
  <c r="H72" i="1"/>
  <c r="M72" i="1"/>
  <c r="N72" i="1"/>
  <c r="O72" i="1"/>
  <c r="P72" i="1"/>
  <c r="S72" i="1"/>
  <c r="Y72" i="1"/>
  <c r="T71" i="1"/>
  <c r="U71" i="1"/>
  <c r="G147" i="1"/>
  <c r="J147" i="1"/>
  <c r="K147" i="1"/>
  <c r="L147" i="1"/>
  <c r="I147" i="1"/>
  <c r="H147" i="1"/>
  <c r="M147" i="1"/>
  <c r="N147" i="1"/>
  <c r="O147" i="1"/>
  <c r="P147" i="1"/>
  <c r="S147" i="1"/>
  <c r="V71" i="1"/>
  <c r="G71" i="1"/>
  <c r="J71" i="1"/>
  <c r="K71" i="1"/>
  <c r="L71" i="1"/>
  <c r="I71" i="1"/>
  <c r="H71" i="1"/>
  <c r="M71" i="1"/>
  <c r="N71" i="1"/>
  <c r="O71" i="1"/>
  <c r="P71" i="1"/>
  <c r="S71" i="1"/>
  <c r="Y71" i="1"/>
  <c r="T70" i="1"/>
  <c r="U70" i="1"/>
  <c r="G148" i="1"/>
  <c r="J148" i="1"/>
  <c r="K148" i="1"/>
  <c r="L148" i="1"/>
  <c r="I148" i="1"/>
  <c r="H148" i="1"/>
  <c r="M148" i="1"/>
  <c r="N148" i="1"/>
  <c r="O148" i="1"/>
  <c r="P148" i="1"/>
  <c r="S148" i="1"/>
  <c r="V70" i="1"/>
  <c r="G70" i="1"/>
  <c r="J70" i="1"/>
  <c r="K70" i="1"/>
  <c r="L70" i="1"/>
  <c r="I70" i="1"/>
  <c r="H70" i="1"/>
  <c r="M70" i="1"/>
  <c r="N70" i="1"/>
  <c r="O70" i="1"/>
  <c r="P70" i="1"/>
  <c r="S70" i="1"/>
  <c r="Y70" i="1"/>
  <c r="T69" i="1"/>
  <c r="U69" i="1"/>
  <c r="G149" i="1"/>
  <c r="J149" i="1"/>
  <c r="K149" i="1"/>
  <c r="L149" i="1"/>
  <c r="I149" i="1"/>
  <c r="H149" i="1"/>
  <c r="M149" i="1"/>
  <c r="N149" i="1"/>
  <c r="O149" i="1"/>
  <c r="P149" i="1"/>
  <c r="S149" i="1"/>
  <c r="V69" i="1"/>
  <c r="G69" i="1"/>
  <c r="J69" i="1"/>
  <c r="K69" i="1"/>
  <c r="L69" i="1"/>
  <c r="I69" i="1"/>
  <c r="H69" i="1"/>
  <c r="M69" i="1"/>
  <c r="N69" i="1"/>
  <c r="O69" i="1"/>
  <c r="P69" i="1"/>
  <c r="S69" i="1"/>
  <c r="Y69" i="1"/>
  <c r="T68" i="1"/>
  <c r="U68" i="1"/>
  <c r="G150" i="1"/>
  <c r="J150" i="1"/>
  <c r="K150" i="1"/>
  <c r="L150" i="1"/>
  <c r="I150" i="1"/>
  <c r="H150" i="1"/>
  <c r="M150" i="1"/>
  <c r="N150" i="1"/>
  <c r="O150" i="1"/>
  <c r="P150" i="1"/>
  <c r="S150" i="1"/>
  <c r="V68" i="1"/>
  <c r="G68" i="1"/>
  <c r="J68" i="1"/>
  <c r="K68" i="1"/>
  <c r="L68" i="1"/>
  <c r="I68" i="1"/>
  <c r="H68" i="1"/>
  <c r="M68" i="1"/>
  <c r="N68" i="1"/>
  <c r="O68" i="1"/>
  <c r="P68" i="1"/>
  <c r="S68" i="1"/>
  <c r="Y68" i="1"/>
  <c r="T67" i="1"/>
  <c r="U67" i="1"/>
  <c r="G151" i="1"/>
  <c r="J151" i="1"/>
  <c r="K151" i="1"/>
  <c r="L151" i="1"/>
  <c r="I151" i="1"/>
  <c r="H151" i="1"/>
  <c r="M151" i="1"/>
  <c r="N151" i="1"/>
  <c r="O151" i="1"/>
  <c r="P151" i="1"/>
  <c r="S151" i="1"/>
  <c r="V67" i="1"/>
  <c r="G67" i="1"/>
  <c r="J67" i="1"/>
  <c r="K67" i="1"/>
  <c r="L67" i="1"/>
  <c r="I67" i="1"/>
  <c r="H67" i="1"/>
  <c r="M67" i="1"/>
  <c r="N67" i="1"/>
  <c r="O67" i="1"/>
  <c r="P67" i="1"/>
  <c r="S67" i="1"/>
  <c r="Y67" i="1"/>
  <c r="T66" i="1"/>
  <c r="U66" i="1"/>
  <c r="G152" i="1"/>
  <c r="J152" i="1"/>
  <c r="K152" i="1"/>
  <c r="L152" i="1"/>
  <c r="I152" i="1"/>
  <c r="H152" i="1"/>
  <c r="M152" i="1"/>
  <c r="N152" i="1"/>
  <c r="O152" i="1"/>
  <c r="P152" i="1"/>
  <c r="S152" i="1"/>
  <c r="V66" i="1"/>
  <c r="G66" i="1"/>
  <c r="J66" i="1"/>
  <c r="K66" i="1"/>
  <c r="L66" i="1"/>
  <c r="I66" i="1"/>
  <c r="H66" i="1"/>
  <c r="M66" i="1"/>
  <c r="N66" i="1"/>
  <c r="O66" i="1"/>
  <c r="P66" i="1"/>
  <c r="S66" i="1"/>
  <c r="Y66" i="1"/>
  <c r="T65" i="1"/>
  <c r="U65" i="1"/>
  <c r="G153" i="1"/>
  <c r="J153" i="1"/>
  <c r="K153" i="1"/>
  <c r="L153" i="1"/>
  <c r="I153" i="1"/>
  <c r="H153" i="1"/>
  <c r="M153" i="1"/>
  <c r="N153" i="1"/>
  <c r="O153" i="1"/>
  <c r="P153" i="1"/>
  <c r="S153" i="1"/>
  <c r="V65" i="1"/>
  <c r="Y65" i="1"/>
  <c r="T64" i="1"/>
  <c r="U64" i="1"/>
  <c r="G154" i="1"/>
  <c r="J154" i="1"/>
  <c r="K154" i="1"/>
  <c r="L154" i="1"/>
  <c r="I154" i="1"/>
  <c r="H154" i="1"/>
  <c r="M154" i="1"/>
  <c r="N154" i="1"/>
  <c r="O154" i="1"/>
  <c r="P154" i="1"/>
  <c r="S154" i="1"/>
  <c r="V64" i="1"/>
  <c r="Y64" i="1"/>
  <c r="T63" i="1"/>
  <c r="U63" i="1"/>
  <c r="G155" i="1"/>
  <c r="J155" i="1"/>
  <c r="K155" i="1"/>
  <c r="L155" i="1"/>
  <c r="I155" i="1"/>
  <c r="H155" i="1"/>
  <c r="M155" i="1"/>
  <c r="N155" i="1"/>
  <c r="O155" i="1"/>
  <c r="P155" i="1"/>
  <c r="S155" i="1"/>
  <c r="V63" i="1"/>
  <c r="Y63" i="1"/>
  <c r="T62" i="1"/>
  <c r="U62" i="1"/>
  <c r="G156" i="1"/>
  <c r="J156" i="1"/>
  <c r="K156" i="1"/>
  <c r="L156" i="1"/>
  <c r="I156" i="1"/>
  <c r="H156" i="1"/>
  <c r="M156" i="1"/>
  <c r="N156" i="1"/>
  <c r="O156" i="1"/>
  <c r="P156" i="1"/>
  <c r="S156" i="1"/>
  <c r="V62" i="1"/>
  <c r="Y62" i="1"/>
  <c r="T61" i="1"/>
  <c r="U61" i="1"/>
  <c r="G157" i="1"/>
  <c r="J157" i="1"/>
  <c r="K157" i="1"/>
  <c r="L157" i="1"/>
  <c r="I157" i="1"/>
  <c r="H157" i="1"/>
  <c r="M157" i="1"/>
  <c r="N157" i="1"/>
  <c r="O157" i="1"/>
  <c r="P157" i="1"/>
  <c r="S157" i="1"/>
  <c r="V61" i="1"/>
  <c r="Y61" i="1"/>
  <c r="T60" i="1"/>
  <c r="U60" i="1"/>
  <c r="G158" i="1"/>
  <c r="J158" i="1"/>
  <c r="K158" i="1"/>
  <c r="L158" i="1"/>
  <c r="I158" i="1"/>
  <c r="H158" i="1"/>
  <c r="M158" i="1"/>
  <c r="N158" i="1"/>
  <c r="O158" i="1"/>
  <c r="P158" i="1"/>
  <c r="S158" i="1"/>
  <c r="V60" i="1"/>
  <c r="Y60" i="1"/>
  <c r="T59" i="1"/>
  <c r="U59" i="1"/>
  <c r="G159" i="1"/>
  <c r="J159" i="1"/>
  <c r="K159" i="1"/>
  <c r="L159" i="1"/>
  <c r="I159" i="1"/>
  <c r="H159" i="1"/>
  <c r="M159" i="1"/>
  <c r="N159" i="1"/>
  <c r="O159" i="1"/>
  <c r="P159" i="1"/>
  <c r="S159" i="1"/>
  <c r="V59" i="1"/>
  <c r="Y59" i="1"/>
  <c r="T58" i="1"/>
  <c r="U58" i="1"/>
  <c r="G160" i="1"/>
  <c r="J160" i="1"/>
  <c r="K160" i="1"/>
  <c r="L160" i="1"/>
  <c r="I160" i="1"/>
  <c r="H160" i="1"/>
  <c r="M160" i="1"/>
  <c r="N160" i="1"/>
  <c r="O160" i="1"/>
  <c r="P160" i="1"/>
  <c r="S160" i="1"/>
  <c r="V58" i="1"/>
  <c r="Y58" i="1"/>
  <c r="T57" i="1"/>
  <c r="U57" i="1"/>
  <c r="G161" i="1"/>
  <c r="J161" i="1"/>
  <c r="K161" i="1"/>
  <c r="L161" i="1"/>
  <c r="I161" i="1"/>
  <c r="H161" i="1"/>
  <c r="M161" i="1"/>
  <c r="N161" i="1"/>
  <c r="O161" i="1"/>
  <c r="P161" i="1"/>
  <c r="S161" i="1"/>
  <c r="V57" i="1"/>
  <c r="Y57" i="1"/>
  <c r="T56" i="1"/>
  <c r="U56" i="1"/>
  <c r="G162" i="1"/>
  <c r="J162" i="1"/>
  <c r="K162" i="1"/>
  <c r="L162" i="1"/>
  <c r="I162" i="1"/>
  <c r="H162" i="1"/>
  <c r="M162" i="1"/>
  <c r="N162" i="1"/>
  <c r="O162" i="1"/>
  <c r="P162" i="1"/>
  <c r="S162" i="1"/>
  <c r="V56" i="1"/>
  <c r="Y56" i="1"/>
  <c r="T55" i="1"/>
  <c r="U55" i="1"/>
  <c r="G163" i="1"/>
  <c r="J163" i="1"/>
  <c r="K163" i="1"/>
  <c r="L163" i="1"/>
  <c r="I163" i="1"/>
  <c r="H163" i="1"/>
  <c r="M163" i="1"/>
  <c r="N163" i="1"/>
  <c r="O163" i="1"/>
  <c r="P163" i="1"/>
  <c r="S163" i="1"/>
  <c r="V55" i="1"/>
  <c r="Y55" i="1"/>
  <c r="T54" i="1"/>
  <c r="U54" i="1"/>
  <c r="G164" i="1"/>
  <c r="J164" i="1"/>
  <c r="K164" i="1"/>
  <c r="L164" i="1"/>
  <c r="I164" i="1"/>
  <c r="H164" i="1"/>
  <c r="M164" i="1"/>
  <c r="N164" i="1"/>
  <c r="O164" i="1"/>
  <c r="P164" i="1"/>
  <c r="S164" i="1"/>
  <c r="V54" i="1"/>
  <c r="Y54" i="1"/>
  <c r="T53" i="1"/>
  <c r="U53" i="1"/>
  <c r="G165" i="1"/>
  <c r="J165" i="1"/>
  <c r="K165" i="1"/>
  <c r="L165" i="1"/>
  <c r="I165" i="1"/>
  <c r="H165" i="1"/>
  <c r="M165" i="1"/>
  <c r="N165" i="1"/>
  <c r="O165" i="1"/>
  <c r="P165" i="1"/>
  <c r="S165" i="1"/>
  <c r="V53" i="1"/>
  <c r="Y53" i="1"/>
  <c r="T52" i="1"/>
  <c r="U52" i="1"/>
  <c r="G166" i="1"/>
  <c r="J166" i="1"/>
  <c r="K166" i="1"/>
  <c r="L166" i="1"/>
  <c r="I166" i="1"/>
  <c r="H166" i="1"/>
  <c r="M166" i="1"/>
  <c r="N166" i="1"/>
  <c r="O166" i="1"/>
  <c r="P166" i="1"/>
  <c r="S166" i="1"/>
  <c r="V52" i="1"/>
  <c r="Y52" i="1"/>
  <c r="T51" i="1"/>
  <c r="U51" i="1"/>
  <c r="G167" i="1"/>
  <c r="J167" i="1"/>
  <c r="K167" i="1"/>
  <c r="L167" i="1"/>
  <c r="I167" i="1"/>
  <c r="H167" i="1"/>
  <c r="M167" i="1"/>
  <c r="N167" i="1"/>
  <c r="O167" i="1"/>
  <c r="P167" i="1"/>
  <c r="S167" i="1"/>
  <c r="V51" i="1"/>
  <c r="Y51" i="1"/>
  <c r="T50" i="1"/>
  <c r="U50" i="1"/>
  <c r="G168" i="1"/>
  <c r="J168" i="1"/>
  <c r="K168" i="1"/>
  <c r="L168" i="1"/>
  <c r="I168" i="1"/>
  <c r="H168" i="1"/>
  <c r="M168" i="1"/>
  <c r="N168" i="1"/>
  <c r="O168" i="1"/>
  <c r="P168" i="1"/>
  <c r="S168" i="1"/>
  <c r="V50" i="1"/>
  <c r="Y50" i="1"/>
  <c r="T49" i="1"/>
  <c r="U49" i="1"/>
  <c r="G169" i="1"/>
  <c r="J169" i="1"/>
  <c r="K169" i="1"/>
  <c r="L169" i="1"/>
  <c r="I169" i="1"/>
  <c r="H169" i="1"/>
  <c r="M169" i="1"/>
  <c r="N169" i="1"/>
  <c r="O169" i="1"/>
  <c r="P169" i="1"/>
  <c r="S169" i="1"/>
  <c r="V49" i="1"/>
  <c r="Y49" i="1"/>
  <c r="T48" i="1"/>
  <c r="U48" i="1"/>
  <c r="G170" i="1"/>
  <c r="J170" i="1"/>
  <c r="K170" i="1"/>
  <c r="L170" i="1"/>
  <c r="I170" i="1"/>
  <c r="H170" i="1"/>
  <c r="M170" i="1"/>
  <c r="N170" i="1"/>
  <c r="O170" i="1"/>
  <c r="P170" i="1"/>
  <c r="S170" i="1"/>
  <c r="V48" i="1"/>
  <c r="Y48" i="1"/>
  <c r="T47" i="1"/>
  <c r="U47" i="1"/>
  <c r="G171" i="1"/>
  <c r="J171" i="1"/>
  <c r="K171" i="1"/>
  <c r="L171" i="1"/>
  <c r="I171" i="1"/>
  <c r="H171" i="1"/>
  <c r="M171" i="1"/>
  <c r="N171" i="1"/>
  <c r="O171" i="1"/>
  <c r="P171" i="1"/>
  <c r="S171" i="1"/>
  <c r="V47" i="1"/>
  <c r="Y47" i="1"/>
  <c r="T46" i="1"/>
  <c r="U46" i="1"/>
  <c r="G172" i="1"/>
  <c r="J172" i="1"/>
  <c r="K172" i="1"/>
  <c r="L172" i="1"/>
  <c r="I172" i="1"/>
  <c r="H172" i="1"/>
  <c r="M172" i="1"/>
  <c r="N172" i="1"/>
  <c r="O172" i="1"/>
  <c r="P172" i="1"/>
  <c r="S172" i="1"/>
  <c r="V46" i="1"/>
  <c r="Y46" i="1"/>
  <c r="T45" i="1"/>
  <c r="U45" i="1"/>
  <c r="G173" i="1"/>
  <c r="J173" i="1"/>
  <c r="K173" i="1"/>
  <c r="L173" i="1"/>
  <c r="I173" i="1"/>
  <c r="H173" i="1"/>
  <c r="M173" i="1"/>
  <c r="N173" i="1"/>
  <c r="O173" i="1"/>
  <c r="P173" i="1"/>
  <c r="S173" i="1"/>
  <c r="V45" i="1"/>
  <c r="Y45" i="1"/>
  <c r="T44" i="1"/>
  <c r="U44" i="1"/>
  <c r="G174" i="1"/>
  <c r="J174" i="1"/>
  <c r="K174" i="1"/>
  <c r="L174" i="1"/>
  <c r="I174" i="1"/>
  <c r="H174" i="1"/>
  <c r="M174" i="1"/>
  <c r="N174" i="1"/>
  <c r="O174" i="1"/>
  <c r="P174" i="1"/>
  <c r="S174" i="1"/>
  <c r="V44" i="1"/>
  <c r="Y44" i="1"/>
  <c r="T43" i="1"/>
  <c r="U43" i="1"/>
  <c r="G175" i="1"/>
  <c r="J175" i="1"/>
  <c r="K175" i="1"/>
  <c r="L175" i="1"/>
  <c r="I175" i="1"/>
  <c r="H175" i="1"/>
  <c r="M175" i="1"/>
  <c r="N175" i="1"/>
  <c r="O175" i="1"/>
  <c r="P175" i="1"/>
  <c r="S175" i="1"/>
  <c r="V43" i="1"/>
  <c r="Y43" i="1"/>
  <c r="T42" i="1"/>
  <c r="U42" i="1"/>
  <c r="G176" i="1"/>
  <c r="J176" i="1"/>
  <c r="K176" i="1"/>
  <c r="L176" i="1"/>
  <c r="I176" i="1"/>
  <c r="H176" i="1"/>
  <c r="M176" i="1"/>
  <c r="N176" i="1"/>
  <c r="O176" i="1"/>
  <c r="P176" i="1"/>
  <c r="S176" i="1"/>
  <c r="V42" i="1"/>
  <c r="Y42" i="1"/>
  <c r="T41" i="1"/>
  <c r="U41" i="1"/>
  <c r="G177" i="1"/>
  <c r="J177" i="1"/>
  <c r="K177" i="1"/>
  <c r="L177" i="1"/>
  <c r="I177" i="1"/>
  <c r="H177" i="1"/>
  <c r="M177" i="1"/>
  <c r="N177" i="1"/>
  <c r="O177" i="1"/>
  <c r="P177" i="1"/>
  <c r="S177" i="1"/>
  <c r="V41" i="1"/>
  <c r="Y41" i="1"/>
  <c r="T40" i="1"/>
  <c r="U40" i="1"/>
  <c r="G178" i="1"/>
  <c r="J178" i="1"/>
  <c r="K178" i="1"/>
  <c r="L178" i="1"/>
  <c r="I178" i="1"/>
  <c r="H178" i="1"/>
  <c r="M178" i="1"/>
  <c r="N178" i="1"/>
  <c r="O178" i="1"/>
  <c r="P178" i="1"/>
  <c r="S178" i="1"/>
  <c r="V40" i="1"/>
  <c r="Y40" i="1"/>
  <c r="T39" i="1"/>
  <c r="U39" i="1"/>
  <c r="G179" i="1"/>
  <c r="J179" i="1"/>
  <c r="K179" i="1"/>
  <c r="L179" i="1"/>
  <c r="I179" i="1"/>
  <c r="H179" i="1"/>
  <c r="M179" i="1"/>
  <c r="N179" i="1"/>
  <c r="O179" i="1"/>
  <c r="P179" i="1"/>
  <c r="S179" i="1"/>
  <c r="V39" i="1"/>
  <c r="Y39" i="1"/>
  <c r="T38" i="1"/>
  <c r="U38" i="1"/>
  <c r="G180" i="1"/>
  <c r="J180" i="1"/>
  <c r="K180" i="1"/>
  <c r="L180" i="1"/>
  <c r="I180" i="1"/>
  <c r="H180" i="1"/>
  <c r="M180" i="1"/>
  <c r="N180" i="1"/>
  <c r="O180" i="1"/>
  <c r="P180" i="1"/>
  <c r="S180" i="1"/>
  <c r="V38" i="1"/>
  <c r="Y38" i="1"/>
  <c r="T37" i="1"/>
  <c r="U37" i="1"/>
  <c r="G181" i="1"/>
  <c r="J181" i="1"/>
  <c r="K181" i="1"/>
  <c r="L181" i="1"/>
  <c r="I181" i="1"/>
  <c r="H181" i="1"/>
  <c r="M181" i="1"/>
  <c r="N181" i="1"/>
  <c r="O181" i="1"/>
  <c r="P181" i="1"/>
  <c r="S181" i="1"/>
  <c r="V37" i="1"/>
  <c r="Y37" i="1"/>
  <c r="T36" i="1"/>
  <c r="U36" i="1"/>
  <c r="G182" i="1"/>
  <c r="J182" i="1"/>
  <c r="K182" i="1"/>
  <c r="L182" i="1"/>
  <c r="I182" i="1"/>
  <c r="H182" i="1"/>
  <c r="M182" i="1"/>
  <c r="N182" i="1"/>
  <c r="O182" i="1"/>
  <c r="P182" i="1"/>
  <c r="S182" i="1"/>
  <c r="V36" i="1"/>
  <c r="Y36" i="1"/>
  <c r="T35" i="1"/>
  <c r="U35" i="1"/>
  <c r="G183" i="1"/>
  <c r="J183" i="1"/>
  <c r="K183" i="1"/>
  <c r="L183" i="1"/>
  <c r="I183" i="1"/>
  <c r="H183" i="1"/>
  <c r="M183" i="1"/>
  <c r="N183" i="1"/>
  <c r="O183" i="1"/>
  <c r="P183" i="1"/>
  <c r="S183" i="1"/>
  <c r="V35" i="1"/>
  <c r="Y35" i="1"/>
  <c r="T34" i="1"/>
  <c r="U34" i="1"/>
  <c r="G184" i="1"/>
  <c r="J184" i="1"/>
  <c r="K184" i="1"/>
  <c r="L184" i="1"/>
  <c r="I184" i="1"/>
  <c r="H184" i="1"/>
  <c r="M184" i="1"/>
  <c r="N184" i="1"/>
  <c r="O184" i="1"/>
  <c r="P184" i="1"/>
  <c r="S184" i="1"/>
  <c r="V34" i="1"/>
  <c r="Y34" i="1"/>
  <c r="T33" i="1"/>
  <c r="U33" i="1"/>
  <c r="G185" i="1"/>
  <c r="J185" i="1"/>
  <c r="K185" i="1"/>
  <c r="L185" i="1"/>
  <c r="I185" i="1"/>
  <c r="H185" i="1"/>
  <c r="M185" i="1"/>
  <c r="N185" i="1"/>
  <c r="O185" i="1"/>
  <c r="P185" i="1"/>
  <c r="S185" i="1"/>
  <c r="V33" i="1"/>
  <c r="Y33" i="1"/>
  <c r="T32" i="1"/>
  <c r="U32" i="1"/>
  <c r="G186" i="1"/>
  <c r="J186" i="1"/>
  <c r="K186" i="1"/>
  <c r="L186" i="1"/>
  <c r="I186" i="1"/>
  <c r="H186" i="1"/>
  <c r="M186" i="1"/>
  <c r="N186" i="1"/>
  <c r="O186" i="1"/>
  <c r="P186" i="1"/>
  <c r="S186" i="1"/>
  <c r="V32" i="1"/>
  <c r="Y32" i="1"/>
  <c r="T31" i="1"/>
  <c r="U31" i="1"/>
  <c r="G187" i="1"/>
  <c r="J187" i="1"/>
  <c r="K187" i="1"/>
  <c r="L187" i="1"/>
  <c r="I187" i="1"/>
  <c r="H187" i="1"/>
  <c r="M187" i="1"/>
  <c r="N187" i="1"/>
  <c r="O187" i="1"/>
  <c r="P187" i="1"/>
  <c r="S187" i="1"/>
  <c r="V31" i="1"/>
  <c r="Y31" i="1"/>
  <c r="T30" i="1"/>
  <c r="U30" i="1"/>
  <c r="G188" i="1"/>
  <c r="J188" i="1"/>
  <c r="K188" i="1"/>
  <c r="L188" i="1"/>
  <c r="I188" i="1"/>
  <c r="H188" i="1"/>
  <c r="M188" i="1"/>
  <c r="N188" i="1"/>
  <c r="O188" i="1"/>
  <c r="P188" i="1"/>
  <c r="S188" i="1"/>
  <c r="V30" i="1"/>
  <c r="Y30" i="1"/>
  <c r="T29" i="1"/>
  <c r="U29" i="1"/>
  <c r="G189" i="1"/>
  <c r="J189" i="1"/>
  <c r="K189" i="1"/>
  <c r="L189" i="1"/>
  <c r="I189" i="1"/>
  <c r="H189" i="1"/>
  <c r="M189" i="1"/>
  <c r="N189" i="1"/>
  <c r="O189" i="1"/>
  <c r="P189" i="1"/>
  <c r="S189" i="1"/>
  <c r="V29" i="1"/>
  <c r="Y29" i="1"/>
  <c r="T28" i="1"/>
  <c r="U28" i="1"/>
  <c r="G190" i="1"/>
  <c r="J190" i="1"/>
  <c r="K190" i="1"/>
  <c r="L190" i="1"/>
  <c r="I190" i="1"/>
  <c r="H190" i="1"/>
  <c r="M190" i="1"/>
  <c r="N190" i="1"/>
  <c r="O190" i="1"/>
  <c r="P190" i="1"/>
  <c r="S190" i="1"/>
  <c r="V28" i="1"/>
  <c r="Y28" i="1"/>
  <c r="T27" i="1"/>
  <c r="U27" i="1"/>
  <c r="G191" i="1"/>
  <c r="J191" i="1"/>
  <c r="K191" i="1"/>
  <c r="L191" i="1"/>
  <c r="I191" i="1"/>
  <c r="H191" i="1"/>
  <c r="M191" i="1"/>
  <c r="N191" i="1"/>
  <c r="O191" i="1"/>
  <c r="P191" i="1"/>
  <c r="S191" i="1"/>
  <c r="V27" i="1"/>
  <c r="Y27" i="1"/>
  <c r="T26" i="1"/>
  <c r="U26" i="1"/>
  <c r="G192" i="1"/>
  <c r="J192" i="1"/>
  <c r="K192" i="1"/>
  <c r="L192" i="1"/>
  <c r="I192" i="1"/>
  <c r="H192" i="1"/>
  <c r="M192" i="1"/>
  <c r="N192" i="1"/>
  <c r="O192" i="1"/>
  <c r="P192" i="1"/>
  <c r="S192" i="1"/>
  <c r="V26" i="1"/>
  <c r="Y26" i="1"/>
  <c r="T25" i="1"/>
  <c r="U25" i="1"/>
  <c r="G193" i="1"/>
  <c r="J193" i="1"/>
  <c r="K193" i="1"/>
  <c r="L193" i="1"/>
  <c r="I193" i="1"/>
  <c r="H193" i="1"/>
  <c r="M193" i="1"/>
  <c r="N193" i="1"/>
  <c r="O193" i="1"/>
  <c r="P193" i="1"/>
  <c r="S193" i="1"/>
  <c r="V25" i="1"/>
  <c r="Y25" i="1"/>
  <c r="T24" i="1"/>
  <c r="U24" i="1"/>
  <c r="G194" i="1"/>
  <c r="J194" i="1"/>
  <c r="K194" i="1"/>
  <c r="L194" i="1"/>
  <c r="I194" i="1"/>
  <c r="H194" i="1"/>
  <c r="M194" i="1"/>
  <c r="N194" i="1"/>
  <c r="O194" i="1"/>
  <c r="P194" i="1"/>
  <c r="S194" i="1"/>
  <c r="V24" i="1"/>
  <c r="Y24" i="1"/>
  <c r="T23" i="1"/>
  <c r="U23" i="1"/>
  <c r="G195" i="1"/>
  <c r="J195" i="1"/>
  <c r="K195" i="1"/>
  <c r="L195" i="1"/>
  <c r="I195" i="1"/>
  <c r="H195" i="1"/>
  <c r="M195" i="1"/>
  <c r="N195" i="1"/>
  <c r="O195" i="1"/>
  <c r="P195" i="1"/>
  <c r="S195" i="1"/>
  <c r="V23" i="1"/>
  <c r="Y23" i="1"/>
  <c r="T22" i="1"/>
  <c r="U22" i="1"/>
  <c r="G196" i="1"/>
  <c r="J196" i="1"/>
  <c r="K196" i="1"/>
  <c r="L196" i="1"/>
  <c r="I196" i="1"/>
  <c r="H196" i="1"/>
  <c r="M196" i="1"/>
  <c r="N196" i="1"/>
  <c r="O196" i="1"/>
  <c r="P196" i="1"/>
  <c r="S196" i="1"/>
  <c r="V22" i="1"/>
  <c r="Y22" i="1"/>
  <c r="T21" i="1"/>
  <c r="U21" i="1"/>
  <c r="G197" i="1"/>
  <c r="J197" i="1"/>
  <c r="K197" i="1"/>
  <c r="L197" i="1"/>
  <c r="I197" i="1"/>
  <c r="H197" i="1"/>
  <c r="M197" i="1"/>
  <c r="N197" i="1"/>
  <c r="O197" i="1"/>
  <c r="P197" i="1"/>
  <c r="S197" i="1"/>
  <c r="V21" i="1"/>
  <c r="Y21" i="1"/>
  <c r="T20" i="1"/>
  <c r="U20" i="1"/>
  <c r="G198" i="1"/>
  <c r="J198" i="1"/>
  <c r="K198" i="1"/>
  <c r="L198" i="1"/>
  <c r="I198" i="1"/>
  <c r="H198" i="1"/>
  <c r="M198" i="1"/>
  <c r="N198" i="1"/>
  <c r="O198" i="1"/>
  <c r="P198" i="1"/>
  <c r="S198" i="1"/>
  <c r="V20" i="1"/>
  <c r="Y20" i="1"/>
  <c r="T19" i="1"/>
  <c r="U19" i="1"/>
  <c r="G199" i="1"/>
  <c r="J199" i="1"/>
  <c r="K199" i="1"/>
  <c r="L199" i="1"/>
  <c r="I199" i="1"/>
  <c r="H199" i="1"/>
  <c r="M199" i="1"/>
  <c r="N199" i="1"/>
  <c r="O199" i="1"/>
  <c r="P199" i="1"/>
  <c r="S199" i="1"/>
  <c r="V19" i="1"/>
  <c r="Y19" i="1"/>
  <c r="T18" i="1"/>
  <c r="U18" i="1"/>
  <c r="G200" i="1"/>
  <c r="J200" i="1"/>
  <c r="K200" i="1"/>
  <c r="L200" i="1"/>
  <c r="I200" i="1"/>
  <c r="H200" i="1"/>
  <c r="M200" i="1"/>
  <c r="N200" i="1"/>
  <c r="O200" i="1"/>
  <c r="P200" i="1"/>
  <c r="S200" i="1"/>
  <c r="V18" i="1"/>
  <c r="Y18" i="1"/>
  <c r="T17" i="1"/>
  <c r="U17" i="1"/>
  <c r="G201" i="1"/>
  <c r="J201" i="1"/>
  <c r="K201" i="1"/>
  <c r="L201" i="1"/>
  <c r="I201" i="1"/>
  <c r="H201" i="1"/>
  <c r="M201" i="1"/>
  <c r="N201" i="1"/>
  <c r="O201" i="1"/>
  <c r="P201" i="1"/>
  <c r="S201" i="1"/>
  <c r="V17" i="1"/>
  <c r="Y17" i="1"/>
  <c r="T16" i="1"/>
  <c r="U16" i="1"/>
  <c r="G202" i="1"/>
  <c r="J202" i="1"/>
  <c r="K202" i="1"/>
  <c r="L202" i="1"/>
  <c r="I202" i="1"/>
  <c r="H202" i="1"/>
  <c r="M202" i="1"/>
  <c r="N202" i="1"/>
  <c r="O202" i="1"/>
  <c r="P202" i="1"/>
  <c r="S202" i="1"/>
  <c r="V16" i="1"/>
  <c r="Y16" i="1"/>
  <c r="T15" i="1"/>
  <c r="U15" i="1"/>
  <c r="G203" i="1"/>
  <c r="J203" i="1"/>
  <c r="K203" i="1"/>
  <c r="L203" i="1"/>
  <c r="I203" i="1"/>
  <c r="H203" i="1"/>
  <c r="M203" i="1"/>
  <c r="N203" i="1"/>
  <c r="O203" i="1"/>
  <c r="P203" i="1"/>
  <c r="S203" i="1"/>
  <c r="V15" i="1"/>
  <c r="Y15" i="1"/>
  <c r="T14" i="1"/>
  <c r="U14" i="1"/>
  <c r="G204" i="1"/>
  <c r="J204" i="1"/>
  <c r="K204" i="1"/>
  <c r="L204" i="1"/>
  <c r="I204" i="1"/>
  <c r="H204" i="1"/>
  <c r="M204" i="1"/>
  <c r="N204" i="1"/>
  <c r="O204" i="1"/>
  <c r="P204" i="1"/>
  <c r="S204" i="1"/>
  <c r="V14" i="1"/>
  <c r="Y14" i="1"/>
  <c r="T13" i="1"/>
  <c r="U13" i="1"/>
  <c r="G205" i="1"/>
  <c r="J205" i="1"/>
  <c r="K205" i="1"/>
  <c r="L205" i="1"/>
  <c r="I205" i="1"/>
  <c r="H205" i="1"/>
  <c r="M205" i="1"/>
  <c r="N205" i="1"/>
  <c r="O205" i="1"/>
  <c r="P205" i="1"/>
  <c r="S205" i="1"/>
  <c r="V13" i="1"/>
  <c r="Y13" i="1"/>
  <c r="T12" i="1"/>
  <c r="U12" i="1"/>
  <c r="G206" i="1"/>
  <c r="J206" i="1"/>
  <c r="K206" i="1"/>
  <c r="L206" i="1"/>
  <c r="I206" i="1"/>
  <c r="H206" i="1"/>
  <c r="M206" i="1"/>
  <c r="N206" i="1"/>
  <c r="O206" i="1"/>
  <c r="P206" i="1"/>
  <c r="S206" i="1"/>
  <c r="V12" i="1"/>
  <c r="Y12" i="1"/>
  <c r="T11" i="1"/>
  <c r="U11" i="1"/>
  <c r="G207" i="1"/>
  <c r="J207" i="1"/>
  <c r="K207" i="1"/>
  <c r="L207" i="1"/>
  <c r="I207" i="1"/>
  <c r="H207" i="1"/>
  <c r="M207" i="1"/>
  <c r="N207" i="1"/>
  <c r="O207" i="1"/>
  <c r="P207" i="1"/>
  <c r="S207" i="1"/>
  <c r="V11" i="1"/>
  <c r="Y11" i="1"/>
  <c r="T10" i="1"/>
  <c r="U10" i="1"/>
  <c r="G208" i="1"/>
  <c r="J208" i="1"/>
  <c r="K208" i="1"/>
  <c r="L208" i="1"/>
  <c r="I208" i="1"/>
  <c r="H208" i="1"/>
  <c r="M208" i="1"/>
  <c r="N208" i="1"/>
  <c r="O208" i="1"/>
  <c r="P208" i="1"/>
  <c r="S208" i="1"/>
  <c r="V10" i="1"/>
  <c r="Y10" i="1"/>
  <c r="T9" i="1"/>
  <c r="U9" i="1"/>
  <c r="G209" i="1"/>
  <c r="J209" i="1"/>
  <c r="K209" i="1"/>
  <c r="L209" i="1"/>
  <c r="I209" i="1"/>
  <c r="H209" i="1"/>
  <c r="M209" i="1"/>
  <c r="N209" i="1"/>
  <c r="O209" i="1"/>
  <c r="P209" i="1"/>
  <c r="S209" i="1"/>
  <c r="V9" i="1"/>
  <c r="Y9" i="1"/>
  <c r="T8" i="1"/>
  <c r="U8" i="1"/>
  <c r="G210" i="1"/>
  <c r="J210" i="1"/>
  <c r="K210" i="1"/>
  <c r="L210" i="1"/>
  <c r="I210" i="1"/>
  <c r="H210" i="1"/>
  <c r="M210" i="1"/>
  <c r="N210" i="1"/>
  <c r="O210" i="1"/>
  <c r="P210" i="1"/>
  <c r="S210" i="1"/>
  <c r="V8" i="1"/>
  <c r="Y8" i="1"/>
  <c r="T7" i="1"/>
  <c r="U7" i="1"/>
  <c r="G211" i="1"/>
  <c r="J211" i="1"/>
  <c r="K211" i="1"/>
  <c r="L211" i="1"/>
  <c r="I211" i="1"/>
  <c r="H211" i="1"/>
  <c r="M211" i="1"/>
  <c r="N211" i="1"/>
  <c r="O211" i="1"/>
  <c r="P211" i="1"/>
  <c r="S211" i="1"/>
  <c r="V7" i="1"/>
  <c r="Y7" i="1"/>
  <c r="T6" i="1"/>
  <c r="U6" i="1"/>
  <c r="G212" i="1"/>
  <c r="J212" i="1"/>
  <c r="K212" i="1"/>
  <c r="L212" i="1"/>
  <c r="I212" i="1"/>
  <c r="H212" i="1"/>
  <c r="M212" i="1"/>
  <c r="N212" i="1"/>
  <c r="O212" i="1"/>
  <c r="P212" i="1"/>
  <c r="S212" i="1"/>
  <c r="V6" i="1"/>
  <c r="Y6" i="1"/>
  <c r="T5" i="1"/>
  <c r="U5" i="1"/>
  <c r="G213" i="1"/>
  <c r="J213" i="1"/>
  <c r="L213" i="1"/>
  <c r="M213" i="1"/>
  <c r="N213" i="1"/>
  <c r="O213" i="1"/>
  <c r="P213" i="1"/>
  <c r="S213" i="1"/>
  <c r="V5" i="1"/>
  <c r="Y5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R262" i="1"/>
  <c r="F261" i="1"/>
  <c r="R261" i="1"/>
  <c r="F260" i="1"/>
  <c r="R260" i="1"/>
  <c r="F259" i="1"/>
  <c r="R259" i="1"/>
  <c r="F258" i="1"/>
  <c r="R258" i="1"/>
  <c r="F257" i="1"/>
  <c r="R257" i="1"/>
  <c r="F256" i="1"/>
  <c r="R256" i="1"/>
  <c r="F255" i="1"/>
  <c r="R255" i="1"/>
  <c r="F254" i="1"/>
  <c r="R254" i="1"/>
  <c r="F253" i="1"/>
  <c r="R253" i="1"/>
  <c r="F252" i="1"/>
  <c r="R252" i="1"/>
  <c r="F251" i="1"/>
  <c r="R251" i="1"/>
  <c r="F250" i="1"/>
  <c r="R250" i="1"/>
  <c r="F249" i="1"/>
  <c r="R249" i="1"/>
  <c r="F248" i="1"/>
  <c r="R248" i="1"/>
  <c r="F247" i="1"/>
  <c r="R247" i="1"/>
  <c r="F246" i="1"/>
  <c r="R246" i="1"/>
  <c r="F245" i="1"/>
  <c r="R245" i="1"/>
  <c r="F244" i="1"/>
  <c r="R244" i="1"/>
  <c r="F243" i="1"/>
  <c r="R243" i="1"/>
  <c r="F242" i="1"/>
  <c r="R242" i="1"/>
  <c r="F241" i="1"/>
  <c r="R241" i="1"/>
  <c r="F240" i="1"/>
  <c r="R240" i="1"/>
  <c r="F239" i="1"/>
  <c r="R239" i="1"/>
  <c r="F238" i="1"/>
  <c r="R238" i="1"/>
  <c r="F237" i="1"/>
  <c r="R237" i="1"/>
  <c r="F236" i="1"/>
  <c r="R236" i="1"/>
  <c r="F235" i="1"/>
  <c r="R235" i="1"/>
  <c r="F234" i="1"/>
  <c r="R234" i="1"/>
  <c r="F233" i="1"/>
  <c r="R233" i="1"/>
  <c r="F232" i="1"/>
  <c r="R232" i="1"/>
  <c r="F231" i="1"/>
  <c r="R231" i="1"/>
  <c r="F230" i="1"/>
  <c r="R230" i="1"/>
  <c r="F229" i="1"/>
  <c r="R229" i="1"/>
  <c r="F228" i="1"/>
  <c r="R228" i="1"/>
  <c r="F227" i="1"/>
  <c r="R227" i="1"/>
  <c r="F226" i="1"/>
  <c r="R226" i="1"/>
  <c r="F225" i="1"/>
  <c r="R225" i="1"/>
  <c r="F224" i="1"/>
  <c r="R224" i="1"/>
  <c r="F223" i="1"/>
  <c r="R223" i="1"/>
  <c r="F222" i="1"/>
  <c r="R222" i="1"/>
  <c r="F221" i="1"/>
  <c r="R221" i="1"/>
  <c r="F220" i="1"/>
  <c r="R220" i="1"/>
  <c r="F219" i="1"/>
  <c r="R219" i="1"/>
  <c r="F218" i="1"/>
  <c r="R218" i="1"/>
  <c r="F217" i="1"/>
  <c r="R217" i="1"/>
  <c r="F216" i="1"/>
  <c r="R216" i="1"/>
  <c r="F215" i="1"/>
  <c r="R215" i="1"/>
  <c r="F214" i="1"/>
  <c r="R214" i="1"/>
  <c r="G7" i="1"/>
  <c r="J7" i="1"/>
  <c r="K7" i="1"/>
  <c r="L7" i="1"/>
  <c r="I7" i="1"/>
  <c r="H7" i="1"/>
  <c r="M7" i="1"/>
  <c r="N7" i="1"/>
  <c r="O7" i="1"/>
  <c r="P7" i="1"/>
  <c r="S7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D8" i="2"/>
  <c r="H8" i="2"/>
  <c r="K8" i="2"/>
  <c r="I8" i="2"/>
  <c r="E8" i="2"/>
  <c r="X8" i="2"/>
  <c r="S8" i="2"/>
  <c r="J8" i="2"/>
  <c r="N8" i="2"/>
  <c r="Q8" i="2" a="1"/>
  <c r="Q8" i="2"/>
  <c r="P8" i="2"/>
  <c r="F673" i="5"/>
  <c r="J673" i="5"/>
  <c r="L673" i="5"/>
  <c r="M673" i="5"/>
  <c r="N673" i="5"/>
  <c r="O673" i="5"/>
  <c r="P673" i="5"/>
  <c r="S673" i="5"/>
  <c r="R673" i="5"/>
  <c r="K673" i="5"/>
  <c r="I673" i="5"/>
  <c r="H673" i="5"/>
  <c r="F672" i="5"/>
  <c r="J672" i="5"/>
  <c r="L672" i="5"/>
  <c r="M672" i="5"/>
  <c r="N672" i="5"/>
  <c r="O672" i="5"/>
  <c r="P672" i="5"/>
  <c r="S672" i="5"/>
  <c r="R672" i="5"/>
  <c r="K672" i="5"/>
  <c r="I672" i="5"/>
  <c r="H672" i="5"/>
  <c r="F671" i="5"/>
  <c r="J671" i="5"/>
  <c r="L671" i="5"/>
  <c r="M671" i="5"/>
  <c r="N671" i="5"/>
  <c r="O671" i="5"/>
  <c r="P671" i="5"/>
  <c r="S671" i="5"/>
  <c r="R671" i="5"/>
  <c r="K671" i="5"/>
  <c r="I671" i="5"/>
  <c r="H671" i="5"/>
  <c r="F670" i="5"/>
  <c r="J670" i="5"/>
  <c r="L670" i="5"/>
  <c r="M670" i="5"/>
  <c r="N670" i="5"/>
  <c r="O670" i="5"/>
  <c r="P670" i="5"/>
  <c r="S670" i="5"/>
  <c r="R670" i="5"/>
  <c r="K670" i="5"/>
  <c r="I670" i="5"/>
  <c r="H670" i="5"/>
  <c r="F669" i="5"/>
  <c r="J669" i="5"/>
  <c r="L669" i="5"/>
  <c r="M669" i="5"/>
  <c r="N669" i="5"/>
  <c r="O669" i="5"/>
  <c r="P669" i="5"/>
  <c r="S669" i="5"/>
  <c r="R669" i="5"/>
  <c r="K669" i="5"/>
  <c r="I669" i="5"/>
  <c r="H669" i="5"/>
  <c r="F668" i="5"/>
  <c r="J668" i="5"/>
  <c r="L668" i="5"/>
  <c r="M668" i="5"/>
  <c r="N668" i="5"/>
  <c r="O668" i="5"/>
  <c r="P668" i="5"/>
  <c r="S668" i="5"/>
  <c r="R668" i="5"/>
  <c r="K668" i="5"/>
  <c r="I668" i="5"/>
  <c r="H668" i="5"/>
  <c r="F667" i="5"/>
  <c r="J667" i="5"/>
  <c r="L667" i="5"/>
  <c r="M667" i="5"/>
  <c r="N667" i="5"/>
  <c r="O667" i="5"/>
  <c r="P667" i="5"/>
  <c r="S667" i="5"/>
  <c r="R667" i="5"/>
  <c r="K667" i="5"/>
  <c r="I667" i="5"/>
  <c r="H667" i="5"/>
  <c r="F666" i="5"/>
  <c r="J666" i="5"/>
  <c r="L666" i="5"/>
  <c r="M666" i="5"/>
  <c r="N666" i="5"/>
  <c r="O666" i="5"/>
  <c r="P666" i="5"/>
  <c r="S666" i="5"/>
  <c r="R666" i="5"/>
  <c r="K666" i="5"/>
  <c r="I666" i="5"/>
  <c r="H666" i="5"/>
  <c r="F665" i="5"/>
  <c r="J665" i="5"/>
  <c r="L665" i="5"/>
  <c r="M665" i="5"/>
  <c r="N665" i="5"/>
  <c r="O665" i="5"/>
  <c r="P665" i="5"/>
  <c r="S665" i="5"/>
  <c r="R665" i="5"/>
  <c r="K665" i="5"/>
  <c r="I665" i="5"/>
  <c r="H665" i="5"/>
  <c r="F664" i="5"/>
  <c r="J664" i="5"/>
  <c r="L664" i="5"/>
  <c r="M664" i="5"/>
  <c r="N664" i="5"/>
  <c r="O664" i="5"/>
  <c r="P664" i="5"/>
  <c r="S664" i="5"/>
  <c r="R664" i="5"/>
  <c r="K664" i="5"/>
  <c r="I664" i="5"/>
  <c r="H664" i="5"/>
  <c r="F663" i="5"/>
  <c r="J663" i="5"/>
  <c r="L663" i="5"/>
  <c r="M663" i="5"/>
  <c r="N663" i="5"/>
  <c r="O663" i="5"/>
  <c r="P663" i="5"/>
  <c r="S663" i="5"/>
  <c r="R663" i="5"/>
  <c r="K663" i="5"/>
  <c r="I663" i="5"/>
  <c r="H663" i="5"/>
  <c r="F662" i="5"/>
  <c r="J662" i="5"/>
  <c r="L662" i="5"/>
  <c r="M662" i="5"/>
  <c r="N662" i="5"/>
  <c r="O662" i="5"/>
  <c r="P662" i="5"/>
  <c r="S662" i="5"/>
  <c r="R662" i="5"/>
  <c r="K662" i="5"/>
  <c r="I662" i="5"/>
  <c r="H662" i="5"/>
  <c r="F661" i="5"/>
  <c r="J661" i="5"/>
  <c r="L661" i="5"/>
  <c r="M661" i="5"/>
  <c r="N661" i="5"/>
  <c r="O661" i="5"/>
  <c r="P661" i="5"/>
  <c r="S661" i="5"/>
  <c r="R661" i="5"/>
  <c r="K661" i="5"/>
  <c r="I661" i="5"/>
  <c r="H661" i="5"/>
  <c r="F660" i="5"/>
  <c r="J660" i="5"/>
  <c r="L660" i="5"/>
  <c r="M660" i="5"/>
  <c r="N660" i="5"/>
  <c r="O660" i="5"/>
  <c r="P660" i="5"/>
  <c r="S660" i="5"/>
  <c r="R660" i="5"/>
  <c r="K660" i="5"/>
  <c r="I660" i="5"/>
  <c r="H660" i="5"/>
  <c r="F659" i="5"/>
  <c r="J659" i="5"/>
  <c r="L659" i="5"/>
  <c r="M659" i="5"/>
  <c r="N659" i="5"/>
  <c r="O659" i="5"/>
  <c r="P659" i="5"/>
  <c r="S659" i="5"/>
  <c r="R659" i="5"/>
  <c r="K659" i="5"/>
  <c r="I659" i="5"/>
  <c r="H659" i="5"/>
  <c r="F658" i="5"/>
  <c r="J658" i="5"/>
  <c r="L658" i="5"/>
  <c r="M658" i="5"/>
  <c r="N658" i="5"/>
  <c r="O658" i="5"/>
  <c r="P658" i="5"/>
  <c r="S658" i="5"/>
  <c r="R658" i="5"/>
  <c r="K658" i="5"/>
  <c r="I658" i="5"/>
  <c r="H658" i="5"/>
  <c r="F657" i="5"/>
  <c r="J657" i="5"/>
  <c r="L657" i="5"/>
  <c r="M657" i="5"/>
  <c r="N657" i="5"/>
  <c r="O657" i="5"/>
  <c r="P657" i="5"/>
  <c r="S657" i="5"/>
  <c r="R657" i="5"/>
  <c r="K657" i="5"/>
  <c r="I657" i="5"/>
  <c r="H657" i="5"/>
  <c r="F656" i="5"/>
  <c r="J656" i="5"/>
  <c r="L656" i="5"/>
  <c r="M656" i="5"/>
  <c r="N656" i="5"/>
  <c r="O656" i="5"/>
  <c r="P656" i="5"/>
  <c r="S656" i="5"/>
  <c r="R656" i="5"/>
  <c r="K656" i="5"/>
  <c r="I656" i="5"/>
  <c r="H656" i="5"/>
  <c r="F655" i="5"/>
  <c r="J655" i="5"/>
  <c r="L655" i="5"/>
  <c r="M655" i="5"/>
  <c r="N655" i="5"/>
  <c r="O655" i="5"/>
  <c r="P655" i="5"/>
  <c r="S655" i="5"/>
  <c r="R655" i="5"/>
  <c r="K655" i="5"/>
  <c r="I655" i="5"/>
  <c r="H655" i="5"/>
  <c r="F654" i="5"/>
  <c r="J654" i="5"/>
  <c r="L654" i="5"/>
  <c r="M654" i="5"/>
  <c r="N654" i="5"/>
  <c r="O654" i="5"/>
  <c r="P654" i="5"/>
  <c r="S654" i="5"/>
  <c r="R654" i="5"/>
  <c r="K654" i="5"/>
  <c r="I654" i="5"/>
  <c r="H654" i="5"/>
  <c r="F653" i="5"/>
  <c r="J653" i="5"/>
  <c r="L653" i="5"/>
  <c r="M653" i="5"/>
  <c r="N653" i="5"/>
  <c r="O653" i="5"/>
  <c r="P653" i="5"/>
  <c r="S653" i="5"/>
  <c r="R653" i="5"/>
  <c r="K653" i="5"/>
  <c r="I653" i="5"/>
  <c r="H653" i="5"/>
  <c r="F652" i="5"/>
  <c r="J652" i="5"/>
  <c r="L652" i="5"/>
  <c r="M652" i="5"/>
  <c r="N652" i="5"/>
  <c r="O652" i="5"/>
  <c r="P652" i="5"/>
  <c r="S652" i="5"/>
  <c r="R652" i="5"/>
  <c r="K652" i="5"/>
  <c r="I652" i="5"/>
  <c r="H652" i="5"/>
  <c r="F651" i="5"/>
  <c r="J651" i="5"/>
  <c r="L651" i="5"/>
  <c r="M651" i="5"/>
  <c r="N651" i="5"/>
  <c r="O651" i="5"/>
  <c r="P651" i="5"/>
  <c r="S651" i="5"/>
  <c r="R651" i="5"/>
  <c r="K651" i="5"/>
  <c r="I651" i="5"/>
  <c r="H651" i="5"/>
  <c r="F650" i="5"/>
  <c r="J650" i="5"/>
  <c r="L650" i="5"/>
  <c r="M650" i="5"/>
  <c r="N650" i="5"/>
  <c r="O650" i="5"/>
  <c r="P650" i="5"/>
  <c r="S650" i="5"/>
  <c r="R650" i="5"/>
  <c r="K650" i="5"/>
  <c r="I650" i="5"/>
  <c r="H650" i="5"/>
  <c r="F649" i="5"/>
  <c r="J649" i="5"/>
  <c r="L649" i="5"/>
  <c r="M649" i="5"/>
  <c r="N649" i="5"/>
  <c r="O649" i="5"/>
  <c r="P649" i="5"/>
  <c r="S649" i="5"/>
  <c r="R649" i="5"/>
  <c r="K649" i="5"/>
  <c r="I649" i="5"/>
  <c r="H649" i="5"/>
  <c r="F648" i="5"/>
  <c r="J648" i="5"/>
  <c r="L648" i="5"/>
  <c r="M648" i="5"/>
  <c r="N648" i="5"/>
  <c r="O648" i="5"/>
  <c r="P648" i="5"/>
  <c r="S648" i="5"/>
  <c r="R648" i="5"/>
  <c r="K648" i="5"/>
  <c r="I648" i="5"/>
  <c r="H648" i="5"/>
  <c r="F647" i="5"/>
  <c r="J647" i="5"/>
  <c r="L647" i="5"/>
  <c r="M647" i="5"/>
  <c r="N647" i="5"/>
  <c r="O647" i="5"/>
  <c r="P647" i="5"/>
  <c r="S647" i="5"/>
  <c r="R647" i="5"/>
  <c r="K647" i="5"/>
  <c r="I647" i="5"/>
  <c r="H647" i="5"/>
  <c r="F646" i="5"/>
  <c r="J646" i="5"/>
  <c r="L646" i="5"/>
  <c r="M646" i="5"/>
  <c r="N646" i="5"/>
  <c r="O646" i="5"/>
  <c r="P646" i="5"/>
  <c r="S646" i="5"/>
  <c r="R646" i="5"/>
  <c r="K646" i="5"/>
  <c r="I646" i="5"/>
  <c r="H646" i="5"/>
  <c r="F645" i="5"/>
  <c r="J645" i="5"/>
  <c r="L645" i="5"/>
  <c r="M645" i="5"/>
  <c r="N645" i="5"/>
  <c r="O645" i="5"/>
  <c r="P645" i="5"/>
  <c r="S645" i="5"/>
  <c r="R645" i="5"/>
  <c r="K645" i="5"/>
  <c r="I645" i="5"/>
  <c r="H645" i="5"/>
  <c r="F644" i="5"/>
  <c r="J644" i="5"/>
  <c r="L644" i="5"/>
  <c r="M644" i="5"/>
  <c r="N644" i="5"/>
  <c r="O644" i="5"/>
  <c r="P644" i="5"/>
  <c r="S644" i="5"/>
  <c r="R644" i="5"/>
  <c r="K644" i="5"/>
  <c r="I644" i="5"/>
  <c r="H644" i="5"/>
  <c r="F643" i="5"/>
  <c r="J643" i="5"/>
  <c r="L643" i="5"/>
  <c r="M643" i="5"/>
  <c r="N643" i="5"/>
  <c r="O643" i="5"/>
  <c r="P643" i="5"/>
  <c r="S643" i="5"/>
  <c r="R643" i="5"/>
  <c r="K643" i="5"/>
  <c r="I643" i="5"/>
  <c r="H643" i="5"/>
  <c r="F642" i="5"/>
  <c r="J642" i="5"/>
  <c r="L642" i="5"/>
  <c r="M642" i="5"/>
  <c r="N642" i="5"/>
  <c r="O642" i="5"/>
  <c r="P642" i="5"/>
  <c r="S642" i="5"/>
  <c r="R642" i="5"/>
  <c r="K642" i="5"/>
  <c r="I642" i="5"/>
  <c r="H642" i="5"/>
  <c r="F641" i="5"/>
  <c r="J641" i="5"/>
  <c r="L641" i="5"/>
  <c r="M641" i="5"/>
  <c r="N641" i="5"/>
  <c r="O641" i="5"/>
  <c r="P641" i="5"/>
  <c r="S641" i="5"/>
  <c r="R641" i="5"/>
  <c r="K641" i="5"/>
  <c r="I641" i="5"/>
  <c r="H641" i="5"/>
  <c r="F640" i="5"/>
  <c r="J640" i="5"/>
  <c r="L640" i="5"/>
  <c r="M640" i="5"/>
  <c r="N640" i="5"/>
  <c r="O640" i="5"/>
  <c r="P640" i="5"/>
  <c r="S640" i="5"/>
  <c r="R640" i="5"/>
  <c r="K640" i="5"/>
  <c r="I640" i="5"/>
  <c r="H640" i="5"/>
  <c r="F639" i="5"/>
  <c r="J639" i="5"/>
  <c r="L639" i="5"/>
  <c r="M639" i="5"/>
  <c r="N639" i="5"/>
  <c r="O639" i="5"/>
  <c r="P639" i="5"/>
  <c r="S639" i="5"/>
  <c r="R639" i="5"/>
  <c r="K639" i="5"/>
  <c r="I639" i="5"/>
  <c r="H639" i="5"/>
  <c r="F638" i="5"/>
  <c r="J638" i="5"/>
  <c r="L638" i="5"/>
  <c r="M638" i="5"/>
  <c r="N638" i="5"/>
  <c r="O638" i="5"/>
  <c r="P638" i="5"/>
  <c r="S638" i="5"/>
  <c r="R638" i="5"/>
  <c r="K638" i="5"/>
  <c r="I638" i="5"/>
  <c r="H638" i="5"/>
  <c r="F637" i="5"/>
  <c r="J637" i="5"/>
  <c r="L637" i="5"/>
  <c r="M637" i="5"/>
  <c r="N637" i="5"/>
  <c r="O637" i="5"/>
  <c r="P637" i="5"/>
  <c r="S637" i="5"/>
  <c r="R637" i="5"/>
  <c r="K637" i="5"/>
  <c r="I637" i="5"/>
  <c r="H637" i="5"/>
  <c r="F636" i="5"/>
  <c r="J636" i="5"/>
  <c r="L636" i="5"/>
  <c r="M636" i="5"/>
  <c r="N636" i="5"/>
  <c r="O636" i="5"/>
  <c r="P636" i="5"/>
  <c r="S636" i="5"/>
  <c r="R636" i="5"/>
  <c r="K636" i="5"/>
  <c r="I636" i="5"/>
  <c r="H636" i="5"/>
  <c r="F635" i="5"/>
  <c r="J635" i="5"/>
  <c r="L635" i="5"/>
  <c r="M635" i="5"/>
  <c r="N635" i="5"/>
  <c r="O635" i="5"/>
  <c r="P635" i="5"/>
  <c r="S635" i="5"/>
  <c r="R635" i="5"/>
  <c r="K635" i="5"/>
  <c r="I635" i="5"/>
  <c r="H635" i="5"/>
  <c r="F634" i="5"/>
  <c r="J634" i="5"/>
  <c r="L634" i="5"/>
  <c r="M634" i="5"/>
  <c r="N634" i="5"/>
  <c r="O634" i="5"/>
  <c r="P634" i="5"/>
  <c r="S634" i="5"/>
  <c r="R634" i="5"/>
  <c r="K634" i="5"/>
  <c r="I634" i="5"/>
  <c r="H634" i="5"/>
  <c r="F633" i="5"/>
  <c r="J633" i="5"/>
  <c r="L633" i="5"/>
  <c r="M633" i="5"/>
  <c r="N633" i="5"/>
  <c r="O633" i="5"/>
  <c r="P633" i="5"/>
  <c r="S633" i="5"/>
  <c r="R633" i="5"/>
  <c r="K633" i="5"/>
  <c r="I633" i="5"/>
  <c r="H633" i="5"/>
  <c r="F632" i="5"/>
  <c r="J632" i="5"/>
  <c r="L632" i="5"/>
  <c r="M632" i="5"/>
  <c r="N632" i="5"/>
  <c r="O632" i="5"/>
  <c r="P632" i="5"/>
  <c r="S632" i="5"/>
  <c r="R632" i="5"/>
  <c r="K632" i="5"/>
  <c r="I632" i="5"/>
  <c r="H632" i="5"/>
  <c r="F631" i="5"/>
  <c r="J631" i="5"/>
  <c r="L631" i="5"/>
  <c r="M631" i="5"/>
  <c r="N631" i="5"/>
  <c r="O631" i="5"/>
  <c r="P631" i="5"/>
  <c r="S631" i="5"/>
  <c r="R631" i="5"/>
  <c r="K631" i="5"/>
  <c r="I631" i="5"/>
  <c r="H631" i="5"/>
  <c r="F630" i="5"/>
  <c r="J630" i="5"/>
  <c r="L630" i="5"/>
  <c r="M630" i="5"/>
  <c r="N630" i="5"/>
  <c r="O630" i="5"/>
  <c r="P630" i="5"/>
  <c r="S630" i="5"/>
  <c r="R630" i="5"/>
  <c r="K630" i="5"/>
  <c r="I630" i="5"/>
  <c r="H630" i="5"/>
  <c r="F629" i="5"/>
  <c r="J629" i="5"/>
  <c r="L629" i="5"/>
  <c r="M629" i="5"/>
  <c r="N629" i="5"/>
  <c r="O629" i="5"/>
  <c r="P629" i="5"/>
  <c r="S629" i="5"/>
  <c r="R629" i="5"/>
  <c r="K629" i="5"/>
  <c r="I629" i="5"/>
  <c r="H629" i="5"/>
  <c r="F628" i="5"/>
  <c r="J628" i="5"/>
  <c r="L628" i="5"/>
  <c r="M628" i="5"/>
  <c r="N628" i="5"/>
  <c r="O628" i="5"/>
  <c r="P628" i="5"/>
  <c r="S628" i="5"/>
  <c r="R628" i="5"/>
  <c r="K628" i="5"/>
  <c r="I628" i="5"/>
  <c r="H628" i="5"/>
  <c r="F627" i="5"/>
  <c r="J627" i="5"/>
  <c r="L627" i="5"/>
  <c r="M627" i="5"/>
  <c r="N627" i="5"/>
  <c r="O627" i="5"/>
  <c r="P627" i="5"/>
  <c r="S627" i="5"/>
  <c r="R627" i="5"/>
  <c r="K627" i="5"/>
  <c r="I627" i="5"/>
  <c r="H627" i="5"/>
  <c r="F626" i="5"/>
  <c r="J626" i="5"/>
  <c r="L626" i="5"/>
  <c r="M626" i="5"/>
  <c r="N626" i="5"/>
  <c r="O626" i="5"/>
  <c r="P626" i="5"/>
  <c r="S626" i="5"/>
  <c r="R626" i="5"/>
  <c r="K626" i="5"/>
  <c r="I626" i="5"/>
  <c r="H626" i="5"/>
  <c r="F625" i="5"/>
  <c r="J625" i="5"/>
  <c r="L625" i="5"/>
  <c r="M625" i="5"/>
  <c r="N625" i="5"/>
  <c r="O625" i="5"/>
  <c r="P625" i="5"/>
  <c r="S625" i="5"/>
  <c r="R625" i="5"/>
  <c r="K625" i="5"/>
  <c r="I625" i="5"/>
  <c r="H625" i="5"/>
  <c r="F624" i="5"/>
  <c r="J624" i="5"/>
  <c r="L624" i="5"/>
  <c r="M624" i="5"/>
  <c r="N624" i="5"/>
  <c r="O624" i="5"/>
  <c r="P624" i="5"/>
  <c r="S624" i="5"/>
  <c r="R624" i="5"/>
  <c r="K624" i="5"/>
  <c r="I624" i="5"/>
  <c r="H624" i="5"/>
  <c r="F623" i="5"/>
  <c r="J623" i="5"/>
  <c r="L623" i="5"/>
  <c r="M623" i="5"/>
  <c r="N623" i="5"/>
  <c r="O623" i="5"/>
  <c r="P623" i="5"/>
  <c r="S623" i="5"/>
  <c r="R623" i="5"/>
  <c r="K623" i="5"/>
  <c r="I623" i="5"/>
  <c r="H623" i="5"/>
  <c r="F622" i="5"/>
  <c r="J622" i="5"/>
  <c r="L622" i="5"/>
  <c r="M622" i="5"/>
  <c r="N622" i="5"/>
  <c r="O622" i="5"/>
  <c r="P622" i="5"/>
  <c r="S622" i="5"/>
  <c r="R622" i="5"/>
  <c r="K622" i="5"/>
  <c r="I622" i="5"/>
  <c r="H622" i="5"/>
  <c r="K621" i="5"/>
  <c r="I621" i="5"/>
  <c r="H621" i="5"/>
  <c r="J313" i="5"/>
  <c r="K313" i="5"/>
  <c r="L313" i="5"/>
  <c r="I313" i="5"/>
  <c r="H313" i="5"/>
  <c r="M313" i="5"/>
  <c r="N313" i="5"/>
  <c r="O313" i="5"/>
  <c r="P313" i="5"/>
  <c r="S313" i="5"/>
  <c r="J121" i="5"/>
  <c r="K121" i="5"/>
  <c r="L121" i="5"/>
  <c r="I121" i="5"/>
  <c r="H121" i="5"/>
  <c r="M121" i="5"/>
  <c r="N121" i="5"/>
  <c r="O121" i="5"/>
  <c r="P121" i="5"/>
  <c r="S121" i="5"/>
  <c r="J120" i="5"/>
  <c r="K120" i="5"/>
  <c r="L120" i="5"/>
  <c r="I120" i="5"/>
  <c r="H120" i="5"/>
  <c r="M120" i="5"/>
  <c r="N120" i="5"/>
  <c r="O120" i="5"/>
  <c r="P120" i="5"/>
  <c r="S120" i="5"/>
  <c r="J119" i="5"/>
  <c r="K119" i="5"/>
  <c r="L119" i="5"/>
  <c r="I119" i="5"/>
  <c r="H119" i="5"/>
  <c r="M119" i="5"/>
  <c r="N119" i="5"/>
  <c r="O119" i="5"/>
  <c r="P119" i="5"/>
  <c r="S119" i="5"/>
  <c r="J118" i="5"/>
  <c r="K118" i="5"/>
  <c r="L118" i="5"/>
  <c r="I118" i="5"/>
  <c r="H118" i="5"/>
  <c r="M118" i="5"/>
  <c r="N118" i="5"/>
  <c r="O118" i="5"/>
  <c r="P118" i="5"/>
  <c r="S118" i="5"/>
  <c r="J117" i="5"/>
  <c r="K117" i="5"/>
  <c r="L117" i="5"/>
  <c r="I117" i="5"/>
  <c r="H117" i="5"/>
  <c r="M117" i="5"/>
  <c r="N117" i="5"/>
  <c r="O117" i="5"/>
  <c r="P117" i="5"/>
  <c r="S117" i="5"/>
  <c r="J116" i="5"/>
  <c r="K116" i="5"/>
  <c r="L116" i="5"/>
  <c r="I116" i="5"/>
  <c r="H116" i="5"/>
  <c r="M116" i="5"/>
  <c r="N116" i="5"/>
  <c r="O116" i="5"/>
  <c r="P116" i="5"/>
  <c r="S116" i="5"/>
  <c r="J115" i="5"/>
  <c r="K115" i="5"/>
  <c r="L115" i="5"/>
  <c r="I115" i="5"/>
  <c r="H115" i="5"/>
  <c r="M115" i="5"/>
  <c r="N115" i="5"/>
  <c r="O115" i="5"/>
  <c r="P115" i="5"/>
  <c r="S115" i="5"/>
  <c r="J114" i="5"/>
  <c r="K114" i="5"/>
  <c r="L114" i="5"/>
  <c r="I114" i="5"/>
  <c r="H114" i="5"/>
  <c r="M114" i="5"/>
  <c r="N114" i="5"/>
  <c r="O114" i="5"/>
  <c r="P114" i="5"/>
  <c r="S114" i="5"/>
  <c r="J113" i="5"/>
  <c r="K113" i="5"/>
  <c r="L113" i="5"/>
  <c r="I113" i="5"/>
  <c r="H113" i="5"/>
  <c r="M113" i="5"/>
  <c r="N113" i="5"/>
  <c r="O113" i="5"/>
  <c r="P113" i="5"/>
  <c r="S113" i="5"/>
  <c r="J112" i="5"/>
  <c r="K112" i="5"/>
  <c r="L112" i="5"/>
  <c r="I112" i="5"/>
  <c r="H112" i="5"/>
  <c r="M112" i="5"/>
  <c r="N112" i="5"/>
  <c r="O112" i="5"/>
  <c r="P112" i="5"/>
  <c r="S112" i="5"/>
  <c r="J111" i="5"/>
  <c r="K111" i="5"/>
  <c r="L111" i="5"/>
  <c r="I111" i="5"/>
  <c r="H111" i="5"/>
  <c r="M111" i="5"/>
  <c r="N111" i="5"/>
  <c r="O111" i="5"/>
  <c r="P111" i="5"/>
  <c r="S111" i="5"/>
  <c r="J110" i="5"/>
  <c r="K110" i="5"/>
  <c r="L110" i="5"/>
  <c r="I110" i="5"/>
  <c r="H110" i="5"/>
  <c r="M110" i="5"/>
  <c r="N110" i="5"/>
  <c r="O110" i="5"/>
  <c r="P110" i="5"/>
  <c r="S110" i="5"/>
  <c r="J109" i="5"/>
  <c r="K109" i="5"/>
  <c r="L109" i="5"/>
  <c r="I109" i="5"/>
  <c r="H109" i="5"/>
  <c r="M109" i="5"/>
  <c r="N109" i="5"/>
  <c r="O109" i="5"/>
  <c r="P109" i="5"/>
  <c r="S109" i="5"/>
  <c r="J108" i="5"/>
  <c r="K108" i="5"/>
  <c r="L108" i="5"/>
  <c r="I108" i="5"/>
  <c r="H108" i="5"/>
  <c r="M108" i="5"/>
  <c r="N108" i="5"/>
  <c r="O108" i="5"/>
  <c r="P108" i="5"/>
  <c r="S108" i="5"/>
  <c r="J107" i="5"/>
  <c r="K107" i="5"/>
  <c r="L107" i="5"/>
  <c r="I107" i="5"/>
  <c r="H107" i="5"/>
  <c r="M107" i="5"/>
  <c r="N107" i="5"/>
  <c r="O107" i="5"/>
  <c r="P107" i="5"/>
  <c r="S107" i="5"/>
  <c r="J106" i="5"/>
  <c r="K106" i="5"/>
  <c r="L106" i="5"/>
  <c r="I106" i="5"/>
  <c r="H106" i="5"/>
  <c r="M106" i="5"/>
  <c r="N106" i="5"/>
  <c r="O106" i="5"/>
  <c r="P106" i="5"/>
  <c r="S106" i="5"/>
  <c r="J105" i="5"/>
  <c r="K105" i="5"/>
  <c r="L105" i="5"/>
  <c r="I105" i="5"/>
  <c r="H105" i="5"/>
  <c r="M105" i="5"/>
  <c r="N105" i="5"/>
  <c r="O105" i="5"/>
  <c r="P105" i="5"/>
  <c r="S105" i="5"/>
  <c r="J104" i="5"/>
  <c r="K104" i="5"/>
  <c r="L104" i="5"/>
  <c r="I104" i="5"/>
  <c r="H104" i="5"/>
  <c r="M104" i="5"/>
  <c r="N104" i="5"/>
  <c r="O104" i="5"/>
  <c r="P104" i="5"/>
  <c r="S104" i="5"/>
  <c r="J103" i="5"/>
  <c r="K103" i="5"/>
  <c r="L103" i="5"/>
  <c r="I103" i="5"/>
  <c r="H103" i="5"/>
  <c r="M103" i="5"/>
  <c r="N103" i="5"/>
  <c r="O103" i="5"/>
  <c r="P103" i="5"/>
  <c r="S103" i="5"/>
  <c r="J102" i="5"/>
  <c r="K102" i="5"/>
  <c r="L102" i="5"/>
  <c r="I102" i="5"/>
  <c r="H102" i="5"/>
  <c r="M102" i="5"/>
  <c r="N102" i="5"/>
  <c r="O102" i="5"/>
  <c r="P102" i="5"/>
  <c r="S102" i="5"/>
  <c r="J101" i="5"/>
  <c r="K101" i="5"/>
  <c r="L101" i="5"/>
  <c r="I101" i="5"/>
  <c r="H101" i="5"/>
  <c r="M101" i="5"/>
  <c r="N101" i="5"/>
  <c r="O101" i="5"/>
  <c r="P101" i="5"/>
  <c r="S101" i="5"/>
  <c r="J100" i="5"/>
  <c r="K100" i="5"/>
  <c r="L100" i="5"/>
  <c r="I100" i="5"/>
  <c r="H100" i="5"/>
  <c r="M100" i="5"/>
  <c r="N100" i="5"/>
  <c r="O100" i="5"/>
  <c r="P100" i="5"/>
  <c r="S100" i="5"/>
  <c r="J99" i="5"/>
  <c r="K99" i="5"/>
  <c r="L99" i="5"/>
  <c r="I99" i="5"/>
  <c r="H99" i="5"/>
  <c r="M99" i="5"/>
  <c r="N99" i="5"/>
  <c r="O99" i="5"/>
  <c r="P99" i="5"/>
  <c r="S99" i="5"/>
  <c r="J98" i="5"/>
  <c r="K98" i="5"/>
  <c r="L98" i="5"/>
  <c r="I98" i="5"/>
  <c r="H98" i="5"/>
  <c r="M98" i="5"/>
  <c r="N98" i="5"/>
  <c r="O98" i="5"/>
  <c r="P98" i="5"/>
  <c r="S98" i="5"/>
  <c r="J97" i="5"/>
  <c r="K97" i="5"/>
  <c r="L97" i="5"/>
  <c r="I97" i="5"/>
  <c r="H97" i="5"/>
  <c r="M97" i="5"/>
  <c r="N97" i="5"/>
  <c r="O97" i="5"/>
  <c r="P97" i="5"/>
  <c r="S97" i="5"/>
  <c r="J96" i="5"/>
  <c r="K96" i="5"/>
  <c r="L96" i="5"/>
  <c r="I96" i="5"/>
  <c r="H96" i="5"/>
  <c r="M96" i="5"/>
  <c r="N96" i="5"/>
  <c r="O96" i="5"/>
  <c r="P96" i="5"/>
  <c r="S96" i="5"/>
  <c r="J95" i="5"/>
  <c r="K95" i="5"/>
  <c r="L95" i="5"/>
  <c r="I95" i="5"/>
  <c r="H95" i="5"/>
  <c r="M95" i="5"/>
  <c r="N95" i="5"/>
  <c r="O95" i="5"/>
  <c r="P95" i="5"/>
  <c r="S95" i="5"/>
  <c r="J94" i="5"/>
  <c r="K94" i="5"/>
  <c r="L94" i="5"/>
  <c r="I94" i="5"/>
  <c r="H94" i="5"/>
  <c r="M94" i="5"/>
  <c r="N94" i="5"/>
  <c r="O94" i="5"/>
  <c r="P94" i="5"/>
  <c r="S94" i="5"/>
  <c r="J93" i="5"/>
  <c r="K93" i="5"/>
  <c r="L93" i="5"/>
  <c r="I93" i="5"/>
  <c r="H93" i="5"/>
  <c r="M93" i="5"/>
  <c r="N93" i="5"/>
  <c r="O93" i="5"/>
  <c r="P93" i="5"/>
  <c r="S93" i="5"/>
  <c r="J92" i="5"/>
  <c r="K92" i="5"/>
  <c r="L92" i="5"/>
  <c r="I92" i="5"/>
  <c r="H92" i="5"/>
  <c r="M92" i="5"/>
  <c r="N92" i="5"/>
  <c r="O92" i="5"/>
  <c r="P92" i="5"/>
  <c r="S92" i="5"/>
  <c r="J91" i="5"/>
  <c r="K91" i="5"/>
  <c r="L91" i="5"/>
  <c r="I91" i="5"/>
  <c r="H91" i="5"/>
  <c r="M91" i="5"/>
  <c r="N91" i="5"/>
  <c r="O91" i="5"/>
  <c r="P91" i="5"/>
  <c r="S91" i="5"/>
  <c r="J90" i="5"/>
  <c r="K90" i="5"/>
  <c r="L90" i="5"/>
  <c r="I90" i="5"/>
  <c r="H90" i="5"/>
  <c r="M90" i="5"/>
  <c r="N90" i="5"/>
  <c r="O90" i="5"/>
  <c r="P90" i="5"/>
  <c r="S90" i="5"/>
  <c r="J89" i="5"/>
  <c r="K89" i="5"/>
  <c r="L89" i="5"/>
  <c r="I89" i="5"/>
  <c r="H89" i="5"/>
  <c r="M89" i="5"/>
  <c r="N89" i="5"/>
  <c r="O89" i="5"/>
  <c r="P89" i="5"/>
  <c r="S89" i="5"/>
  <c r="J88" i="5"/>
  <c r="K88" i="5"/>
  <c r="L88" i="5"/>
  <c r="I88" i="5"/>
  <c r="H88" i="5"/>
  <c r="M88" i="5"/>
  <c r="N88" i="5"/>
  <c r="O88" i="5"/>
  <c r="P88" i="5"/>
  <c r="S88" i="5"/>
  <c r="J87" i="5"/>
  <c r="K87" i="5"/>
  <c r="L87" i="5"/>
  <c r="I87" i="5"/>
  <c r="H87" i="5"/>
  <c r="M87" i="5"/>
  <c r="N87" i="5"/>
  <c r="O87" i="5"/>
  <c r="P87" i="5"/>
  <c r="S87" i="5"/>
  <c r="J86" i="5"/>
  <c r="K86" i="5"/>
  <c r="L86" i="5"/>
  <c r="I86" i="5"/>
  <c r="H86" i="5"/>
  <c r="M86" i="5"/>
  <c r="N86" i="5"/>
  <c r="O86" i="5"/>
  <c r="P86" i="5"/>
  <c r="S86" i="5"/>
  <c r="J85" i="5"/>
  <c r="K85" i="5"/>
  <c r="L85" i="5"/>
  <c r="I85" i="5"/>
  <c r="H85" i="5"/>
  <c r="M85" i="5"/>
  <c r="N85" i="5"/>
  <c r="O85" i="5"/>
  <c r="P85" i="5"/>
  <c r="S85" i="5"/>
  <c r="J84" i="5"/>
  <c r="K84" i="5"/>
  <c r="L84" i="5"/>
  <c r="I84" i="5"/>
  <c r="H84" i="5"/>
  <c r="M84" i="5"/>
  <c r="N84" i="5"/>
  <c r="O84" i="5"/>
  <c r="P84" i="5"/>
  <c r="S84" i="5"/>
  <c r="J83" i="5"/>
  <c r="K83" i="5"/>
  <c r="L83" i="5"/>
  <c r="I83" i="5"/>
  <c r="H83" i="5"/>
  <c r="M83" i="5"/>
  <c r="N83" i="5"/>
  <c r="O83" i="5"/>
  <c r="P83" i="5"/>
  <c r="S83" i="5"/>
  <c r="J82" i="5"/>
  <c r="K82" i="5"/>
  <c r="L82" i="5"/>
  <c r="I82" i="5"/>
  <c r="H82" i="5"/>
  <c r="M82" i="5"/>
  <c r="N82" i="5"/>
  <c r="O82" i="5"/>
  <c r="P82" i="5"/>
  <c r="S82" i="5"/>
  <c r="J81" i="5"/>
  <c r="K81" i="5"/>
  <c r="L81" i="5"/>
  <c r="I81" i="5"/>
  <c r="H81" i="5"/>
  <c r="M81" i="5"/>
  <c r="N81" i="5"/>
  <c r="O81" i="5"/>
  <c r="P81" i="5"/>
  <c r="S81" i="5"/>
  <c r="J80" i="5"/>
  <c r="K80" i="5"/>
  <c r="L80" i="5"/>
  <c r="I80" i="5"/>
  <c r="H80" i="5"/>
  <c r="M80" i="5"/>
  <c r="N80" i="5"/>
  <c r="O80" i="5"/>
  <c r="P80" i="5"/>
  <c r="S80" i="5"/>
  <c r="J79" i="5"/>
  <c r="K79" i="5"/>
  <c r="L79" i="5"/>
  <c r="I79" i="5"/>
  <c r="H79" i="5"/>
  <c r="M79" i="5"/>
  <c r="N79" i="5"/>
  <c r="O79" i="5"/>
  <c r="P79" i="5"/>
  <c r="S79" i="5"/>
  <c r="J78" i="5"/>
  <c r="K78" i="5"/>
  <c r="L78" i="5"/>
  <c r="I78" i="5"/>
  <c r="H78" i="5"/>
  <c r="M78" i="5"/>
  <c r="N78" i="5"/>
  <c r="O78" i="5"/>
  <c r="P78" i="5"/>
  <c r="S78" i="5"/>
  <c r="J77" i="5"/>
  <c r="K77" i="5"/>
  <c r="L77" i="5"/>
  <c r="I77" i="5"/>
  <c r="H77" i="5"/>
  <c r="M77" i="5"/>
  <c r="N77" i="5"/>
  <c r="O77" i="5"/>
  <c r="P77" i="5"/>
  <c r="S77" i="5"/>
  <c r="J76" i="5"/>
  <c r="K76" i="5"/>
  <c r="L76" i="5"/>
  <c r="I76" i="5"/>
  <c r="H76" i="5"/>
  <c r="M76" i="5"/>
  <c r="N76" i="5"/>
  <c r="O76" i="5"/>
  <c r="P76" i="5"/>
  <c r="S76" i="5"/>
  <c r="J75" i="5"/>
  <c r="K75" i="5"/>
  <c r="L75" i="5"/>
  <c r="I75" i="5"/>
  <c r="H75" i="5"/>
  <c r="M75" i="5"/>
  <c r="N75" i="5"/>
  <c r="O75" i="5"/>
  <c r="P75" i="5"/>
  <c r="S75" i="5"/>
  <c r="J74" i="5"/>
  <c r="K74" i="5"/>
  <c r="L74" i="5"/>
  <c r="I74" i="5"/>
  <c r="H74" i="5"/>
  <c r="M74" i="5"/>
  <c r="N74" i="5"/>
  <c r="O74" i="5"/>
  <c r="P74" i="5"/>
  <c r="S74" i="5"/>
  <c r="J73" i="5"/>
  <c r="K73" i="5"/>
  <c r="L73" i="5"/>
  <c r="I73" i="5"/>
  <c r="H73" i="5"/>
  <c r="M73" i="5"/>
  <c r="N73" i="5"/>
  <c r="O73" i="5"/>
  <c r="P73" i="5"/>
  <c r="S73" i="5"/>
  <c r="J72" i="5"/>
  <c r="K72" i="5"/>
  <c r="L72" i="5"/>
  <c r="I72" i="5"/>
  <c r="H72" i="5"/>
  <c r="M72" i="5"/>
  <c r="N72" i="5"/>
  <c r="O72" i="5"/>
  <c r="P72" i="5"/>
  <c r="S72" i="5"/>
  <c r="J71" i="5"/>
  <c r="K71" i="5"/>
  <c r="L71" i="5"/>
  <c r="I71" i="5"/>
  <c r="H71" i="5"/>
  <c r="M71" i="5"/>
  <c r="N71" i="5"/>
  <c r="O71" i="5"/>
  <c r="P71" i="5"/>
  <c r="S71" i="5"/>
  <c r="J70" i="5"/>
  <c r="K70" i="5"/>
  <c r="L70" i="5"/>
  <c r="I70" i="5"/>
  <c r="H70" i="5"/>
  <c r="M70" i="5"/>
  <c r="N70" i="5"/>
  <c r="O70" i="5"/>
  <c r="P70" i="5"/>
  <c r="S70" i="5"/>
  <c r="J69" i="5"/>
  <c r="K69" i="5"/>
  <c r="L69" i="5"/>
  <c r="I69" i="5"/>
  <c r="H69" i="5"/>
  <c r="M69" i="5"/>
  <c r="N69" i="5"/>
  <c r="O69" i="5"/>
  <c r="P69" i="5"/>
  <c r="S69" i="5"/>
  <c r="J68" i="5"/>
  <c r="K68" i="5"/>
  <c r="L68" i="5"/>
  <c r="I68" i="5"/>
  <c r="H68" i="5"/>
  <c r="M68" i="5"/>
  <c r="N68" i="5"/>
  <c r="O68" i="5"/>
  <c r="P68" i="5"/>
  <c r="S68" i="5"/>
  <c r="J67" i="5"/>
  <c r="K67" i="5"/>
  <c r="L67" i="5"/>
  <c r="I67" i="5"/>
  <c r="H67" i="5"/>
  <c r="M67" i="5"/>
  <c r="N67" i="5"/>
  <c r="O67" i="5"/>
  <c r="P67" i="5"/>
  <c r="S67" i="5"/>
  <c r="J66" i="5"/>
  <c r="K66" i="5"/>
  <c r="L66" i="5"/>
  <c r="I66" i="5"/>
  <c r="H66" i="5"/>
  <c r="M66" i="5"/>
  <c r="N66" i="5"/>
  <c r="O66" i="5"/>
  <c r="P66" i="5"/>
  <c r="S66" i="5"/>
  <c r="J65" i="5"/>
  <c r="K65" i="5"/>
  <c r="L65" i="5"/>
  <c r="I65" i="5"/>
  <c r="H65" i="5"/>
  <c r="M65" i="5"/>
  <c r="N65" i="5"/>
  <c r="O65" i="5"/>
  <c r="P65" i="5"/>
  <c r="S65" i="5"/>
  <c r="J64" i="5"/>
  <c r="K64" i="5"/>
  <c r="L64" i="5"/>
  <c r="I64" i="5"/>
  <c r="H64" i="5"/>
  <c r="M64" i="5"/>
  <c r="N64" i="5"/>
  <c r="O64" i="5"/>
  <c r="P64" i="5"/>
  <c r="S64" i="5"/>
  <c r="J63" i="5"/>
  <c r="K63" i="5"/>
  <c r="L63" i="5"/>
  <c r="I63" i="5"/>
  <c r="H63" i="5"/>
  <c r="M63" i="5"/>
  <c r="N63" i="5"/>
  <c r="O63" i="5"/>
  <c r="P63" i="5"/>
  <c r="S63" i="5"/>
  <c r="J62" i="5"/>
  <c r="K62" i="5"/>
  <c r="L62" i="5"/>
  <c r="I62" i="5"/>
  <c r="H62" i="5"/>
  <c r="M62" i="5"/>
  <c r="N62" i="5"/>
  <c r="O62" i="5"/>
  <c r="P62" i="5"/>
  <c r="S62" i="5"/>
  <c r="J61" i="5"/>
  <c r="K61" i="5"/>
  <c r="L61" i="5"/>
  <c r="I61" i="5"/>
  <c r="H61" i="5"/>
  <c r="M61" i="5"/>
  <c r="N61" i="5"/>
  <c r="O61" i="5"/>
  <c r="P61" i="5"/>
  <c r="S61" i="5"/>
  <c r="J60" i="5"/>
  <c r="K60" i="5"/>
  <c r="L60" i="5"/>
  <c r="I60" i="5"/>
  <c r="H60" i="5"/>
  <c r="M60" i="5"/>
  <c r="N60" i="5"/>
  <c r="O60" i="5"/>
  <c r="P60" i="5"/>
  <c r="S60" i="5"/>
  <c r="J59" i="5"/>
  <c r="K59" i="5"/>
  <c r="L59" i="5"/>
  <c r="I59" i="5"/>
  <c r="H59" i="5"/>
  <c r="M59" i="5"/>
  <c r="N59" i="5"/>
  <c r="O59" i="5"/>
  <c r="P59" i="5"/>
  <c r="S59" i="5"/>
  <c r="J58" i="5"/>
  <c r="K58" i="5"/>
  <c r="L58" i="5"/>
  <c r="I58" i="5"/>
  <c r="H58" i="5"/>
  <c r="M58" i="5"/>
  <c r="N58" i="5"/>
  <c r="O58" i="5"/>
  <c r="P58" i="5"/>
  <c r="S58" i="5"/>
  <c r="J57" i="5"/>
  <c r="K57" i="5"/>
  <c r="L57" i="5"/>
  <c r="I57" i="5"/>
  <c r="H57" i="5"/>
  <c r="M57" i="5"/>
  <c r="N57" i="5"/>
  <c r="O57" i="5"/>
  <c r="P57" i="5"/>
  <c r="S57" i="5"/>
  <c r="J56" i="5"/>
  <c r="K56" i="5"/>
  <c r="L56" i="5"/>
  <c r="I56" i="5"/>
  <c r="H56" i="5"/>
  <c r="M56" i="5"/>
  <c r="N56" i="5"/>
  <c r="O56" i="5"/>
  <c r="P56" i="5"/>
  <c r="S56" i="5"/>
  <c r="J55" i="5"/>
  <c r="K55" i="5"/>
  <c r="L55" i="5"/>
  <c r="I55" i="5"/>
  <c r="H55" i="5"/>
  <c r="M55" i="5"/>
  <c r="N55" i="5"/>
  <c r="O55" i="5"/>
  <c r="P55" i="5"/>
  <c r="S55" i="5"/>
  <c r="J54" i="5"/>
  <c r="K54" i="5"/>
  <c r="L54" i="5"/>
  <c r="I54" i="5"/>
  <c r="H54" i="5"/>
  <c r="M54" i="5"/>
  <c r="N54" i="5"/>
  <c r="O54" i="5"/>
  <c r="P54" i="5"/>
  <c r="S54" i="5"/>
  <c r="J53" i="5"/>
  <c r="K53" i="5"/>
  <c r="L53" i="5"/>
  <c r="I53" i="5"/>
  <c r="H53" i="5"/>
  <c r="M53" i="5"/>
  <c r="N53" i="5"/>
  <c r="O53" i="5"/>
  <c r="P53" i="5"/>
  <c r="S53" i="5"/>
  <c r="J52" i="5"/>
  <c r="K52" i="5"/>
  <c r="L52" i="5"/>
  <c r="I52" i="5"/>
  <c r="H52" i="5"/>
  <c r="M52" i="5"/>
  <c r="N52" i="5"/>
  <c r="O52" i="5"/>
  <c r="P52" i="5"/>
  <c r="S52" i="5"/>
  <c r="J51" i="5"/>
  <c r="K51" i="5"/>
  <c r="L51" i="5"/>
  <c r="I51" i="5"/>
  <c r="H51" i="5"/>
  <c r="M51" i="5"/>
  <c r="N51" i="5"/>
  <c r="O51" i="5"/>
  <c r="P51" i="5"/>
  <c r="S51" i="5"/>
  <c r="J50" i="5"/>
  <c r="K50" i="5"/>
  <c r="L50" i="5"/>
  <c r="I50" i="5"/>
  <c r="H50" i="5"/>
  <c r="M50" i="5"/>
  <c r="N50" i="5"/>
  <c r="O50" i="5"/>
  <c r="P50" i="5"/>
  <c r="S50" i="5"/>
  <c r="J49" i="5"/>
  <c r="K49" i="5"/>
  <c r="L49" i="5"/>
  <c r="I49" i="5"/>
  <c r="H49" i="5"/>
  <c r="M49" i="5"/>
  <c r="N49" i="5"/>
  <c r="O49" i="5"/>
  <c r="P49" i="5"/>
  <c r="S49" i="5"/>
  <c r="J48" i="5"/>
  <c r="K48" i="5"/>
  <c r="L48" i="5"/>
  <c r="I48" i="5"/>
  <c r="H48" i="5"/>
  <c r="M48" i="5"/>
  <c r="N48" i="5"/>
  <c r="O48" i="5"/>
  <c r="P48" i="5"/>
  <c r="S48" i="5"/>
  <c r="J47" i="5"/>
  <c r="K47" i="5"/>
  <c r="L47" i="5"/>
  <c r="I47" i="5"/>
  <c r="H47" i="5"/>
  <c r="M47" i="5"/>
  <c r="N47" i="5"/>
  <c r="O47" i="5"/>
  <c r="P47" i="5"/>
  <c r="S47" i="5"/>
  <c r="J46" i="5"/>
  <c r="K46" i="5"/>
  <c r="L46" i="5"/>
  <c r="I46" i="5"/>
  <c r="H46" i="5"/>
  <c r="M46" i="5"/>
  <c r="N46" i="5"/>
  <c r="O46" i="5"/>
  <c r="P46" i="5"/>
  <c r="S46" i="5"/>
  <c r="J45" i="5"/>
  <c r="K45" i="5"/>
  <c r="L45" i="5"/>
  <c r="I45" i="5"/>
  <c r="H45" i="5"/>
  <c r="M45" i="5"/>
  <c r="N45" i="5"/>
  <c r="O45" i="5"/>
  <c r="P45" i="5"/>
  <c r="S45" i="5"/>
  <c r="J44" i="5"/>
  <c r="K44" i="5"/>
  <c r="L44" i="5"/>
  <c r="I44" i="5"/>
  <c r="H44" i="5"/>
  <c r="M44" i="5"/>
  <c r="N44" i="5"/>
  <c r="O44" i="5"/>
  <c r="P44" i="5"/>
  <c r="S44" i="5"/>
  <c r="J43" i="5"/>
  <c r="K43" i="5"/>
  <c r="L43" i="5"/>
  <c r="I43" i="5"/>
  <c r="H43" i="5"/>
  <c r="M43" i="5"/>
  <c r="N43" i="5"/>
  <c r="O43" i="5"/>
  <c r="P43" i="5"/>
  <c r="S43" i="5"/>
  <c r="J42" i="5"/>
  <c r="K42" i="5"/>
  <c r="L42" i="5"/>
  <c r="I42" i="5"/>
  <c r="H42" i="5"/>
  <c r="M42" i="5"/>
  <c r="N42" i="5"/>
  <c r="O42" i="5"/>
  <c r="P42" i="5"/>
  <c r="S42" i="5"/>
  <c r="J41" i="5"/>
  <c r="K41" i="5"/>
  <c r="L41" i="5"/>
  <c r="I41" i="5"/>
  <c r="H41" i="5"/>
  <c r="M41" i="5"/>
  <c r="N41" i="5"/>
  <c r="O41" i="5"/>
  <c r="P41" i="5"/>
  <c r="S41" i="5"/>
  <c r="J40" i="5"/>
  <c r="K40" i="5"/>
  <c r="L40" i="5"/>
  <c r="I40" i="5"/>
  <c r="H40" i="5"/>
  <c r="M40" i="5"/>
  <c r="N40" i="5"/>
  <c r="O40" i="5"/>
  <c r="P40" i="5"/>
  <c r="S40" i="5"/>
  <c r="J39" i="5"/>
  <c r="K39" i="5"/>
  <c r="L39" i="5"/>
  <c r="I39" i="5"/>
  <c r="H39" i="5"/>
  <c r="M39" i="5"/>
  <c r="N39" i="5"/>
  <c r="O39" i="5"/>
  <c r="P39" i="5"/>
  <c r="S39" i="5"/>
  <c r="J38" i="5"/>
  <c r="K38" i="5"/>
  <c r="L38" i="5"/>
  <c r="I38" i="5"/>
  <c r="H38" i="5"/>
  <c r="M38" i="5"/>
  <c r="N38" i="5"/>
  <c r="O38" i="5"/>
  <c r="P38" i="5"/>
  <c r="S38" i="5"/>
  <c r="J37" i="5"/>
  <c r="K37" i="5"/>
  <c r="L37" i="5"/>
  <c r="I37" i="5"/>
  <c r="H37" i="5"/>
  <c r="M37" i="5"/>
  <c r="N37" i="5"/>
  <c r="O37" i="5"/>
  <c r="P37" i="5"/>
  <c r="S37" i="5"/>
  <c r="J36" i="5"/>
  <c r="K36" i="5"/>
  <c r="L36" i="5"/>
  <c r="I36" i="5"/>
  <c r="H36" i="5"/>
  <c r="M36" i="5"/>
  <c r="N36" i="5"/>
  <c r="O36" i="5"/>
  <c r="P36" i="5"/>
  <c r="S36" i="5"/>
  <c r="J35" i="5"/>
  <c r="K35" i="5"/>
  <c r="L35" i="5"/>
  <c r="I35" i="5"/>
  <c r="H35" i="5"/>
  <c r="M35" i="5"/>
  <c r="N35" i="5"/>
  <c r="O35" i="5"/>
  <c r="P35" i="5"/>
  <c r="S35" i="5"/>
  <c r="J34" i="5"/>
  <c r="K34" i="5"/>
  <c r="L34" i="5"/>
  <c r="I34" i="5"/>
  <c r="H34" i="5"/>
  <c r="M34" i="5"/>
  <c r="N34" i="5"/>
  <c r="O34" i="5"/>
  <c r="P34" i="5"/>
  <c r="S34" i="5"/>
  <c r="J33" i="5"/>
  <c r="K33" i="5"/>
  <c r="L33" i="5"/>
  <c r="I33" i="5"/>
  <c r="H33" i="5"/>
  <c r="M33" i="5"/>
  <c r="N33" i="5"/>
  <c r="O33" i="5"/>
  <c r="P33" i="5"/>
  <c r="S33" i="5"/>
  <c r="J32" i="5"/>
  <c r="K32" i="5"/>
  <c r="L32" i="5"/>
  <c r="I32" i="5"/>
  <c r="H32" i="5"/>
  <c r="M32" i="5"/>
  <c r="N32" i="5"/>
  <c r="O32" i="5"/>
  <c r="P32" i="5"/>
  <c r="S32" i="5"/>
  <c r="J31" i="5"/>
  <c r="K31" i="5"/>
  <c r="L31" i="5"/>
  <c r="I31" i="5"/>
  <c r="H31" i="5"/>
  <c r="M31" i="5"/>
  <c r="N31" i="5"/>
  <c r="O31" i="5"/>
  <c r="P31" i="5"/>
  <c r="S31" i="5"/>
  <c r="J30" i="5"/>
  <c r="K30" i="5"/>
  <c r="L30" i="5"/>
  <c r="I30" i="5"/>
  <c r="H30" i="5"/>
  <c r="M30" i="5"/>
  <c r="N30" i="5"/>
  <c r="O30" i="5"/>
  <c r="P30" i="5"/>
  <c r="S30" i="5"/>
  <c r="J29" i="5"/>
  <c r="K29" i="5"/>
  <c r="L29" i="5"/>
  <c r="I29" i="5"/>
  <c r="H29" i="5"/>
  <c r="M29" i="5"/>
  <c r="N29" i="5"/>
  <c r="O29" i="5"/>
  <c r="P29" i="5"/>
  <c r="S29" i="5"/>
  <c r="J28" i="5"/>
  <c r="K28" i="5"/>
  <c r="L28" i="5"/>
  <c r="I28" i="5"/>
  <c r="H28" i="5"/>
  <c r="M28" i="5"/>
  <c r="N28" i="5"/>
  <c r="O28" i="5"/>
  <c r="P28" i="5"/>
  <c r="S28" i="5"/>
  <c r="J27" i="5"/>
  <c r="K27" i="5"/>
  <c r="L27" i="5"/>
  <c r="I27" i="5"/>
  <c r="H27" i="5"/>
  <c r="M27" i="5"/>
  <c r="N27" i="5"/>
  <c r="O27" i="5"/>
  <c r="P27" i="5"/>
  <c r="S27" i="5"/>
  <c r="J26" i="5"/>
  <c r="K26" i="5"/>
  <c r="L26" i="5"/>
  <c r="I26" i="5"/>
  <c r="H26" i="5"/>
  <c r="M26" i="5"/>
  <c r="N26" i="5"/>
  <c r="O26" i="5"/>
  <c r="P26" i="5"/>
  <c r="S26" i="5"/>
  <c r="J25" i="5"/>
  <c r="K25" i="5"/>
  <c r="L25" i="5"/>
  <c r="I25" i="5"/>
  <c r="H25" i="5"/>
  <c r="M25" i="5"/>
  <c r="N25" i="5"/>
  <c r="O25" i="5"/>
  <c r="P25" i="5"/>
  <c r="S25" i="5"/>
  <c r="J24" i="5"/>
  <c r="K24" i="5"/>
  <c r="L24" i="5"/>
  <c r="I24" i="5"/>
  <c r="H24" i="5"/>
  <c r="M24" i="5"/>
  <c r="N24" i="5"/>
  <c r="O24" i="5"/>
  <c r="P24" i="5"/>
  <c r="S24" i="5"/>
  <c r="J23" i="5"/>
  <c r="K23" i="5"/>
  <c r="L23" i="5"/>
  <c r="I23" i="5"/>
  <c r="H23" i="5"/>
  <c r="M23" i="5"/>
  <c r="N23" i="5"/>
  <c r="O23" i="5"/>
  <c r="P23" i="5"/>
  <c r="S23" i="5"/>
  <c r="J22" i="5"/>
  <c r="K22" i="5"/>
  <c r="L22" i="5"/>
  <c r="I22" i="5"/>
  <c r="H22" i="5"/>
  <c r="M22" i="5"/>
  <c r="N22" i="5"/>
  <c r="O22" i="5"/>
  <c r="P22" i="5"/>
  <c r="S22" i="5"/>
  <c r="J21" i="5"/>
  <c r="K21" i="5"/>
  <c r="L21" i="5"/>
  <c r="I21" i="5"/>
  <c r="H21" i="5"/>
  <c r="M21" i="5"/>
  <c r="N21" i="5"/>
  <c r="O21" i="5"/>
  <c r="P21" i="5"/>
  <c r="S21" i="5"/>
  <c r="J20" i="5"/>
  <c r="K20" i="5"/>
  <c r="L20" i="5"/>
  <c r="I20" i="5"/>
  <c r="H20" i="5"/>
  <c r="M20" i="5"/>
  <c r="N20" i="5"/>
  <c r="O20" i="5"/>
  <c r="P20" i="5"/>
  <c r="S20" i="5"/>
  <c r="J19" i="5"/>
  <c r="K19" i="5"/>
  <c r="L19" i="5"/>
  <c r="I19" i="5"/>
  <c r="H19" i="5"/>
  <c r="M19" i="5"/>
  <c r="N19" i="5"/>
  <c r="O19" i="5"/>
  <c r="P19" i="5"/>
  <c r="S19" i="5"/>
  <c r="J18" i="5"/>
  <c r="K18" i="5"/>
  <c r="L18" i="5"/>
  <c r="I18" i="5"/>
  <c r="H18" i="5"/>
  <c r="M18" i="5"/>
  <c r="N18" i="5"/>
  <c r="O18" i="5"/>
  <c r="P18" i="5"/>
  <c r="S18" i="5"/>
  <c r="J17" i="5"/>
  <c r="K17" i="5"/>
  <c r="L17" i="5"/>
  <c r="I17" i="5"/>
  <c r="H17" i="5"/>
  <c r="M17" i="5"/>
  <c r="N17" i="5"/>
  <c r="O17" i="5"/>
  <c r="P17" i="5"/>
  <c r="S17" i="5"/>
  <c r="J16" i="5"/>
  <c r="K16" i="5"/>
  <c r="L16" i="5"/>
  <c r="I16" i="5"/>
  <c r="H16" i="5"/>
  <c r="M16" i="5"/>
  <c r="N16" i="5"/>
  <c r="O16" i="5"/>
  <c r="P16" i="5"/>
  <c r="S16" i="5"/>
  <c r="J15" i="5"/>
  <c r="K15" i="5"/>
  <c r="L15" i="5"/>
  <c r="I15" i="5"/>
  <c r="H15" i="5"/>
  <c r="M15" i="5"/>
  <c r="N15" i="5"/>
  <c r="O15" i="5"/>
  <c r="P15" i="5"/>
  <c r="S15" i="5"/>
  <c r="J14" i="5"/>
  <c r="K14" i="5"/>
  <c r="L14" i="5"/>
  <c r="I14" i="5"/>
  <c r="H14" i="5"/>
  <c r="M14" i="5"/>
  <c r="N14" i="5"/>
  <c r="O14" i="5"/>
  <c r="P14" i="5"/>
  <c r="S14" i="5"/>
  <c r="J13" i="5"/>
  <c r="K13" i="5"/>
  <c r="L13" i="5"/>
  <c r="I13" i="5"/>
  <c r="H13" i="5"/>
  <c r="M13" i="5"/>
  <c r="N13" i="5"/>
  <c r="O13" i="5"/>
  <c r="P13" i="5"/>
  <c r="S13" i="5"/>
  <c r="J12" i="5"/>
  <c r="K12" i="5"/>
  <c r="L12" i="5"/>
  <c r="I12" i="5"/>
  <c r="H12" i="5"/>
  <c r="M12" i="5"/>
  <c r="N12" i="5"/>
  <c r="O12" i="5"/>
  <c r="P12" i="5"/>
  <c r="S12" i="5"/>
  <c r="J11" i="5"/>
  <c r="K11" i="5"/>
  <c r="L11" i="5"/>
  <c r="I11" i="5"/>
  <c r="H11" i="5"/>
  <c r="M11" i="5"/>
  <c r="N11" i="5"/>
  <c r="O11" i="5"/>
  <c r="P11" i="5"/>
  <c r="S11" i="5"/>
  <c r="J10" i="5"/>
  <c r="K10" i="5"/>
  <c r="L10" i="5"/>
  <c r="I10" i="5"/>
  <c r="H10" i="5"/>
  <c r="M10" i="5"/>
  <c r="N10" i="5"/>
  <c r="O10" i="5"/>
  <c r="P10" i="5"/>
  <c r="S10" i="5"/>
  <c r="J9" i="5"/>
  <c r="K9" i="5"/>
  <c r="L9" i="5"/>
  <c r="I9" i="5"/>
  <c r="H9" i="5"/>
  <c r="M9" i="5"/>
  <c r="N9" i="5"/>
  <c r="O9" i="5"/>
  <c r="P9" i="5"/>
  <c r="S9" i="5"/>
  <c r="J8" i="5"/>
  <c r="K8" i="5"/>
  <c r="L8" i="5"/>
  <c r="I8" i="5"/>
  <c r="H8" i="5"/>
  <c r="M8" i="5"/>
  <c r="N8" i="5"/>
  <c r="O8" i="5"/>
  <c r="P8" i="5"/>
  <c r="S8" i="5"/>
  <c r="J7" i="5"/>
  <c r="K7" i="5"/>
  <c r="L7" i="5"/>
  <c r="I7" i="5"/>
  <c r="H7" i="5"/>
  <c r="M7" i="5"/>
  <c r="N7" i="5"/>
  <c r="O7" i="5"/>
  <c r="P7" i="5"/>
  <c r="S7" i="5"/>
  <c r="J6" i="5"/>
  <c r="K6" i="5"/>
  <c r="L6" i="5"/>
  <c r="I6" i="5"/>
  <c r="H6" i="5"/>
  <c r="M6" i="5"/>
  <c r="N6" i="5"/>
  <c r="O6" i="5"/>
  <c r="P6" i="5"/>
  <c r="S6" i="5"/>
  <c r="J5" i="5"/>
  <c r="K5" i="5"/>
  <c r="L5" i="5"/>
  <c r="I5" i="5"/>
  <c r="H5" i="5"/>
  <c r="M5" i="5"/>
  <c r="N5" i="5"/>
  <c r="O5" i="5"/>
  <c r="P5" i="5"/>
  <c r="S5" i="5"/>
  <c r="D7" i="2"/>
  <c r="D6" i="2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E7" i="2"/>
  <c r="I7" i="2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E6" i="2"/>
  <c r="I6" i="2"/>
  <c r="G119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H7" i="2"/>
  <c r="K7" i="2"/>
  <c r="D302" i="1"/>
  <c r="D228" i="1"/>
  <c r="D265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3" i="1"/>
  <c r="X7" i="2"/>
  <c r="S7" i="2"/>
  <c r="J7" i="2"/>
  <c r="N7" i="2"/>
  <c r="Q7" i="2" a="1"/>
  <c r="Q7" i="2"/>
  <c r="P7" i="2"/>
  <c r="F673" i="4"/>
  <c r="J673" i="4"/>
  <c r="L673" i="4"/>
  <c r="M673" i="4"/>
  <c r="N673" i="4"/>
  <c r="O673" i="4"/>
  <c r="P673" i="4"/>
  <c r="S673" i="4"/>
  <c r="K673" i="4"/>
  <c r="I673" i="4"/>
  <c r="H673" i="4"/>
  <c r="F672" i="4"/>
  <c r="J672" i="4"/>
  <c r="L672" i="4"/>
  <c r="M672" i="4"/>
  <c r="N672" i="4"/>
  <c r="O672" i="4"/>
  <c r="P672" i="4"/>
  <c r="S672" i="4"/>
  <c r="K672" i="4"/>
  <c r="I672" i="4"/>
  <c r="H672" i="4"/>
  <c r="F671" i="4"/>
  <c r="J671" i="4"/>
  <c r="L671" i="4"/>
  <c r="M671" i="4"/>
  <c r="N671" i="4"/>
  <c r="O671" i="4"/>
  <c r="P671" i="4"/>
  <c r="S671" i="4"/>
  <c r="K671" i="4"/>
  <c r="I671" i="4"/>
  <c r="H671" i="4"/>
  <c r="F670" i="4"/>
  <c r="J670" i="4"/>
  <c r="L670" i="4"/>
  <c r="M670" i="4"/>
  <c r="N670" i="4"/>
  <c r="O670" i="4"/>
  <c r="P670" i="4"/>
  <c r="S670" i="4"/>
  <c r="K670" i="4"/>
  <c r="I670" i="4"/>
  <c r="H670" i="4"/>
  <c r="F669" i="4"/>
  <c r="J669" i="4"/>
  <c r="L669" i="4"/>
  <c r="M669" i="4"/>
  <c r="N669" i="4"/>
  <c r="O669" i="4"/>
  <c r="P669" i="4"/>
  <c r="S669" i="4"/>
  <c r="K669" i="4"/>
  <c r="I669" i="4"/>
  <c r="H669" i="4"/>
  <c r="F668" i="4"/>
  <c r="J668" i="4"/>
  <c r="L668" i="4"/>
  <c r="M668" i="4"/>
  <c r="N668" i="4"/>
  <c r="O668" i="4"/>
  <c r="P668" i="4"/>
  <c r="S668" i="4"/>
  <c r="K668" i="4"/>
  <c r="I668" i="4"/>
  <c r="H668" i="4"/>
  <c r="F667" i="4"/>
  <c r="J667" i="4"/>
  <c r="L667" i="4"/>
  <c r="M667" i="4"/>
  <c r="N667" i="4"/>
  <c r="O667" i="4"/>
  <c r="P667" i="4"/>
  <c r="S667" i="4"/>
  <c r="K667" i="4"/>
  <c r="I667" i="4"/>
  <c r="H667" i="4"/>
  <c r="F666" i="4"/>
  <c r="J666" i="4"/>
  <c r="L666" i="4"/>
  <c r="M666" i="4"/>
  <c r="N666" i="4"/>
  <c r="O666" i="4"/>
  <c r="P666" i="4"/>
  <c r="S666" i="4"/>
  <c r="K666" i="4"/>
  <c r="I666" i="4"/>
  <c r="H666" i="4"/>
  <c r="F665" i="4"/>
  <c r="J665" i="4"/>
  <c r="L665" i="4"/>
  <c r="M665" i="4"/>
  <c r="N665" i="4"/>
  <c r="O665" i="4"/>
  <c r="P665" i="4"/>
  <c r="S665" i="4"/>
  <c r="K665" i="4"/>
  <c r="I665" i="4"/>
  <c r="H665" i="4"/>
  <c r="F664" i="4"/>
  <c r="J664" i="4"/>
  <c r="L664" i="4"/>
  <c r="M664" i="4"/>
  <c r="N664" i="4"/>
  <c r="O664" i="4"/>
  <c r="P664" i="4"/>
  <c r="S664" i="4"/>
  <c r="K664" i="4"/>
  <c r="I664" i="4"/>
  <c r="H664" i="4"/>
  <c r="F663" i="4"/>
  <c r="J663" i="4"/>
  <c r="L663" i="4"/>
  <c r="M663" i="4"/>
  <c r="N663" i="4"/>
  <c r="O663" i="4"/>
  <c r="P663" i="4"/>
  <c r="S663" i="4"/>
  <c r="K663" i="4"/>
  <c r="I663" i="4"/>
  <c r="H663" i="4"/>
  <c r="F662" i="4"/>
  <c r="J662" i="4"/>
  <c r="L662" i="4"/>
  <c r="M662" i="4"/>
  <c r="N662" i="4"/>
  <c r="O662" i="4"/>
  <c r="P662" i="4"/>
  <c r="S662" i="4"/>
  <c r="K662" i="4"/>
  <c r="I662" i="4"/>
  <c r="H662" i="4"/>
  <c r="F661" i="4"/>
  <c r="J661" i="4"/>
  <c r="L661" i="4"/>
  <c r="M661" i="4"/>
  <c r="N661" i="4"/>
  <c r="O661" i="4"/>
  <c r="P661" i="4"/>
  <c r="S661" i="4"/>
  <c r="K661" i="4"/>
  <c r="I661" i="4"/>
  <c r="H661" i="4"/>
  <c r="F660" i="4"/>
  <c r="J660" i="4"/>
  <c r="L660" i="4"/>
  <c r="M660" i="4"/>
  <c r="N660" i="4"/>
  <c r="O660" i="4"/>
  <c r="P660" i="4"/>
  <c r="S660" i="4"/>
  <c r="K660" i="4"/>
  <c r="I660" i="4"/>
  <c r="H660" i="4"/>
  <c r="F659" i="4"/>
  <c r="J659" i="4"/>
  <c r="L659" i="4"/>
  <c r="M659" i="4"/>
  <c r="N659" i="4"/>
  <c r="O659" i="4"/>
  <c r="P659" i="4"/>
  <c r="S659" i="4"/>
  <c r="K659" i="4"/>
  <c r="I659" i="4"/>
  <c r="H659" i="4"/>
  <c r="F658" i="4"/>
  <c r="J658" i="4"/>
  <c r="L658" i="4"/>
  <c r="M658" i="4"/>
  <c r="N658" i="4"/>
  <c r="O658" i="4"/>
  <c r="P658" i="4"/>
  <c r="S658" i="4"/>
  <c r="K658" i="4"/>
  <c r="I658" i="4"/>
  <c r="H658" i="4"/>
  <c r="F657" i="4"/>
  <c r="J657" i="4"/>
  <c r="L657" i="4"/>
  <c r="M657" i="4"/>
  <c r="N657" i="4"/>
  <c r="O657" i="4"/>
  <c r="P657" i="4"/>
  <c r="S657" i="4"/>
  <c r="K657" i="4"/>
  <c r="I657" i="4"/>
  <c r="H657" i="4"/>
  <c r="F656" i="4"/>
  <c r="J656" i="4"/>
  <c r="L656" i="4"/>
  <c r="M656" i="4"/>
  <c r="N656" i="4"/>
  <c r="O656" i="4"/>
  <c r="P656" i="4"/>
  <c r="S656" i="4"/>
  <c r="K656" i="4"/>
  <c r="I656" i="4"/>
  <c r="H656" i="4"/>
  <c r="F655" i="4"/>
  <c r="J655" i="4"/>
  <c r="L655" i="4"/>
  <c r="M655" i="4"/>
  <c r="N655" i="4"/>
  <c r="O655" i="4"/>
  <c r="P655" i="4"/>
  <c r="S655" i="4"/>
  <c r="K655" i="4"/>
  <c r="I655" i="4"/>
  <c r="H655" i="4"/>
  <c r="F654" i="4"/>
  <c r="J654" i="4"/>
  <c r="L654" i="4"/>
  <c r="M654" i="4"/>
  <c r="N654" i="4"/>
  <c r="O654" i="4"/>
  <c r="P654" i="4"/>
  <c r="S654" i="4"/>
  <c r="K654" i="4"/>
  <c r="I654" i="4"/>
  <c r="H654" i="4"/>
  <c r="F653" i="4"/>
  <c r="J653" i="4"/>
  <c r="L653" i="4"/>
  <c r="M653" i="4"/>
  <c r="N653" i="4"/>
  <c r="O653" i="4"/>
  <c r="P653" i="4"/>
  <c r="S653" i="4"/>
  <c r="K653" i="4"/>
  <c r="I653" i="4"/>
  <c r="H653" i="4"/>
  <c r="F652" i="4"/>
  <c r="J652" i="4"/>
  <c r="L652" i="4"/>
  <c r="M652" i="4"/>
  <c r="N652" i="4"/>
  <c r="O652" i="4"/>
  <c r="P652" i="4"/>
  <c r="S652" i="4"/>
  <c r="K652" i="4"/>
  <c r="I652" i="4"/>
  <c r="H652" i="4"/>
  <c r="F651" i="4"/>
  <c r="J651" i="4"/>
  <c r="L651" i="4"/>
  <c r="M651" i="4"/>
  <c r="N651" i="4"/>
  <c r="O651" i="4"/>
  <c r="P651" i="4"/>
  <c r="S651" i="4"/>
  <c r="K651" i="4"/>
  <c r="I651" i="4"/>
  <c r="H651" i="4"/>
  <c r="F650" i="4"/>
  <c r="J650" i="4"/>
  <c r="L650" i="4"/>
  <c r="M650" i="4"/>
  <c r="N650" i="4"/>
  <c r="O650" i="4"/>
  <c r="P650" i="4"/>
  <c r="S650" i="4"/>
  <c r="K650" i="4"/>
  <c r="I650" i="4"/>
  <c r="H650" i="4"/>
  <c r="F649" i="4"/>
  <c r="J649" i="4"/>
  <c r="L649" i="4"/>
  <c r="M649" i="4"/>
  <c r="N649" i="4"/>
  <c r="O649" i="4"/>
  <c r="P649" i="4"/>
  <c r="S649" i="4"/>
  <c r="K649" i="4"/>
  <c r="I649" i="4"/>
  <c r="H649" i="4"/>
  <c r="F648" i="4"/>
  <c r="J648" i="4"/>
  <c r="L648" i="4"/>
  <c r="M648" i="4"/>
  <c r="N648" i="4"/>
  <c r="O648" i="4"/>
  <c r="P648" i="4"/>
  <c r="S648" i="4"/>
  <c r="K648" i="4"/>
  <c r="I648" i="4"/>
  <c r="H648" i="4"/>
  <c r="F647" i="4"/>
  <c r="J647" i="4"/>
  <c r="L647" i="4"/>
  <c r="M647" i="4"/>
  <c r="N647" i="4"/>
  <c r="O647" i="4"/>
  <c r="P647" i="4"/>
  <c r="S647" i="4"/>
  <c r="K647" i="4"/>
  <c r="I647" i="4"/>
  <c r="H647" i="4"/>
  <c r="F646" i="4"/>
  <c r="J646" i="4"/>
  <c r="L646" i="4"/>
  <c r="M646" i="4"/>
  <c r="N646" i="4"/>
  <c r="O646" i="4"/>
  <c r="P646" i="4"/>
  <c r="S646" i="4"/>
  <c r="K646" i="4"/>
  <c r="I646" i="4"/>
  <c r="H646" i="4"/>
  <c r="F645" i="4"/>
  <c r="J645" i="4"/>
  <c r="L645" i="4"/>
  <c r="M645" i="4"/>
  <c r="N645" i="4"/>
  <c r="O645" i="4"/>
  <c r="P645" i="4"/>
  <c r="S645" i="4"/>
  <c r="K645" i="4"/>
  <c r="I645" i="4"/>
  <c r="H645" i="4"/>
  <c r="F644" i="4"/>
  <c r="J644" i="4"/>
  <c r="L644" i="4"/>
  <c r="M644" i="4"/>
  <c r="N644" i="4"/>
  <c r="O644" i="4"/>
  <c r="P644" i="4"/>
  <c r="S644" i="4"/>
  <c r="K644" i="4"/>
  <c r="I644" i="4"/>
  <c r="H644" i="4"/>
  <c r="F643" i="4"/>
  <c r="J643" i="4"/>
  <c r="L643" i="4"/>
  <c r="M643" i="4"/>
  <c r="N643" i="4"/>
  <c r="O643" i="4"/>
  <c r="P643" i="4"/>
  <c r="S643" i="4"/>
  <c r="K643" i="4"/>
  <c r="I643" i="4"/>
  <c r="H643" i="4"/>
  <c r="F642" i="4"/>
  <c r="J642" i="4"/>
  <c r="L642" i="4"/>
  <c r="M642" i="4"/>
  <c r="N642" i="4"/>
  <c r="O642" i="4"/>
  <c r="P642" i="4"/>
  <c r="S642" i="4"/>
  <c r="K642" i="4"/>
  <c r="I642" i="4"/>
  <c r="H642" i="4"/>
  <c r="F641" i="4"/>
  <c r="J641" i="4"/>
  <c r="L641" i="4"/>
  <c r="M641" i="4"/>
  <c r="N641" i="4"/>
  <c r="O641" i="4"/>
  <c r="P641" i="4"/>
  <c r="S641" i="4"/>
  <c r="K641" i="4"/>
  <c r="I641" i="4"/>
  <c r="H641" i="4"/>
  <c r="F640" i="4"/>
  <c r="J640" i="4"/>
  <c r="L640" i="4"/>
  <c r="M640" i="4"/>
  <c r="N640" i="4"/>
  <c r="O640" i="4"/>
  <c r="P640" i="4"/>
  <c r="S640" i="4"/>
  <c r="K640" i="4"/>
  <c r="I640" i="4"/>
  <c r="H640" i="4"/>
  <c r="F639" i="4"/>
  <c r="J639" i="4"/>
  <c r="L639" i="4"/>
  <c r="M639" i="4"/>
  <c r="N639" i="4"/>
  <c r="O639" i="4"/>
  <c r="P639" i="4"/>
  <c r="S639" i="4"/>
  <c r="K639" i="4"/>
  <c r="I639" i="4"/>
  <c r="H639" i="4"/>
  <c r="F638" i="4"/>
  <c r="J638" i="4"/>
  <c r="L638" i="4"/>
  <c r="M638" i="4"/>
  <c r="N638" i="4"/>
  <c r="O638" i="4"/>
  <c r="P638" i="4"/>
  <c r="S638" i="4"/>
  <c r="K638" i="4"/>
  <c r="I638" i="4"/>
  <c r="H638" i="4"/>
  <c r="F637" i="4"/>
  <c r="J637" i="4"/>
  <c r="L637" i="4"/>
  <c r="M637" i="4"/>
  <c r="N637" i="4"/>
  <c r="O637" i="4"/>
  <c r="P637" i="4"/>
  <c r="S637" i="4"/>
  <c r="K637" i="4"/>
  <c r="I637" i="4"/>
  <c r="H637" i="4"/>
  <c r="F636" i="4"/>
  <c r="J636" i="4"/>
  <c r="L636" i="4"/>
  <c r="M636" i="4"/>
  <c r="N636" i="4"/>
  <c r="O636" i="4"/>
  <c r="P636" i="4"/>
  <c r="S636" i="4"/>
  <c r="K636" i="4"/>
  <c r="I636" i="4"/>
  <c r="H636" i="4"/>
  <c r="F635" i="4"/>
  <c r="J635" i="4"/>
  <c r="L635" i="4"/>
  <c r="M635" i="4"/>
  <c r="N635" i="4"/>
  <c r="O635" i="4"/>
  <c r="P635" i="4"/>
  <c r="S635" i="4"/>
  <c r="K635" i="4"/>
  <c r="I635" i="4"/>
  <c r="H635" i="4"/>
  <c r="F634" i="4"/>
  <c r="J634" i="4"/>
  <c r="L634" i="4"/>
  <c r="M634" i="4"/>
  <c r="N634" i="4"/>
  <c r="O634" i="4"/>
  <c r="P634" i="4"/>
  <c r="S634" i="4"/>
  <c r="K634" i="4"/>
  <c r="I634" i="4"/>
  <c r="H634" i="4"/>
  <c r="F633" i="4"/>
  <c r="J633" i="4"/>
  <c r="L633" i="4"/>
  <c r="M633" i="4"/>
  <c r="N633" i="4"/>
  <c r="O633" i="4"/>
  <c r="P633" i="4"/>
  <c r="S633" i="4"/>
  <c r="K633" i="4"/>
  <c r="I633" i="4"/>
  <c r="H633" i="4"/>
  <c r="F632" i="4"/>
  <c r="J632" i="4"/>
  <c r="L632" i="4"/>
  <c r="M632" i="4"/>
  <c r="N632" i="4"/>
  <c r="O632" i="4"/>
  <c r="P632" i="4"/>
  <c r="S632" i="4"/>
  <c r="K632" i="4"/>
  <c r="I632" i="4"/>
  <c r="H632" i="4"/>
  <c r="F631" i="4"/>
  <c r="J631" i="4"/>
  <c r="L631" i="4"/>
  <c r="M631" i="4"/>
  <c r="N631" i="4"/>
  <c r="O631" i="4"/>
  <c r="P631" i="4"/>
  <c r="S631" i="4"/>
  <c r="K631" i="4"/>
  <c r="I631" i="4"/>
  <c r="H631" i="4"/>
  <c r="F630" i="4"/>
  <c r="J630" i="4"/>
  <c r="L630" i="4"/>
  <c r="M630" i="4"/>
  <c r="N630" i="4"/>
  <c r="O630" i="4"/>
  <c r="P630" i="4"/>
  <c r="S630" i="4"/>
  <c r="K630" i="4"/>
  <c r="I630" i="4"/>
  <c r="H630" i="4"/>
  <c r="F629" i="4"/>
  <c r="J629" i="4"/>
  <c r="L629" i="4"/>
  <c r="M629" i="4"/>
  <c r="N629" i="4"/>
  <c r="O629" i="4"/>
  <c r="P629" i="4"/>
  <c r="S629" i="4"/>
  <c r="K629" i="4"/>
  <c r="I629" i="4"/>
  <c r="H629" i="4"/>
  <c r="F628" i="4"/>
  <c r="J628" i="4"/>
  <c r="L628" i="4"/>
  <c r="M628" i="4"/>
  <c r="N628" i="4"/>
  <c r="O628" i="4"/>
  <c r="P628" i="4"/>
  <c r="S628" i="4"/>
  <c r="K628" i="4"/>
  <c r="I628" i="4"/>
  <c r="H628" i="4"/>
  <c r="F627" i="4"/>
  <c r="J627" i="4"/>
  <c r="L627" i="4"/>
  <c r="M627" i="4"/>
  <c r="N627" i="4"/>
  <c r="O627" i="4"/>
  <c r="P627" i="4"/>
  <c r="S627" i="4"/>
  <c r="K627" i="4"/>
  <c r="I627" i="4"/>
  <c r="H627" i="4"/>
  <c r="F626" i="4"/>
  <c r="J626" i="4"/>
  <c r="L626" i="4"/>
  <c r="M626" i="4"/>
  <c r="N626" i="4"/>
  <c r="O626" i="4"/>
  <c r="P626" i="4"/>
  <c r="S626" i="4"/>
  <c r="K626" i="4"/>
  <c r="I626" i="4"/>
  <c r="H626" i="4"/>
  <c r="F625" i="4"/>
  <c r="J625" i="4"/>
  <c r="L625" i="4"/>
  <c r="M625" i="4"/>
  <c r="N625" i="4"/>
  <c r="O625" i="4"/>
  <c r="P625" i="4"/>
  <c r="S625" i="4"/>
  <c r="K625" i="4"/>
  <c r="I625" i="4"/>
  <c r="H625" i="4"/>
  <c r="F624" i="4"/>
  <c r="J624" i="4"/>
  <c r="L624" i="4"/>
  <c r="M624" i="4"/>
  <c r="N624" i="4"/>
  <c r="O624" i="4"/>
  <c r="P624" i="4"/>
  <c r="S624" i="4"/>
  <c r="K624" i="4"/>
  <c r="I624" i="4"/>
  <c r="H624" i="4"/>
  <c r="F623" i="4"/>
  <c r="J623" i="4"/>
  <c r="L623" i="4"/>
  <c r="M623" i="4"/>
  <c r="N623" i="4"/>
  <c r="O623" i="4"/>
  <c r="P623" i="4"/>
  <c r="S623" i="4"/>
  <c r="K623" i="4"/>
  <c r="I623" i="4"/>
  <c r="H623" i="4"/>
  <c r="F622" i="4"/>
  <c r="J622" i="4"/>
  <c r="L622" i="4"/>
  <c r="M622" i="4"/>
  <c r="N622" i="4"/>
  <c r="O622" i="4"/>
  <c r="P622" i="4"/>
  <c r="S622" i="4"/>
  <c r="K622" i="4"/>
  <c r="I622" i="4"/>
  <c r="H622" i="4"/>
  <c r="F621" i="4"/>
  <c r="J621" i="4"/>
  <c r="L621" i="4"/>
  <c r="M621" i="4"/>
  <c r="N621" i="4"/>
  <c r="O621" i="4"/>
  <c r="P621" i="4"/>
  <c r="S621" i="4"/>
  <c r="K621" i="4"/>
  <c r="I621" i="4"/>
  <c r="H621" i="4"/>
  <c r="F620" i="4"/>
  <c r="J620" i="4"/>
  <c r="L620" i="4"/>
  <c r="M620" i="4"/>
  <c r="N620" i="4"/>
  <c r="O620" i="4"/>
  <c r="P620" i="4"/>
  <c r="S620" i="4"/>
  <c r="K620" i="4"/>
  <c r="I620" i="4"/>
  <c r="H620" i="4"/>
  <c r="F619" i="4"/>
  <c r="J619" i="4"/>
  <c r="L619" i="4"/>
  <c r="M619" i="4"/>
  <c r="N619" i="4"/>
  <c r="O619" i="4"/>
  <c r="P619" i="4"/>
  <c r="S619" i="4"/>
  <c r="K619" i="4"/>
  <c r="I619" i="4"/>
  <c r="H619" i="4"/>
  <c r="F618" i="4"/>
  <c r="J618" i="4"/>
  <c r="L618" i="4"/>
  <c r="M618" i="4"/>
  <c r="N618" i="4"/>
  <c r="O618" i="4"/>
  <c r="P618" i="4"/>
  <c r="S618" i="4"/>
  <c r="K618" i="4"/>
  <c r="I618" i="4"/>
  <c r="H618" i="4"/>
  <c r="F617" i="4"/>
  <c r="J617" i="4"/>
  <c r="L617" i="4"/>
  <c r="M617" i="4"/>
  <c r="N617" i="4"/>
  <c r="O617" i="4"/>
  <c r="P617" i="4"/>
  <c r="S617" i="4"/>
  <c r="K617" i="4"/>
  <c r="I617" i="4"/>
  <c r="H617" i="4"/>
  <c r="F616" i="4"/>
  <c r="J616" i="4"/>
  <c r="L616" i="4"/>
  <c r="M616" i="4"/>
  <c r="N616" i="4"/>
  <c r="O616" i="4"/>
  <c r="P616" i="4"/>
  <c r="S616" i="4"/>
  <c r="K616" i="4"/>
  <c r="I616" i="4"/>
  <c r="H616" i="4"/>
  <c r="F615" i="4"/>
  <c r="J615" i="4"/>
  <c r="L615" i="4"/>
  <c r="M615" i="4"/>
  <c r="N615" i="4"/>
  <c r="O615" i="4"/>
  <c r="P615" i="4"/>
  <c r="S615" i="4"/>
  <c r="K615" i="4"/>
  <c r="I615" i="4"/>
  <c r="H615" i="4"/>
  <c r="F614" i="4"/>
  <c r="J614" i="4"/>
  <c r="L614" i="4"/>
  <c r="M614" i="4"/>
  <c r="N614" i="4"/>
  <c r="O614" i="4"/>
  <c r="P614" i="4"/>
  <c r="S614" i="4"/>
  <c r="K614" i="4"/>
  <c r="I614" i="4"/>
  <c r="H614" i="4"/>
  <c r="F613" i="4"/>
  <c r="J613" i="4"/>
  <c r="L613" i="4"/>
  <c r="M613" i="4"/>
  <c r="N613" i="4"/>
  <c r="O613" i="4"/>
  <c r="P613" i="4"/>
  <c r="S613" i="4"/>
  <c r="K613" i="4"/>
  <c r="I613" i="4"/>
  <c r="H613" i="4"/>
  <c r="F612" i="4"/>
  <c r="J612" i="4"/>
  <c r="L612" i="4"/>
  <c r="M612" i="4"/>
  <c r="N612" i="4"/>
  <c r="O612" i="4"/>
  <c r="P612" i="4"/>
  <c r="S612" i="4"/>
  <c r="K612" i="4"/>
  <c r="I612" i="4"/>
  <c r="H612" i="4"/>
  <c r="F611" i="4"/>
  <c r="J611" i="4"/>
  <c r="L611" i="4"/>
  <c r="M611" i="4"/>
  <c r="N611" i="4"/>
  <c r="O611" i="4"/>
  <c r="P611" i="4"/>
  <c r="S611" i="4"/>
  <c r="K611" i="4"/>
  <c r="I611" i="4"/>
  <c r="H611" i="4"/>
  <c r="F610" i="4"/>
  <c r="J610" i="4"/>
  <c r="L610" i="4"/>
  <c r="M610" i="4"/>
  <c r="N610" i="4"/>
  <c r="O610" i="4"/>
  <c r="P610" i="4"/>
  <c r="S610" i="4"/>
  <c r="K610" i="4"/>
  <c r="I610" i="4"/>
  <c r="H610" i="4"/>
  <c r="F609" i="4"/>
  <c r="J609" i="4"/>
  <c r="L609" i="4"/>
  <c r="M609" i="4"/>
  <c r="N609" i="4"/>
  <c r="O609" i="4"/>
  <c r="P609" i="4"/>
  <c r="S609" i="4"/>
  <c r="K609" i="4"/>
  <c r="I609" i="4"/>
  <c r="H609" i="4"/>
  <c r="F608" i="4"/>
  <c r="J608" i="4"/>
  <c r="L608" i="4"/>
  <c r="M608" i="4"/>
  <c r="N608" i="4"/>
  <c r="O608" i="4"/>
  <c r="P608" i="4"/>
  <c r="S608" i="4"/>
  <c r="K608" i="4"/>
  <c r="I608" i="4"/>
  <c r="H608" i="4"/>
  <c r="F607" i="4"/>
  <c r="J607" i="4"/>
  <c r="L607" i="4"/>
  <c r="M607" i="4"/>
  <c r="N607" i="4"/>
  <c r="O607" i="4"/>
  <c r="P607" i="4"/>
  <c r="S607" i="4"/>
  <c r="K607" i="4"/>
  <c r="I607" i="4"/>
  <c r="H607" i="4"/>
  <c r="F606" i="4"/>
  <c r="J606" i="4"/>
  <c r="L606" i="4"/>
  <c r="M606" i="4"/>
  <c r="N606" i="4"/>
  <c r="O606" i="4"/>
  <c r="P606" i="4"/>
  <c r="S606" i="4"/>
  <c r="K606" i="4"/>
  <c r="I606" i="4"/>
  <c r="H606" i="4"/>
  <c r="F605" i="4"/>
  <c r="J605" i="4"/>
  <c r="L605" i="4"/>
  <c r="M605" i="4"/>
  <c r="N605" i="4"/>
  <c r="O605" i="4"/>
  <c r="P605" i="4"/>
  <c r="S605" i="4"/>
  <c r="K605" i="4"/>
  <c r="I605" i="4"/>
  <c r="H605" i="4"/>
  <c r="F604" i="4"/>
  <c r="J604" i="4"/>
  <c r="L604" i="4"/>
  <c r="M604" i="4"/>
  <c r="N604" i="4"/>
  <c r="O604" i="4"/>
  <c r="P604" i="4"/>
  <c r="S604" i="4"/>
  <c r="K604" i="4"/>
  <c r="I604" i="4"/>
  <c r="H604" i="4"/>
  <c r="F603" i="4"/>
  <c r="J603" i="4"/>
  <c r="L603" i="4"/>
  <c r="M603" i="4"/>
  <c r="N603" i="4"/>
  <c r="O603" i="4"/>
  <c r="P603" i="4"/>
  <c r="S603" i="4"/>
  <c r="K603" i="4"/>
  <c r="I603" i="4"/>
  <c r="H603" i="4"/>
  <c r="F602" i="4"/>
  <c r="J602" i="4"/>
  <c r="L602" i="4"/>
  <c r="M602" i="4"/>
  <c r="N602" i="4"/>
  <c r="O602" i="4"/>
  <c r="P602" i="4"/>
  <c r="S602" i="4"/>
  <c r="K602" i="4"/>
  <c r="I602" i="4"/>
  <c r="H602" i="4"/>
  <c r="D601" i="1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D452" i="1"/>
  <c r="D527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J601" i="4"/>
  <c r="L601" i="4"/>
  <c r="M601" i="4"/>
  <c r="N601" i="4"/>
  <c r="O601" i="4"/>
  <c r="P601" i="4"/>
  <c r="S601" i="4"/>
  <c r="K601" i="4"/>
  <c r="I601" i="4"/>
  <c r="H601" i="4"/>
  <c r="J600" i="4"/>
  <c r="K600" i="4"/>
  <c r="L600" i="4"/>
  <c r="I600" i="4"/>
  <c r="H600" i="4"/>
  <c r="M600" i="4"/>
  <c r="N600" i="4"/>
  <c r="O600" i="4"/>
  <c r="P600" i="4"/>
  <c r="S600" i="4"/>
  <c r="J599" i="4"/>
  <c r="K599" i="4"/>
  <c r="L599" i="4"/>
  <c r="I599" i="4"/>
  <c r="H599" i="4"/>
  <c r="M599" i="4"/>
  <c r="N599" i="4"/>
  <c r="O599" i="4"/>
  <c r="P599" i="4"/>
  <c r="S599" i="4"/>
  <c r="J598" i="4"/>
  <c r="K598" i="4"/>
  <c r="L598" i="4"/>
  <c r="I598" i="4"/>
  <c r="H598" i="4"/>
  <c r="M598" i="4"/>
  <c r="N598" i="4"/>
  <c r="O598" i="4"/>
  <c r="P598" i="4"/>
  <c r="S598" i="4"/>
  <c r="J597" i="4"/>
  <c r="K597" i="4"/>
  <c r="L597" i="4"/>
  <c r="I597" i="4"/>
  <c r="H597" i="4"/>
  <c r="M597" i="4"/>
  <c r="N597" i="4"/>
  <c r="O597" i="4"/>
  <c r="P597" i="4"/>
  <c r="S597" i="4"/>
  <c r="J596" i="4"/>
  <c r="K596" i="4"/>
  <c r="L596" i="4"/>
  <c r="I596" i="4"/>
  <c r="H596" i="4"/>
  <c r="M596" i="4"/>
  <c r="N596" i="4"/>
  <c r="O596" i="4"/>
  <c r="P596" i="4"/>
  <c r="S596" i="4"/>
  <c r="J595" i="4"/>
  <c r="K595" i="4"/>
  <c r="L595" i="4"/>
  <c r="I595" i="4"/>
  <c r="H595" i="4"/>
  <c r="M595" i="4"/>
  <c r="N595" i="4"/>
  <c r="O595" i="4"/>
  <c r="P595" i="4"/>
  <c r="S595" i="4"/>
  <c r="J594" i="4"/>
  <c r="K594" i="4"/>
  <c r="L594" i="4"/>
  <c r="I594" i="4"/>
  <c r="H594" i="4"/>
  <c r="M594" i="4"/>
  <c r="N594" i="4"/>
  <c r="O594" i="4"/>
  <c r="P594" i="4"/>
  <c r="S594" i="4"/>
  <c r="J593" i="4"/>
  <c r="K593" i="4"/>
  <c r="L593" i="4"/>
  <c r="I593" i="4"/>
  <c r="H593" i="4"/>
  <c r="M593" i="4"/>
  <c r="N593" i="4"/>
  <c r="O593" i="4"/>
  <c r="P593" i="4"/>
  <c r="S593" i="4"/>
  <c r="J592" i="4"/>
  <c r="K592" i="4"/>
  <c r="L592" i="4"/>
  <c r="I592" i="4"/>
  <c r="H592" i="4"/>
  <c r="M592" i="4"/>
  <c r="N592" i="4"/>
  <c r="O592" i="4"/>
  <c r="P592" i="4"/>
  <c r="S592" i="4"/>
  <c r="J591" i="4"/>
  <c r="K591" i="4"/>
  <c r="L591" i="4"/>
  <c r="I591" i="4"/>
  <c r="H591" i="4"/>
  <c r="M591" i="4"/>
  <c r="N591" i="4"/>
  <c r="O591" i="4"/>
  <c r="P591" i="4"/>
  <c r="S591" i="4"/>
  <c r="J590" i="4"/>
  <c r="K590" i="4"/>
  <c r="L590" i="4"/>
  <c r="I590" i="4"/>
  <c r="H590" i="4"/>
  <c r="M590" i="4"/>
  <c r="N590" i="4"/>
  <c r="O590" i="4"/>
  <c r="P590" i="4"/>
  <c r="S590" i="4"/>
  <c r="J589" i="4"/>
  <c r="K589" i="4"/>
  <c r="L589" i="4"/>
  <c r="I589" i="4"/>
  <c r="H589" i="4"/>
  <c r="M589" i="4"/>
  <c r="N589" i="4"/>
  <c r="O589" i="4"/>
  <c r="P589" i="4"/>
  <c r="S589" i="4"/>
  <c r="J588" i="4"/>
  <c r="K588" i="4"/>
  <c r="L588" i="4"/>
  <c r="I588" i="4"/>
  <c r="H588" i="4"/>
  <c r="M588" i="4"/>
  <c r="N588" i="4"/>
  <c r="O588" i="4"/>
  <c r="P588" i="4"/>
  <c r="S588" i="4"/>
  <c r="J587" i="4"/>
  <c r="K587" i="4"/>
  <c r="L587" i="4"/>
  <c r="I587" i="4"/>
  <c r="H587" i="4"/>
  <c r="M587" i="4"/>
  <c r="N587" i="4"/>
  <c r="O587" i="4"/>
  <c r="P587" i="4"/>
  <c r="S587" i="4"/>
  <c r="J586" i="4"/>
  <c r="K586" i="4"/>
  <c r="L586" i="4"/>
  <c r="I586" i="4"/>
  <c r="H586" i="4"/>
  <c r="M586" i="4"/>
  <c r="N586" i="4"/>
  <c r="O586" i="4"/>
  <c r="P586" i="4"/>
  <c r="S586" i="4"/>
  <c r="J585" i="4"/>
  <c r="K585" i="4"/>
  <c r="L585" i="4"/>
  <c r="I585" i="4"/>
  <c r="H585" i="4"/>
  <c r="M585" i="4"/>
  <c r="N585" i="4"/>
  <c r="O585" i="4"/>
  <c r="P585" i="4"/>
  <c r="S585" i="4"/>
  <c r="J584" i="4"/>
  <c r="K584" i="4"/>
  <c r="L584" i="4"/>
  <c r="I584" i="4"/>
  <c r="H584" i="4"/>
  <c r="M584" i="4"/>
  <c r="N584" i="4"/>
  <c r="O584" i="4"/>
  <c r="P584" i="4"/>
  <c r="S584" i="4"/>
  <c r="J583" i="4"/>
  <c r="K583" i="4"/>
  <c r="L583" i="4"/>
  <c r="I583" i="4"/>
  <c r="H583" i="4"/>
  <c r="M583" i="4"/>
  <c r="N583" i="4"/>
  <c r="O583" i="4"/>
  <c r="P583" i="4"/>
  <c r="S583" i="4"/>
  <c r="J582" i="4"/>
  <c r="K582" i="4"/>
  <c r="L582" i="4"/>
  <c r="I582" i="4"/>
  <c r="H582" i="4"/>
  <c r="M582" i="4"/>
  <c r="N582" i="4"/>
  <c r="O582" i="4"/>
  <c r="P582" i="4"/>
  <c r="S582" i="4"/>
  <c r="J581" i="4"/>
  <c r="K581" i="4"/>
  <c r="L581" i="4"/>
  <c r="I581" i="4"/>
  <c r="H581" i="4"/>
  <c r="M581" i="4"/>
  <c r="N581" i="4"/>
  <c r="O581" i="4"/>
  <c r="P581" i="4"/>
  <c r="S581" i="4"/>
  <c r="J580" i="4"/>
  <c r="K580" i="4"/>
  <c r="L580" i="4"/>
  <c r="I580" i="4"/>
  <c r="H580" i="4"/>
  <c r="M580" i="4"/>
  <c r="N580" i="4"/>
  <c r="O580" i="4"/>
  <c r="P580" i="4"/>
  <c r="S580" i="4"/>
  <c r="J579" i="4"/>
  <c r="K579" i="4"/>
  <c r="L579" i="4"/>
  <c r="I579" i="4"/>
  <c r="H579" i="4"/>
  <c r="M579" i="4"/>
  <c r="N579" i="4"/>
  <c r="O579" i="4"/>
  <c r="P579" i="4"/>
  <c r="S579" i="4"/>
  <c r="J578" i="4"/>
  <c r="K578" i="4"/>
  <c r="L578" i="4"/>
  <c r="I578" i="4"/>
  <c r="H578" i="4"/>
  <c r="M578" i="4"/>
  <c r="N578" i="4"/>
  <c r="O578" i="4"/>
  <c r="P578" i="4"/>
  <c r="S578" i="4"/>
  <c r="J577" i="4"/>
  <c r="K577" i="4"/>
  <c r="L577" i="4"/>
  <c r="I577" i="4"/>
  <c r="H577" i="4"/>
  <c r="M577" i="4"/>
  <c r="N577" i="4"/>
  <c r="O577" i="4"/>
  <c r="P577" i="4"/>
  <c r="S577" i="4"/>
  <c r="J576" i="4"/>
  <c r="K576" i="4"/>
  <c r="L576" i="4"/>
  <c r="I576" i="4"/>
  <c r="H576" i="4"/>
  <c r="M576" i="4"/>
  <c r="N576" i="4"/>
  <c r="O576" i="4"/>
  <c r="P576" i="4"/>
  <c r="S576" i="4"/>
  <c r="J575" i="4"/>
  <c r="K575" i="4"/>
  <c r="L575" i="4"/>
  <c r="I575" i="4"/>
  <c r="H575" i="4"/>
  <c r="M575" i="4"/>
  <c r="N575" i="4"/>
  <c r="O575" i="4"/>
  <c r="P575" i="4"/>
  <c r="S575" i="4"/>
  <c r="J574" i="4"/>
  <c r="K574" i="4"/>
  <c r="L574" i="4"/>
  <c r="I574" i="4"/>
  <c r="H574" i="4"/>
  <c r="M574" i="4"/>
  <c r="N574" i="4"/>
  <c r="O574" i="4"/>
  <c r="P574" i="4"/>
  <c r="S574" i="4"/>
  <c r="J573" i="4"/>
  <c r="K573" i="4"/>
  <c r="L573" i="4"/>
  <c r="I573" i="4"/>
  <c r="H573" i="4"/>
  <c r="M573" i="4"/>
  <c r="N573" i="4"/>
  <c r="O573" i="4"/>
  <c r="P573" i="4"/>
  <c r="S573" i="4"/>
  <c r="J572" i="4"/>
  <c r="K572" i="4"/>
  <c r="L572" i="4"/>
  <c r="I572" i="4"/>
  <c r="H572" i="4"/>
  <c r="M572" i="4"/>
  <c r="N572" i="4"/>
  <c r="O572" i="4"/>
  <c r="P572" i="4"/>
  <c r="S572" i="4"/>
  <c r="J571" i="4"/>
  <c r="K571" i="4"/>
  <c r="L571" i="4"/>
  <c r="I571" i="4"/>
  <c r="H571" i="4"/>
  <c r="M571" i="4"/>
  <c r="N571" i="4"/>
  <c r="O571" i="4"/>
  <c r="P571" i="4"/>
  <c r="S571" i="4"/>
  <c r="J570" i="4"/>
  <c r="K570" i="4"/>
  <c r="L570" i="4"/>
  <c r="I570" i="4"/>
  <c r="H570" i="4"/>
  <c r="M570" i="4"/>
  <c r="N570" i="4"/>
  <c r="O570" i="4"/>
  <c r="P570" i="4"/>
  <c r="S570" i="4"/>
  <c r="J569" i="4"/>
  <c r="K569" i="4"/>
  <c r="L569" i="4"/>
  <c r="I569" i="4"/>
  <c r="H569" i="4"/>
  <c r="M569" i="4"/>
  <c r="N569" i="4"/>
  <c r="O569" i="4"/>
  <c r="P569" i="4"/>
  <c r="S569" i="4"/>
  <c r="J568" i="4"/>
  <c r="K568" i="4"/>
  <c r="L568" i="4"/>
  <c r="I568" i="4"/>
  <c r="H568" i="4"/>
  <c r="M568" i="4"/>
  <c r="N568" i="4"/>
  <c r="O568" i="4"/>
  <c r="P568" i="4"/>
  <c r="S568" i="4"/>
  <c r="J567" i="4"/>
  <c r="K567" i="4"/>
  <c r="L567" i="4"/>
  <c r="I567" i="4"/>
  <c r="H567" i="4"/>
  <c r="M567" i="4"/>
  <c r="N567" i="4"/>
  <c r="O567" i="4"/>
  <c r="P567" i="4"/>
  <c r="S567" i="4"/>
  <c r="J566" i="4"/>
  <c r="K566" i="4"/>
  <c r="L566" i="4"/>
  <c r="I566" i="4"/>
  <c r="H566" i="4"/>
  <c r="M566" i="4"/>
  <c r="N566" i="4"/>
  <c r="O566" i="4"/>
  <c r="P566" i="4"/>
  <c r="S566" i="4"/>
  <c r="J565" i="4"/>
  <c r="K565" i="4"/>
  <c r="L565" i="4"/>
  <c r="I565" i="4"/>
  <c r="H565" i="4"/>
  <c r="M565" i="4"/>
  <c r="N565" i="4"/>
  <c r="O565" i="4"/>
  <c r="P565" i="4"/>
  <c r="S565" i="4"/>
  <c r="J564" i="4"/>
  <c r="K564" i="4"/>
  <c r="L564" i="4"/>
  <c r="I564" i="4"/>
  <c r="H564" i="4"/>
  <c r="M564" i="4"/>
  <c r="N564" i="4"/>
  <c r="O564" i="4"/>
  <c r="P564" i="4"/>
  <c r="S564" i="4"/>
  <c r="J563" i="4"/>
  <c r="K563" i="4"/>
  <c r="L563" i="4"/>
  <c r="I563" i="4"/>
  <c r="H563" i="4"/>
  <c r="M563" i="4"/>
  <c r="N563" i="4"/>
  <c r="O563" i="4"/>
  <c r="P563" i="4"/>
  <c r="S563" i="4"/>
  <c r="J562" i="4"/>
  <c r="K562" i="4"/>
  <c r="L562" i="4"/>
  <c r="I562" i="4"/>
  <c r="H562" i="4"/>
  <c r="M562" i="4"/>
  <c r="N562" i="4"/>
  <c r="O562" i="4"/>
  <c r="P562" i="4"/>
  <c r="S562" i="4"/>
  <c r="J561" i="4"/>
  <c r="K561" i="4"/>
  <c r="L561" i="4"/>
  <c r="I561" i="4"/>
  <c r="H561" i="4"/>
  <c r="M561" i="4"/>
  <c r="N561" i="4"/>
  <c r="O561" i="4"/>
  <c r="P561" i="4"/>
  <c r="S561" i="4"/>
  <c r="J560" i="4"/>
  <c r="K560" i="4"/>
  <c r="L560" i="4"/>
  <c r="I560" i="4"/>
  <c r="H560" i="4"/>
  <c r="M560" i="4"/>
  <c r="N560" i="4"/>
  <c r="O560" i="4"/>
  <c r="P560" i="4"/>
  <c r="S560" i="4"/>
  <c r="J559" i="4"/>
  <c r="K559" i="4"/>
  <c r="L559" i="4"/>
  <c r="I559" i="4"/>
  <c r="H559" i="4"/>
  <c r="M559" i="4"/>
  <c r="N559" i="4"/>
  <c r="O559" i="4"/>
  <c r="P559" i="4"/>
  <c r="S559" i="4"/>
  <c r="J558" i="4"/>
  <c r="K558" i="4"/>
  <c r="L558" i="4"/>
  <c r="I558" i="4"/>
  <c r="H558" i="4"/>
  <c r="M558" i="4"/>
  <c r="N558" i="4"/>
  <c r="O558" i="4"/>
  <c r="P558" i="4"/>
  <c r="S558" i="4"/>
  <c r="J557" i="4"/>
  <c r="K557" i="4"/>
  <c r="L557" i="4"/>
  <c r="I557" i="4"/>
  <c r="H557" i="4"/>
  <c r="M557" i="4"/>
  <c r="N557" i="4"/>
  <c r="O557" i="4"/>
  <c r="P557" i="4"/>
  <c r="S557" i="4"/>
  <c r="J556" i="4"/>
  <c r="K556" i="4"/>
  <c r="L556" i="4"/>
  <c r="I556" i="4"/>
  <c r="H556" i="4"/>
  <c r="M556" i="4"/>
  <c r="N556" i="4"/>
  <c r="O556" i="4"/>
  <c r="P556" i="4"/>
  <c r="S556" i="4"/>
  <c r="J555" i="4"/>
  <c r="K555" i="4"/>
  <c r="L555" i="4"/>
  <c r="I555" i="4"/>
  <c r="H555" i="4"/>
  <c r="M555" i="4"/>
  <c r="N555" i="4"/>
  <c r="O555" i="4"/>
  <c r="P555" i="4"/>
  <c r="S555" i="4"/>
  <c r="J554" i="4"/>
  <c r="K554" i="4"/>
  <c r="L554" i="4"/>
  <c r="I554" i="4"/>
  <c r="H554" i="4"/>
  <c r="M554" i="4"/>
  <c r="N554" i="4"/>
  <c r="O554" i="4"/>
  <c r="P554" i="4"/>
  <c r="S554" i="4"/>
  <c r="J553" i="4"/>
  <c r="K553" i="4"/>
  <c r="L553" i="4"/>
  <c r="I553" i="4"/>
  <c r="H553" i="4"/>
  <c r="M553" i="4"/>
  <c r="N553" i="4"/>
  <c r="O553" i="4"/>
  <c r="P553" i="4"/>
  <c r="S553" i="4"/>
  <c r="J552" i="4"/>
  <c r="K552" i="4"/>
  <c r="L552" i="4"/>
  <c r="I552" i="4"/>
  <c r="H552" i="4"/>
  <c r="M552" i="4"/>
  <c r="N552" i="4"/>
  <c r="O552" i="4"/>
  <c r="P552" i="4"/>
  <c r="S552" i="4"/>
  <c r="J551" i="4"/>
  <c r="K551" i="4"/>
  <c r="L551" i="4"/>
  <c r="I551" i="4"/>
  <c r="H551" i="4"/>
  <c r="M551" i="4"/>
  <c r="N551" i="4"/>
  <c r="O551" i="4"/>
  <c r="P551" i="4"/>
  <c r="S551" i="4"/>
  <c r="J550" i="4"/>
  <c r="K550" i="4"/>
  <c r="L550" i="4"/>
  <c r="I550" i="4"/>
  <c r="H550" i="4"/>
  <c r="M550" i="4"/>
  <c r="N550" i="4"/>
  <c r="O550" i="4"/>
  <c r="P550" i="4"/>
  <c r="S550" i="4"/>
  <c r="J549" i="4"/>
  <c r="K549" i="4"/>
  <c r="L549" i="4"/>
  <c r="I549" i="4"/>
  <c r="H549" i="4"/>
  <c r="M549" i="4"/>
  <c r="N549" i="4"/>
  <c r="O549" i="4"/>
  <c r="P549" i="4"/>
  <c r="S549" i="4"/>
  <c r="J548" i="4"/>
  <c r="K548" i="4"/>
  <c r="L548" i="4"/>
  <c r="I548" i="4"/>
  <c r="H548" i="4"/>
  <c r="M548" i="4"/>
  <c r="N548" i="4"/>
  <c r="O548" i="4"/>
  <c r="P548" i="4"/>
  <c r="S548" i="4"/>
  <c r="J547" i="4"/>
  <c r="K547" i="4"/>
  <c r="L547" i="4"/>
  <c r="I547" i="4"/>
  <c r="H547" i="4"/>
  <c r="M547" i="4"/>
  <c r="N547" i="4"/>
  <c r="O547" i="4"/>
  <c r="P547" i="4"/>
  <c r="S547" i="4"/>
  <c r="J546" i="4"/>
  <c r="K546" i="4"/>
  <c r="L546" i="4"/>
  <c r="I546" i="4"/>
  <c r="H546" i="4"/>
  <c r="M546" i="4"/>
  <c r="N546" i="4"/>
  <c r="O546" i="4"/>
  <c r="P546" i="4"/>
  <c r="S546" i="4"/>
  <c r="J545" i="4"/>
  <c r="K545" i="4"/>
  <c r="L545" i="4"/>
  <c r="I545" i="4"/>
  <c r="H545" i="4"/>
  <c r="M545" i="4"/>
  <c r="N545" i="4"/>
  <c r="O545" i="4"/>
  <c r="P545" i="4"/>
  <c r="S545" i="4"/>
  <c r="J544" i="4"/>
  <c r="K544" i="4"/>
  <c r="L544" i="4"/>
  <c r="I544" i="4"/>
  <c r="H544" i="4"/>
  <c r="M544" i="4"/>
  <c r="N544" i="4"/>
  <c r="O544" i="4"/>
  <c r="P544" i="4"/>
  <c r="S544" i="4"/>
  <c r="J543" i="4"/>
  <c r="K543" i="4"/>
  <c r="L543" i="4"/>
  <c r="I543" i="4"/>
  <c r="H543" i="4"/>
  <c r="M543" i="4"/>
  <c r="N543" i="4"/>
  <c r="O543" i="4"/>
  <c r="P543" i="4"/>
  <c r="S543" i="4"/>
  <c r="J542" i="4"/>
  <c r="K542" i="4"/>
  <c r="L542" i="4"/>
  <c r="I542" i="4"/>
  <c r="H542" i="4"/>
  <c r="M542" i="4"/>
  <c r="N542" i="4"/>
  <c r="O542" i="4"/>
  <c r="P542" i="4"/>
  <c r="S542" i="4"/>
  <c r="J541" i="4"/>
  <c r="K541" i="4"/>
  <c r="L541" i="4"/>
  <c r="I541" i="4"/>
  <c r="H541" i="4"/>
  <c r="M541" i="4"/>
  <c r="N541" i="4"/>
  <c r="O541" i="4"/>
  <c r="P541" i="4"/>
  <c r="S541" i="4"/>
  <c r="J540" i="4"/>
  <c r="K540" i="4"/>
  <c r="L540" i="4"/>
  <c r="I540" i="4"/>
  <c r="H540" i="4"/>
  <c r="M540" i="4"/>
  <c r="N540" i="4"/>
  <c r="O540" i="4"/>
  <c r="P540" i="4"/>
  <c r="S540" i="4"/>
  <c r="J539" i="4"/>
  <c r="K539" i="4"/>
  <c r="L539" i="4"/>
  <c r="I539" i="4"/>
  <c r="H539" i="4"/>
  <c r="M539" i="4"/>
  <c r="N539" i="4"/>
  <c r="O539" i="4"/>
  <c r="P539" i="4"/>
  <c r="S539" i="4"/>
  <c r="J538" i="4"/>
  <c r="K538" i="4"/>
  <c r="L538" i="4"/>
  <c r="I538" i="4"/>
  <c r="H538" i="4"/>
  <c r="M538" i="4"/>
  <c r="N538" i="4"/>
  <c r="O538" i="4"/>
  <c r="P538" i="4"/>
  <c r="S538" i="4"/>
  <c r="J537" i="4"/>
  <c r="K537" i="4"/>
  <c r="L537" i="4"/>
  <c r="I537" i="4"/>
  <c r="H537" i="4"/>
  <c r="M537" i="4"/>
  <c r="N537" i="4"/>
  <c r="O537" i="4"/>
  <c r="P537" i="4"/>
  <c r="S537" i="4"/>
  <c r="J536" i="4"/>
  <c r="K536" i="4"/>
  <c r="L536" i="4"/>
  <c r="I536" i="4"/>
  <c r="H536" i="4"/>
  <c r="M536" i="4"/>
  <c r="N536" i="4"/>
  <c r="O536" i="4"/>
  <c r="P536" i="4"/>
  <c r="S536" i="4"/>
  <c r="J535" i="4"/>
  <c r="K535" i="4"/>
  <c r="L535" i="4"/>
  <c r="I535" i="4"/>
  <c r="H535" i="4"/>
  <c r="M535" i="4"/>
  <c r="N535" i="4"/>
  <c r="O535" i="4"/>
  <c r="P535" i="4"/>
  <c r="S535" i="4"/>
  <c r="J534" i="4"/>
  <c r="K534" i="4"/>
  <c r="L534" i="4"/>
  <c r="I534" i="4"/>
  <c r="H534" i="4"/>
  <c r="M534" i="4"/>
  <c r="N534" i="4"/>
  <c r="O534" i="4"/>
  <c r="P534" i="4"/>
  <c r="S534" i="4"/>
  <c r="J533" i="4"/>
  <c r="K533" i="4"/>
  <c r="L533" i="4"/>
  <c r="I533" i="4"/>
  <c r="H533" i="4"/>
  <c r="M533" i="4"/>
  <c r="N533" i="4"/>
  <c r="O533" i="4"/>
  <c r="P533" i="4"/>
  <c r="S533" i="4"/>
  <c r="J532" i="4"/>
  <c r="K532" i="4"/>
  <c r="L532" i="4"/>
  <c r="I532" i="4"/>
  <c r="H532" i="4"/>
  <c r="M532" i="4"/>
  <c r="N532" i="4"/>
  <c r="O532" i="4"/>
  <c r="P532" i="4"/>
  <c r="S532" i="4"/>
  <c r="J531" i="4"/>
  <c r="K531" i="4"/>
  <c r="L531" i="4"/>
  <c r="I531" i="4"/>
  <c r="H531" i="4"/>
  <c r="M531" i="4"/>
  <c r="N531" i="4"/>
  <c r="O531" i="4"/>
  <c r="P531" i="4"/>
  <c r="S531" i="4"/>
  <c r="J530" i="4"/>
  <c r="K530" i="4"/>
  <c r="L530" i="4"/>
  <c r="I530" i="4"/>
  <c r="H530" i="4"/>
  <c r="M530" i="4"/>
  <c r="N530" i="4"/>
  <c r="O530" i="4"/>
  <c r="P530" i="4"/>
  <c r="S530" i="4"/>
  <c r="J529" i="4"/>
  <c r="K529" i="4"/>
  <c r="L529" i="4"/>
  <c r="I529" i="4"/>
  <c r="H529" i="4"/>
  <c r="M529" i="4"/>
  <c r="N529" i="4"/>
  <c r="O529" i="4"/>
  <c r="P529" i="4"/>
  <c r="S529" i="4"/>
  <c r="J528" i="4"/>
  <c r="K528" i="4"/>
  <c r="L528" i="4"/>
  <c r="I528" i="4"/>
  <c r="H528" i="4"/>
  <c r="M528" i="4"/>
  <c r="N528" i="4"/>
  <c r="O528" i="4"/>
  <c r="P528" i="4"/>
  <c r="S528" i="4"/>
  <c r="J527" i="4"/>
  <c r="K527" i="4"/>
  <c r="L527" i="4"/>
  <c r="I527" i="4"/>
  <c r="H527" i="4"/>
  <c r="M527" i="4"/>
  <c r="N527" i="4"/>
  <c r="O527" i="4"/>
  <c r="P527" i="4"/>
  <c r="S527" i="4"/>
  <c r="J526" i="4"/>
  <c r="K526" i="4"/>
  <c r="L526" i="4"/>
  <c r="I526" i="4"/>
  <c r="H526" i="4"/>
  <c r="M526" i="4"/>
  <c r="N526" i="4"/>
  <c r="O526" i="4"/>
  <c r="P526" i="4"/>
  <c r="S526" i="4"/>
  <c r="J525" i="4"/>
  <c r="K525" i="4"/>
  <c r="L525" i="4"/>
  <c r="I525" i="4"/>
  <c r="H525" i="4"/>
  <c r="M525" i="4"/>
  <c r="N525" i="4"/>
  <c r="O525" i="4"/>
  <c r="P525" i="4"/>
  <c r="S525" i="4"/>
  <c r="J524" i="4"/>
  <c r="K524" i="4"/>
  <c r="L524" i="4"/>
  <c r="I524" i="4"/>
  <c r="H524" i="4"/>
  <c r="M524" i="4"/>
  <c r="N524" i="4"/>
  <c r="O524" i="4"/>
  <c r="P524" i="4"/>
  <c r="S524" i="4"/>
  <c r="J523" i="4"/>
  <c r="K523" i="4"/>
  <c r="L523" i="4"/>
  <c r="I523" i="4"/>
  <c r="H523" i="4"/>
  <c r="M523" i="4"/>
  <c r="N523" i="4"/>
  <c r="O523" i="4"/>
  <c r="P523" i="4"/>
  <c r="S523" i="4"/>
  <c r="J522" i="4"/>
  <c r="K522" i="4"/>
  <c r="L522" i="4"/>
  <c r="I522" i="4"/>
  <c r="H522" i="4"/>
  <c r="M522" i="4"/>
  <c r="N522" i="4"/>
  <c r="O522" i="4"/>
  <c r="P522" i="4"/>
  <c r="S522" i="4"/>
  <c r="J521" i="4"/>
  <c r="K521" i="4"/>
  <c r="L521" i="4"/>
  <c r="I521" i="4"/>
  <c r="H521" i="4"/>
  <c r="M521" i="4"/>
  <c r="N521" i="4"/>
  <c r="O521" i="4"/>
  <c r="P521" i="4"/>
  <c r="S521" i="4"/>
  <c r="J520" i="4"/>
  <c r="K520" i="4"/>
  <c r="L520" i="4"/>
  <c r="I520" i="4"/>
  <c r="H520" i="4"/>
  <c r="M520" i="4"/>
  <c r="N520" i="4"/>
  <c r="O520" i="4"/>
  <c r="P520" i="4"/>
  <c r="S520" i="4"/>
  <c r="J519" i="4"/>
  <c r="K519" i="4"/>
  <c r="L519" i="4"/>
  <c r="I519" i="4"/>
  <c r="H519" i="4"/>
  <c r="M519" i="4"/>
  <c r="N519" i="4"/>
  <c r="O519" i="4"/>
  <c r="P519" i="4"/>
  <c r="S519" i="4"/>
  <c r="J518" i="4"/>
  <c r="K518" i="4"/>
  <c r="L518" i="4"/>
  <c r="I518" i="4"/>
  <c r="H518" i="4"/>
  <c r="M518" i="4"/>
  <c r="N518" i="4"/>
  <c r="O518" i="4"/>
  <c r="P518" i="4"/>
  <c r="S518" i="4"/>
  <c r="J517" i="4"/>
  <c r="K517" i="4"/>
  <c r="L517" i="4"/>
  <c r="I517" i="4"/>
  <c r="H517" i="4"/>
  <c r="M517" i="4"/>
  <c r="N517" i="4"/>
  <c r="O517" i="4"/>
  <c r="P517" i="4"/>
  <c r="S517" i="4"/>
  <c r="J516" i="4"/>
  <c r="K516" i="4"/>
  <c r="L516" i="4"/>
  <c r="I516" i="4"/>
  <c r="H516" i="4"/>
  <c r="M516" i="4"/>
  <c r="N516" i="4"/>
  <c r="O516" i="4"/>
  <c r="P516" i="4"/>
  <c r="S516" i="4"/>
  <c r="J515" i="4"/>
  <c r="K515" i="4"/>
  <c r="L515" i="4"/>
  <c r="I515" i="4"/>
  <c r="H515" i="4"/>
  <c r="M515" i="4"/>
  <c r="N515" i="4"/>
  <c r="O515" i="4"/>
  <c r="P515" i="4"/>
  <c r="S515" i="4"/>
  <c r="J514" i="4"/>
  <c r="K514" i="4"/>
  <c r="L514" i="4"/>
  <c r="I514" i="4"/>
  <c r="H514" i="4"/>
  <c r="M514" i="4"/>
  <c r="N514" i="4"/>
  <c r="O514" i="4"/>
  <c r="P514" i="4"/>
  <c r="S514" i="4"/>
  <c r="J513" i="4"/>
  <c r="K513" i="4"/>
  <c r="L513" i="4"/>
  <c r="I513" i="4"/>
  <c r="H513" i="4"/>
  <c r="M513" i="4"/>
  <c r="N513" i="4"/>
  <c r="O513" i="4"/>
  <c r="P513" i="4"/>
  <c r="S513" i="4"/>
  <c r="J512" i="4"/>
  <c r="K512" i="4"/>
  <c r="L512" i="4"/>
  <c r="I512" i="4"/>
  <c r="H512" i="4"/>
  <c r="M512" i="4"/>
  <c r="N512" i="4"/>
  <c r="O512" i="4"/>
  <c r="P512" i="4"/>
  <c r="S512" i="4"/>
  <c r="J511" i="4"/>
  <c r="K511" i="4"/>
  <c r="L511" i="4"/>
  <c r="I511" i="4"/>
  <c r="H511" i="4"/>
  <c r="M511" i="4"/>
  <c r="N511" i="4"/>
  <c r="O511" i="4"/>
  <c r="P511" i="4"/>
  <c r="S511" i="4"/>
  <c r="J510" i="4"/>
  <c r="K510" i="4"/>
  <c r="L510" i="4"/>
  <c r="I510" i="4"/>
  <c r="H510" i="4"/>
  <c r="M510" i="4"/>
  <c r="N510" i="4"/>
  <c r="O510" i="4"/>
  <c r="P510" i="4"/>
  <c r="S510" i="4"/>
  <c r="J509" i="4"/>
  <c r="K509" i="4"/>
  <c r="L509" i="4"/>
  <c r="I509" i="4"/>
  <c r="H509" i="4"/>
  <c r="M509" i="4"/>
  <c r="N509" i="4"/>
  <c r="O509" i="4"/>
  <c r="P509" i="4"/>
  <c r="S509" i="4"/>
  <c r="J508" i="4"/>
  <c r="K508" i="4"/>
  <c r="L508" i="4"/>
  <c r="I508" i="4"/>
  <c r="H508" i="4"/>
  <c r="M508" i="4"/>
  <c r="N508" i="4"/>
  <c r="O508" i="4"/>
  <c r="P508" i="4"/>
  <c r="S508" i="4"/>
  <c r="J507" i="4"/>
  <c r="K507" i="4"/>
  <c r="L507" i="4"/>
  <c r="I507" i="4"/>
  <c r="H507" i="4"/>
  <c r="M507" i="4"/>
  <c r="N507" i="4"/>
  <c r="O507" i="4"/>
  <c r="P507" i="4"/>
  <c r="S507" i="4"/>
  <c r="J506" i="4"/>
  <c r="K506" i="4"/>
  <c r="L506" i="4"/>
  <c r="I506" i="4"/>
  <c r="H506" i="4"/>
  <c r="M506" i="4"/>
  <c r="N506" i="4"/>
  <c r="O506" i="4"/>
  <c r="P506" i="4"/>
  <c r="S506" i="4"/>
  <c r="J505" i="4"/>
  <c r="K505" i="4"/>
  <c r="L505" i="4"/>
  <c r="I505" i="4"/>
  <c r="H505" i="4"/>
  <c r="M505" i="4"/>
  <c r="N505" i="4"/>
  <c r="O505" i="4"/>
  <c r="P505" i="4"/>
  <c r="S505" i="4"/>
  <c r="J504" i="4"/>
  <c r="K504" i="4"/>
  <c r="L504" i="4"/>
  <c r="I504" i="4"/>
  <c r="H504" i="4"/>
  <c r="M504" i="4"/>
  <c r="N504" i="4"/>
  <c r="O504" i="4"/>
  <c r="P504" i="4"/>
  <c r="S504" i="4"/>
  <c r="J503" i="4"/>
  <c r="K503" i="4"/>
  <c r="L503" i="4"/>
  <c r="I503" i="4"/>
  <c r="H503" i="4"/>
  <c r="M503" i="4"/>
  <c r="N503" i="4"/>
  <c r="O503" i="4"/>
  <c r="P503" i="4"/>
  <c r="S503" i="4"/>
  <c r="J502" i="4"/>
  <c r="K502" i="4"/>
  <c r="L502" i="4"/>
  <c r="I502" i="4"/>
  <c r="H502" i="4"/>
  <c r="M502" i="4"/>
  <c r="N502" i="4"/>
  <c r="O502" i="4"/>
  <c r="P502" i="4"/>
  <c r="S502" i="4"/>
  <c r="J501" i="4"/>
  <c r="K501" i="4"/>
  <c r="L501" i="4"/>
  <c r="I501" i="4"/>
  <c r="H501" i="4"/>
  <c r="M501" i="4"/>
  <c r="N501" i="4"/>
  <c r="O501" i="4"/>
  <c r="P501" i="4"/>
  <c r="S501" i="4"/>
  <c r="J500" i="4"/>
  <c r="K500" i="4"/>
  <c r="L500" i="4"/>
  <c r="I500" i="4"/>
  <c r="H500" i="4"/>
  <c r="M500" i="4"/>
  <c r="N500" i="4"/>
  <c r="O500" i="4"/>
  <c r="P500" i="4"/>
  <c r="S500" i="4"/>
  <c r="J499" i="4"/>
  <c r="K499" i="4"/>
  <c r="L499" i="4"/>
  <c r="I499" i="4"/>
  <c r="H499" i="4"/>
  <c r="M499" i="4"/>
  <c r="N499" i="4"/>
  <c r="O499" i="4"/>
  <c r="P499" i="4"/>
  <c r="S499" i="4"/>
  <c r="J498" i="4"/>
  <c r="K498" i="4"/>
  <c r="L498" i="4"/>
  <c r="I498" i="4"/>
  <c r="H498" i="4"/>
  <c r="M498" i="4"/>
  <c r="N498" i="4"/>
  <c r="O498" i="4"/>
  <c r="P498" i="4"/>
  <c r="S498" i="4"/>
  <c r="J497" i="4"/>
  <c r="K497" i="4"/>
  <c r="L497" i="4"/>
  <c r="I497" i="4"/>
  <c r="H497" i="4"/>
  <c r="M497" i="4"/>
  <c r="N497" i="4"/>
  <c r="O497" i="4"/>
  <c r="P497" i="4"/>
  <c r="S497" i="4"/>
  <c r="J496" i="4"/>
  <c r="K496" i="4"/>
  <c r="L496" i="4"/>
  <c r="I496" i="4"/>
  <c r="H496" i="4"/>
  <c r="M496" i="4"/>
  <c r="N496" i="4"/>
  <c r="O496" i="4"/>
  <c r="P496" i="4"/>
  <c r="S496" i="4"/>
  <c r="J495" i="4"/>
  <c r="K495" i="4"/>
  <c r="L495" i="4"/>
  <c r="I495" i="4"/>
  <c r="H495" i="4"/>
  <c r="M495" i="4"/>
  <c r="N495" i="4"/>
  <c r="O495" i="4"/>
  <c r="P495" i="4"/>
  <c r="S495" i="4"/>
  <c r="J494" i="4"/>
  <c r="K494" i="4"/>
  <c r="L494" i="4"/>
  <c r="I494" i="4"/>
  <c r="H494" i="4"/>
  <c r="M494" i="4"/>
  <c r="N494" i="4"/>
  <c r="O494" i="4"/>
  <c r="P494" i="4"/>
  <c r="S494" i="4"/>
  <c r="J493" i="4"/>
  <c r="K493" i="4"/>
  <c r="L493" i="4"/>
  <c r="I493" i="4"/>
  <c r="H493" i="4"/>
  <c r="M493" i="4"/>
  <c r="N493" i="4"/>
  <c r="O493" i="4"/>
  <c r="P493" i="4"/>
  <c r="S493" i="4"/>
  <c r="J492" i="4"/>
  <c r="K492" i="4"/>
  <c r="L492" i="4"/>
  <c r="I492" i="4"/>
  <c r="H492" i="4"/>
  <c r="M492" i="4"/>
  <c r="N492" i="4"/>
  <c r="O492" i="4"/>
  <c r="P492" i="4"/>
  <c r="S492" i="4"/>
  <c r="J491" i="4"/>
  <c r="K491" i="4"/>
  <c r="L491" i="4"/>
  <c r="I491" i="4"/>
  <c r="H491" i="4"/>
  <c r="M491" i="4"/>
  <c r="N491" i="4"/>
  <c r="O491" i="4"/>
  <c r="P491" i="4"/>
  <c r="S491" i="4"/>
  <c r="J490" i="4"/>
  <c r="K490" i="4"/>
  <c r="L490" i="4"/>
  <c r="I490" i="4"/>
  <c r="H490" i="4"/>
  <c r="M490" i="4"/>
  <c r="N490" i="4"/>
  <c r="O490" i="4"/>
  <c r="P490" i="4"/>
  <c r="S490" i="4"/>
  <c r="J489" i="4"/>
  <c r="K489" i="4"/>
  <c r="L489" i="4"/>
  <c r="I489" i="4"/>
  <c r="H489" i="4"/>
  <c r="M489" i="4"/>
  <c r="N489" i="4"/>
  <c r="O489" i="4"/>
  <c r="P489" i="4"/>
  <c r="S489" i="4"/>
  <c r="J488" i="4"/>
  <c r="K488" i="4"/>
  <c r="L488" i="4"/>
  <c r="I488" i="4"/>
  <c r="H488" i="4"/>
  <c r="M488" i="4"/>
  <c r="N488" i="4"/>
  <c r="O488" i="4"/>
  <c r="P488" i="4"/>
  <c r="S488" i="4"/>
  <c r="J487" i="4"/>
  <c r="K487" i="4"/>
  <c r="L487" i="4"/>
  <c r="I487" i="4"/>
  <c r="H487" i="4"/>
  <c r="M487" i="4"/>
  <c r="N487" i="4"/>
  <c r="O487" i="4"/>
  <c r="P487" i="4"/>
  <c r="S487" i="4"/>
  <c r="J486" i="4"/>
  <c r="K486" i="4"/>
  <c r="L486" i="4"/>
  <c r="I486" i="4"/>
  <c r="H486" i="4"/>
  <c r="M486" i="4"/>
  <c r="N486" i="4"/>
  <c r="O486" i="4"/>
  <c r="P486" i="4"/>
  <c r="S486" i="4"/>
  <c r="J485" i="4"/>
  <c r="K485" i="4"/>
  <c r="L485" i="4"/>
  <c r="I485" i="4"/>
  <c r="H485" i="4"/>
  <c r="M485" i="4"/>
  <c r="N485" i="4"/>
  <c r="O485" i="4"/>
  <c r="P485" i="4"/>
  <c r="S485" i="4"/>
  <c r="J484" i="4"/>
  <c r="K484" i="4"/>
  <c r="L484" i="4"/>
  <c r="I484" i="4"/>
  <c r="H484" i="4"/>
  <c r="M484" i="4"/>
  <c r="N484" i="4"/>
  <c r="O484" i="4"/>
  <c r="P484" i="4"/>
  <c r="S484" i="4"/>
  <c r="J483" i="4"/>
  <c r="K483" i="4"/>
  <c r="L483" i="4"/>
  <c r="I483" i="4"/>
  <c r="H483" i="4"/>
  <c r="M483" i="4"/>
  <c r="N483" i="4"/>
  <c r="O483" i="4"/>
  <c r="P483" i="4"/>
  <c r="S483" i="4"/>
  <c r="J482" i="4"/>
  <c r="K482" i="4"/>
  <c r="L482" i="4"/>
  <c r="I482" i="4"/>
  <c r="H482" i="4"/>
  <c r="M482" i="4"/>
  <c r="N482" i="4"/>
  <c r="O482" i="4"/>
  <c r="P482" i="4"/>
  <c r="S482" i="4"/>
  <c r="J481" i="4"/>
  <c r="K481" i="4"/>
  <c r="L481" i="4"/>
  <c r="I481" i="4"/>
  <c r="H481" i="4"/>
  <c r="M481" i="4"/>
  <c r="N481" i="4"/>
  <c r="O481" i="4"/>
  <c r="P481" i="4"/>
  <c r="S481" i="4"/>
  <c r="J480" i="4"/>
  <c r="K480" i="4"/>
  <c r="L480" i="4"/>
  <c r="I480" i="4"/>
  <c r="H480" i="4"/>
  <c r="M480" i="4"/>
  <c r="N480" i="4"/>
  <c r="O480" i="4"/>
  <c r="P480" i="4"/>
  <c r="S480" i="4"/>
  <c r="J479" i="4"/>
  <c r="K479" i="4"/>
  <c r="L479" i="4"/>
  <c r="I479" i="4"/>
  <c r="H479" i="4"/>
  <c r="M479" i="4"/>
  <c r="N479" i="4"/>
  <c r="O479" i="4"/>
  <c r="P479" i="4"/>
  <c r="S479" i="4"/>
  <c r="J478" i="4"/>
  <c r="K478" i="4"/>
  <c r="L478" i="4"/>
  <c r="I478" i="4"/>
  <c r="H478" i="4"/>
  <c r="M478" i="4"/>
  <c r="N478" i="4"/>
  <c r="O478" i="4"/>
  <c r="P478" i="4"/>
  <c r="S478" i="4"/>
  <c r="J477" i="4"/>
  <c r="K477" i="4"/>
  <c r="L477" i="4"/>
  <c r="I477" i="4"/>
  <c r="H477" i="4"/>
  <c r="M477" i="4"/>
  <c r="N477" i="4"/>
  <c r="O477" i="4"/>
  <c r="P477" i="4"/>
  <c r="S477" i="4"/>
  <c r="J476" i="4"/>
  <c r="K476" i="4"/>
  <c r="L476" i="4"/>
  <c r="I476" i="4"/>
  <c r="H476" i="4"/>
  <c r="M476" i="4"/>
  <c r="N476" i="4"/>
  <c r="O476" i="4"/>
  <c r="P476" i="4"/>
  <c r="S476" i="4"/>
  <c r="J475" i="4"/>
  <c r="K475" i="4"/>
  <c r="L475" i="4"/>
  <c r="I475" i="4"/>
  <c r="H475" i="4"/>
  <c r="M475" i="4"/>
  <c r="N475" i="4"/>
  <c r="O475" i="4"/>
  <c r="P475" i="4"/>
  <c r="S475" i="4"/>
  <c r="J474" i="4"/>
  <c r="K474" i="4"/>
  <c r="L474" i="4"/>
  <c r="I474" i="4"/>
  <c r="H474" i="4"/>
  <c r="M474" i="4"/>
  <c r="N474" i="4"/>
  <c r="O474" i="4"/>
  <c r="P474" i="4"/>
  <c r="S474" i="4"/>
  <c r="J473" i="4"/>
  <c r="K473" i="4"/>
  <c r="L473" i="4"/>
  <c r="I473" i="4"/>
  <c r="H473" i="4"/>
  <c r="M473" i="4"/>
  <c r="N473" i="4"/>
  <c r="O473" i="4"/>
  <c r="P473" i="4"/>
  <c r="S473" i="4"/>
  <c r="J472" i="4"/>
  <c r="K472" i="4"/>
  <c r="L472" i="4"/>
  <c r="I472" i="4"/>
  <c r="H472" i="4"/>
  <c r="M472" i="4"/>
  <c r="N472" i="4"/>
  <c r="O472" i="4"/>
  <c r="P472" i="4"/>
  <c r="S472" i="4"/>
  <c r="J471" i="4"/>
  <c r="K471" i="4"/>
  <c r="L471" i="4"/>
  <c r="I471" i="4"/>
  <c r="H471" i="4"/>
  <c r="M471" i="4"/>
  <c r="N471" i="4"/>
  <c r="O471" i="4"/>
  <c r="P471" i="4"/>
  <c r="S471" i="4"/>
  <c r="J470" i="4"/>
  <c r="K470" i="4"/>
  <c r="L470" i="4"/>
  <c r="I470" i="4"/>
  <c r="H470" i="4"/>
  <c r="M470" i="4"/>
  <c r="N470" i="4"/>
  <c r="O470" i="4"/>
  <c r="P470" i="4"/>
  <c r="S470" i="4"/>
  <c r="J469" i="4"/>
  <c r="K469" i="4"/>
  <c r="L469" i="4"/>
  <c r="I469" i="4"/>
  <c r="H469" i="4"/>
  <c r="M469" i="4"/>
  <c r="N469" i="4"/>
  <c r="O469" i="4"/>
  <c r="P469" i="4"/>
  <c r="S469" i="4"/>
  <c r="J468" i="4"/>
  <c r="K468" i="4"/>
  <c r="L468" i="4"/>
  <c r="I468" i="4"/>
  <c r="H468" i="4"/>
  <c r="M468" i="4"/>
  <c r="N468" i="4"/>
  <c r="O468" i="4"/>
  <c r="P468" i="4"/>
  <c r="S468" i="4"/>
  <c r="J467" i="4"/>
  <c r="K467" i="4"/>
  <c r="L467" i="4"/>
  <c r="I467" i="4"/>
  <c r="H467" i="4"/>
  <c r="M467" i="4"/>
  <c r="N467" i="4"/>
  <c r="O467" i="4"/>
  <c r="P467" i="4"/>
  <c r="S467" i="4"/>
  <c r="J466" i="4"/>
  <c r="K466" i="4"/>
  <c r="L466" i="4"/>
  <c r="I466" i="4"/>
  <c r="H466" i="4"/>
  <c r="M466" i="4"/>
  <c r="N466" i="4"/>
  <c r="O466" i="4"/>
  <c r="P466" i="4"/>
  <c r="S466" i="4"/>
  <c r="J465" i="4"/>
  <c r="K465" i="4"/>
  <c r="L465" i="4"/>
  <c r="I465" i="4"/>
  <c r="H465" i="4"/>
  <c r="M465" i="4"/>
  <c r="N465" i="4"/>
  <c r="O465" i="4"/>
  <c r="P465" i="4"/>
  <c r="S465" i="4"/>
  <c r="J464" i="4"/>
  <c r="K464" i="4"/>
  <c r="L464" i="4"/>
  <c r="I464" i="4"/>
  <c r="H464" i="4"/>
  <c r="M464" i="4"/>
  <c r="N464" i="4"/>
  <c r="O464" i="4"/>
  <c r="P464" i="4"/>
  <c r="S464" i="4"/>
  <c r="J463" i="4"/>
  <c r="K463" i="4"/>
  <c r="L463" i="4"/>
  <c r="I463" i="4"/>
  <c r="H463" i="4"/>
  <c r="M463" i="4"/>
  <c r="N463" i="4"/>
  <c r="O463" i="4"/>
  <c r="P463" i="4"/>
  <c r="S463" i="4"/>
  <c r="J462" i="4"/>
  <c r="K462" i="4"/>
  <c r="L462" i="4"/>
  <c r="I462" i="4"/>
  <c r="H462" i="4"/>
  <c r="M462" i="4"/>
  <c r="N462" i="4"/>
  <c r="O462" i="4"/>
  <c r="P462" i="4"/>
  <c r="S462" i="4"/>
  <c r="J461" i="4"/>
  <c r="K461" i="4"/>
  <c r="L461" i="4"/>
  <c r="I461" i="4"/>
  <c r="H461" i="4"/>
  <c r="M461" i="4"/>
  <c r="N461" i="4"/>
  <c r="O461" i="4"/>
  <c r="P461" i="4"/>
  <c r="S461" i="4"/>
  <c r="J460" i="4"/>
  <c r="K460" i="4"/>
  <c r="L460" i="4"/>
  <c r="I460" i="4"/>
  <c r="H460" i="4"/>
  <c r="M460" i="4"/>
  <c r="N460" i="4"/>
  <c r="O460" i="4"/>
  <c r="P460" i="4"/>
  <c r="S460" i="4"/>
  <c r="J459" i="4"/>
  <c r="K459" i="4"/>
  <c r="L459" i="4"/>
  <c r="I459" i="4"/>
  <c r="H459" i="4"/>
  <c r="M459" i="4"/>
  <c r="N459" i="4"/>
  <c r="O459" i="4"/>
  <c r="P459" i="4"/>
  <c r="S459" i="4"/>
  <c r="J458" i="4"/>
  <c r="K458" i="4"/>
  <c r="L458" i="4"/>
  <c r="I458" i="4"/>
  <c r="H458" i="4"/>
  <c r="M458" i="4"/>
  <c r="N458" i="4"/>
  <c r="O458" i="4"/>
  <c r="P458" i="4"/>
  <c r="S458" i="4"/>
  <c r="J457" i="4"/>
  <c r="K457" i="4"/>
  <c r="L457" i="4"/>
  <c r="I457" i="4"/>
  <c r="H457" i="4"/>
  <c r="M457" i="4"/>
  <c r="N457" i="4"/>
  <c r="O457" i="4"/>
  <c r="P457" i="4"/>
  <c r="S457" i="4"/>
  <c r="J456" i="4"/>
  <c r="K456" i="4"/>
  <c r="L456" i="4"/>
  <c r="I456" i="4"/>
  <c r="H456" i="4"/>
  <c r="M456" i="4"/>
  <c r="N456" i="4"/>
  <c r="O456" i="4"/>
  <c r="P456" i="4"/>
  <c r="S456" i="4"/>
  <c r="J455" i="4"/>
  <c r="K455" i="4"/>
  <c r="L455" i="4"/>
  <c r="I455" i="4"/>
  <c r="H455" i="4"/>
  <c r="M455" i="4"/>
  <c r="N455" i="4"/>
  <c r="O455" i="4"/>
  <c r="P455" i="4"/>
  <c r="S455" i="4"/>
  <c r="J454" i="4"/>
  <c r="K454" i="4"/>
  <c r="L454" i="4"/>
  <c r="I454" i="4"/>
  <c r="H454" i="4"/>
  <c r="M454" i="4"/>
  <c r="N454" i="4"/>
  <c r="O454" i="4"/>
  <c r="P454" i="4"/>
  <c r="S454" i="4"/>
  <c r="J453" i="4"/>
  <c r="K453" i="4"/>
  <c r="L453" i="4"/>
  <c r="I453" i="4"/>
  <c r="H453" i="4"/>
  <c r="M453" i="4"/>
  <c r="N453" i="4"/>
  <c r="O453" i="4"/>
  <c r="P453" i="4"/>
  <c r="S453" i="4"/>
  <c r="J452" i="4"/>
  <c r="K452" i="4"/>
  <c r="L452" i="4"/>
  <c r="I452" i="4"/>
  <c r="H452" i="4"/>
  <c r="M452" i="4"/>
  <c r="N452" i="4"/>
  <c r="O452" i="4"/>
  <c r="P452" i="4"/>
  <c r="S452" i="4"/>
  <c r="J451" i="4"/>
  <c r="K451" i="4"/>
  <c r="L451" i="4"/>
  <c r="I451" i="4"/>
  <c r="H451" i="4"/>
  <c r="M451" i="4"/>
  <c r="N451" i="4"/>
  <c r="O451" i="4"/>
  <c r="P451" i="4"/>
  <c r="S451" i="4"/>
  <c r="J450" i="4"/>
  <c r="K450" i="4"/>
  <c r="L450" i="4"/>
  <c r="I450" i="4"/>
  <c r="H450" i="4"/>
  <c r="M450" i="4"/>
  <c r="N450" i="4"/>
  <c r="O450" i="4"/>
  <c r="P450" i="4"/>
  <c r="S450" i="4"/>
  <c r="J449" i="4"/>
  <c r="K449" i="4"/>
  <c r="L449" i="4"/>
  <c r="I449" i="4"/>
  <c r="H449" i="4"/>
  <c r="M449" i="4"/>
  <c r="N449" i="4"/>
  <c r="O449" i="4"/>
  <c r="P449" i="4"/>
  <c r="S449" i="4"/>
  <c r="J448" i="4"/>
  <c r="K448" i="4"/>
  <c r="L448" i="4"/>
  <c r="I448" i="4"/>
  <c r="H448" i="4"/>
  <c r="M448" i="4"/>
  <c r="N448" i="4"/>
  <c r="O448" i="4"/>
  <c r="P448" i="4"/>
  <c r="S448" i="4"/>
  <c r="J447" i="4"/>
  <c r="K447" i="4"/>
  <c r="L447" i="4"/>
  <c r="I447" i="4"/>
  <c r="H447" i="4"/>
  <c r="M447" i="4"/>
  <c r="N447" i="4"/>
  <c r="O447" i="4"/>
  <c r="P447" i="4"/>
  <c r="S447" i="4"/>
  <c r="J446" i="4"/>
  <c r="K446" i="4"/>
  <c r="L446" i="4"/>
  <c r="I446" i="4"/>
  <c r="H446" i="4"/>
  <c r="M446" i="4"/>
  <c r="N446" i="4"/>
  <c r="O446" i="4"/>
  <c r="P446" i="4"/>
  <c r="S446" i="4"/>
  <c r="J445" i="4"/>
  <c r="K445" i="4"/>
  <c r="L445" i="4"/>
  <c r="I445" i="4"/>
  <c r="H445" i="4"/>
  <c r="M445" i="4"/>
  <c r="N445" i="4"/>
  <c r="O445" i="4"/>
  <c r="P445" i="4"/>
  <c r="S445" i="4"/>
  <c r="J444" i="4"/>
  <c r="K444" i="4"/>
  <c r="L444" i="4"/>
  <c r="I444" i="4"/>
  <c r="H444" i="4"/>
  <c r="M444" i="4"/>
  <c r="N444" i="4"/>
  <c r="O444" i="4"/>
  <c r="P444" i="4"/>
  <c r="S444" i="4"/>
  <c r="J443" i="4"/>
  <c r="K443" i="4"/>
  <c r="L443" i="4"/>
  <c r="I443" i="4"/>
  <c r="H443" i="4"/>
  <c r="M443" i="4"/>
  <c r="N443" i="4"/>
  <c r="O443" i="4"/>
  <c r="P443" i="4"/>
  <c r="S443" i="4"/>
  <c r="J442" i="4"/>
  <c r="K442" i="4"/>
  <c r="L442" i="4"/>
  <c r="I442" i="4"/>
  <c r="H442" i="4"/>
  <c r="M442" i="4"/>
  <c r="N442" i="4"/>
  <c r="O442" i="4"/>
  <c r="P442" i="4"/>
  <c r="S442" i="4"/>
  <c r="J441" i="4"/>
  <c r="K441" i="4"/>
  <c r="L441" i="4"/>
  <c r="I441" i="4"/>
  <c r="H441" i="4"/>
  <c r="M441" i="4"/>
  <c r="N441" i="4"/>
  <c r="O441" i="4"/>
  <c r="P441" i="4"/>
  <c r="S441" i="4"/>
  <c r="J440" i="4"/>
  <c r="K440" i="4"/>
  <c r="L440" i="4"/>
  <c r="I440" i="4"/>
  <c r="H440" i="4"/>
  <c r="M440" i="4"/>
  <c r="N440" i="4"/>
  <c r="O440" i="4"/>
  <c r="P440" i="4"/>
  <c r="S440" i="4"/>
  <c r="J439" i="4"/>
  <c r="K439" i="4"/>
  <c r="L439" i="4"/>
  <c r="I439" i="4"/>
  <c r="H439" i="4"/>
  <c r="M439" i="4"/>
  <c r="N439" i="4"/>
  <c r="O439" i="4"/>
  <c r="P439" i="4"/>
  <c r="S439" i="4"/>
  <c r="J438" i="4"/>
  <c r="K438" i="4"/>
  <c r="L438" i="4"/>
  <c r="I438" i="4"/>
  <c r="H438" i="4"/>
  <c r="M438" i="4"/>
  <c r="N438" i="4"/>
  <c r="O438" i="4"/>
  <c r="P438" i="4"/>
  <c r="S438" i="4"/>
  <c r="J437" i="4"/>
  <c r="K437" i="4"/>
  <c r="L437" i="4"/>
  <c r="I437" i="4"/>
  <c r="H437" i="4"/>
  <c r="M437" i="4"/>
  <c r="N437" i="4"/>
  <c r="O437" i="4"/>
  <c r="P437" i="4"/>
  <c r="S437" i="4"/>
  <c r="J436" i="4"/>
  <c r="K436" i="4"/>
  <c r="L436" i="4"/>
  <c r="I436" i="4"/>
  <c r="H436" i="4"/>
  <c r="M436" i="4"/>
  <c r="N436" i="4"/>
  <c r="O436" i="4"/>
  <c r="P436" i="4"/>
  <c r="S436" i="4"/>
  <c r="J435" i="4"/>
  <c r="K435" i="4"/>
  <c r="L435" i="4"/>
  <c r="I435" i="4"/>
  <c r="H435" i="4"/>
  <c r="M435" i="4"/>
  <c r="N435" i="4"/>
  <c r="O435" i="4"/>
  <c r="P435" i="4"/>
  <c r="S435" i="4"/>
  <c r="J434" i="4"/>
  <c r="K434" i="4"/>
  <c r="L434" i="4"/>
  <c r="I434" i="4"/>
  <c r="H434" i="4"/>
  <c r="M434" i="4"/>
  <c r="N434" i="4"/>
  <c r="O434" i="4"/>
  <c r="P434" i="4"/>
  <c r="S434" i="4"/>
  <c r="J433" i="4"/>
  <c r="K433" i="4"/>
  <c r="L433" i="4"/>
  <c r="I433" i="4"/>
  <c r="H433" i="4"/>
  <c r="M433" i="4"/>
  <c r="N433" i="4"/>
  <c r="O433" i="4"/>
  <c r="P433" i="4"/>
  <c r="S433" i="4"/>
  <c r="J432" i="4"/>
  <c r="K432" i="4"/>
  <c r="L432" i="4"/>
  <c r="I432" i="4"/>
  <c r="H432" i="4"/>
  <c r="M432" i="4"/>
  <c r="N432" i="4"/>
  <c r="O432" i="4"/>
  <c r="P432" i="4"/>
  <c r="S432" i="4"/>
  <c r="J431" i="4"/>
  <c r="K431" i="4"/>
  <c r="L431" i="4"/>
  <c r="I431" i="4"/>
  <c r="H431" i="4"/>
  <c r="M431" i="4"/>
  <c r="N431" i="4"/>
  <c r="O431" i="4"/>
  <c r="P431" i="4"/>
  <c r="S431" i="4"/>
  <c r="J430" i="4"/>
  <c r="K430" i="4"/>
  <c r="L430" i="4"/>
  <c r="I430" i="4"/>
  <c r="H430" i="4"/>
  <c r="M430" i="4"/>
  <c r="N430" i="4"/>
  <c r="O430" i="4"/>
  <c r="P430" i="4"/>
  <c r="S430" i="4"/>
  <c r="J429" i="4"/>
  <c r="K429" i="4"/>
  <c r="L429" i="4"/>
  <c r="I429" i="4"/>
  <c r="H429" i="4"/>
  <c r="M429" i="4"/>
  <c r="N429" i="4"/>
  <c r="O429" i="4"/>
  <c r="P429" i="4"/>
  <c r="S429" i="4"/>
  <c r="J428" i="4"/>
  <c r="K428" i="4"/>
  <c r="L428" i="4"/>
  <c r="I428" i="4"/>
  <c r="H428" i="4"/>
  <c r="M428" i="4"/>
  <c r="N428" i="4"/>
  <c r="O428" i="4"/>
  <c r="P428" i="4"/>
  <c r="S428" i="4"/>
  <c r="J427" i="4"/>
  <c r="K427" i="4"/>
  <c r="L427" i="4"/>
  <c r="I427" i="4"/>
  <c r="H427" i="4"/>
  <c r="M427" i="4"/>
  <c r="N427" i="4"/>
  <c r="O427" i="4"/>
  <c r="P427" i="4"/>
  <c r="S427" i="4"/>
  <c r="J426" i="4"/>
  <c r="K426" i="4"/>
  <c r="L426" i="4"/>
  <c r="I426" i="4"/>
  <c r="H426" i="4"/>
  <c r="M426" i="4"/>
  <c r="N426" i="4"/>
  <c r="O426" i="4"/>
  <c r="P426" i="4"/>
  <c r="S426" i="4"/>
  <c r="J425" i="4"/>
  <c r="K425" i="4"/>
  <c r="L425" i="4"/>
  <c r="I425" i="4"/>
  <c r="H425" i="4"/>
  <c r="M425" i="4"/>
  <c r="N425" i="4"/>
  <c r="O425" i="4"/>
  <c r="P425" i="4"/>
  <c r="S425" i="4"/>
  <c r="J424" i="4"/>
  <c r="K424" i="4"/>
  <c r="L424" i="4"/>
  <c r="I424" i="4"/>
  <c r="H424" i="4"/>
  <c r="M424" i="4"/>
  <c r="N424" i="4"/>
  <c r="O424" i="4"/>
  <c r="P424" i="4"/>
  <c r="S424" i="4"/>
  <c r="J423" i="4"/>
  <c r="K423" i="4"/>
  <c r="L423" i="4"/>
  <c r="I423" i="4"/>
  <c r="H423" i="4"/>
  <c r="M423" i="4"/>
  <c r="N423" i="4"/>
  <c r="O423" i="4"/>
  <c r="P423" i="4"/>
  <c r="S423" i="4"/>
  <c r="J422" i="4"/>
  <c r="K422" i="4"/>
  <c r="L422" i="4"/>
  <c r="I422" i="4"/>
  <c r="H422" i="4"/>
  <c r="M422" i="4"/>
  <c r="N422" i="4"/>
  <c r="O422" i="4"/>
  <c r="P422" i="4"/>
  <c r="S422" i="4"/>
  <c r="J421" i="4"/>
  <c r="K421" i="4"/>
  <c r="L421" i="4"/>
  <c r="I421" i="4"/>
  <c r="H421" i="4"/>
  <c r="M421" i="4"/>
  <c r="N421" i="4"/>
  <c r="O421" i="4"/>
  <c r="P421" i="4"/>
  <c r="S421" i="4"/>
  <c r="J420" i="4"/>
  <c r="K420" i="4"/>
  <c r="L420" i="4"/>
  <c r="I420" i="4"/>
  <c r="H420" i="4"/>
  <c r="M420" i="4"/>
  <c r="N420" i="4"/>
  <c r="O420" i="4"/>
  <c r="P420" i="4"/>
  <c r="S420" i="4"/>
  <c r="J419" i="4"/>
  <c r="K419" i="4"/>
  <c r="L419" i="4"/>
  <c r="I419" i="4"/>
  <c r="H419" i="4"/>
  <c r="M419" i="4"/>
  <c r="N419" i="4"/>
  <c r="O419" i="4"/>
  <c r="P419" i="4"/>
  <c r="S419" i="4"/>
  <c r="J418" i="4"/>
  <c r="K418" i="4"/>
  <c r="L418" i="4"/>
  <c r="I418" i="4"/>
  <c r="H418" i="4"/>
  <c r="M418" i="4"/>
  <c r="N418" i="4"/>
  <c r="O418" i="4"/>
  <c r="P418" i="4"/>
  <c r="S418" i="4"/>
  <c r="J417" i="4"/>
  <c r="K417" i="4"/>
  <c r="L417" i="4"/>
  <c r="I417" i="4"/>
  <c r="H417" i="4"/>
  <c r="M417" i="4"/>
  <c r="N417" i="4"/>
  <c r="O417" i="4"/>
  <c r="P417" i="4"/>
  <c r="S417" i="4"/>
  <c r="J416" i="4"/>
  <c r="K416" i="4"/>
  <c r="L416" i="4"/>
  <c r="I416" i="4"/>
  <c r="H416" i="4"/>
  <c r="M416" i="4"/>
  <c r="N416" i="4"/>
  <c r="O416" i="4"/>
  <c r="P416" i="4"/>
  <c r="S416" i="4"/>
  <c r="J415" i="4"/>
  <c r="K415" i="4"/>
  <c r="L415" i="4"/>
  <c r="I415" i="4"/>
  <c r="H415" i="4"/>
  <c r="M415" i="4"/>
  <c r="N415" i="4"/>
  <c r="O415" i="4"/>
  <c r="P415" i="4"/>
  <c r="S415" i="4"/>
  <c r="J414" i="4"/>
  <c r="K414" i="4"/>
  <c r="L414" i="4"/>
  <c r="I414" i="4"/>
  <c r="H414" i="4"/>
  <c r="M414" i="4"/>
  <c r="N414" i="4"/>
  <c r="O414" i="4"/>
  <c r="P414" i="4"/>
  <c r="S414" i="4"/>
  <c r="J413" i="4"/>
  <c r="K413" i="4"/>
  <c r="L413" i="4"/>
  <c r="I413" i="4"/>
  <c r="H413" i="4"/>
  <c r="M413" i="4"/>
  <c r="N413" i="4"/>
  <c r="O413" i="4"/>
  <c r="P413" i="4"/>
  <c r="S413" i="4"/>
  <c r="J412" i="4"/>
  <c r="K412" i="4"/>
  <c r="L412" i="4"/>
  <c r="I412" i="4"/>
  <c r="H412" i="4"/>
  <c r="M412" i="4"/>
  <c r="N412" i="4"/>
  <c r="O412" i="4"/>
  <c r="P412" i="4"/>
  <c r="S412" i="4"/>
  <c r="J411" i="4"/>
  <c r="K411" i="4"/>
  <c r="L411" i="4"/>
  <c r="I411" i="4"/>
  <c r="H411" i="4"/>
  <c r="M411" i="4"/>
  <c r="N411" i="4"/>
  <c r="O411" i="4"/>
  <c r="P411" i="4"/>
  <c r="S411" i="4"/>
  <c r="J410" i="4"/>
  <c r="K410" i="4"/>
  <c r="L410" i="4"/>
  <c r="I410" i="4"/>
  <c r="H410" i="4"/>
  <c r="M410" i="4"/>
  <c r="N410" i="4"/>
  <c r="O410" i="4"/>
  <c r="P410" i="4"/>
  <c r="S410" i="4"/>
  <c r="J409" i="4"/>
  <c r="K409" i="4"/>
  <c r="L409" i="4"/>
  <c r="I409" i="4"/>
  <c r="H409" i="4"/>
  <c r="M409" i="4"/>
  <c r="N409" i="4"/>
  <c r="O409" i="4"/>
  <c r="P409" i="4"/>
  <c r="S409" i="4"/>
  <c r="J408" i="4"/>
  <c r="K408" i="4"/>
  <c r="L408" i="4"/>
  <c r="I408" i="4"/>
  <c r="H408" i="4"/>
  <c r="M408" i="4"/>
  <c r="N408" i="4"/>
  <c r="O408" i="4"/>
  <c r="P408" i="4"/>
  <c r="S408" i="4"/>
  <c r="J407" i="4"/>
  <c r="K407" i="4"/>
  <c r="L407" i="4"/>
  <c r="I407" i="4"/>
  <c r="H407" i="4"/>
  <c r="M407" i="4"/>
  <c r="N407" i="4"/>
  <c r="O407" i="4"/>
  <c r="P407" i="4"/>
  <c r="S407" i="4"/>
  <c r="J406" i="4"/>
  <c r="K406" i="4"/>
  <c r="L406" i="4"/>
  <c r="I406" i="4"/>
  <c r="H406" i="4"/>
  <c r="M406" i="4"/>
  <c r="N406" i="4"/>
  <c r="O406" i="4"/>
  <c r="P406" i="4"/>
  <c r="S406" i="4"/>
  <c r="J405" i="4"/>
  <c r="K405" i="4"/>
  <c r="L405" i="4"/>
  <c r="I405" i="4"/>
  <c r="H405" i="4"/>
  <c r="M405" i="4"/>
  <c r="N405" i="4"/>
  <c r="O405" i="4"/>
  <c r="P405" i="4"/>
  <c r="S405" i="4"/>
  <c r="J404" i="4"/>
  <c r="K404" i="4"/>
  <c r="L404" i="4"/>
  <c r="I404" i="4"/>
  <c r="H404" i="4"/>
  <c r="M404" i="4"/>
  <c r="N404" i="4"/>
  <c r="O404" i="4"/>
  <c r="P404" i="4"/>
  <c r="S404" i="4"/>
  <c r="J403" i="4"/>
  <c r="K403" i="4"/>
  <c r="L403" i="4"/>
  <c r="I403" i="4"/>
  <c r="H403" i="4"/>
  <c r="M403" i="4"/>
  <c r="N403" i="4"/>
  <c r="O403" i="4"/>
  <c r="P403" i="4"/>
  <c r="S403" i="4"/>
  <c r="J402" i="4"/>
  <c r="K402" i="4"/>
  <c r="L402" i="4"/>
  <c r="I402" i="4"/>
  <c r="H402" i="4"/>
  <c r="M402" i="4"/>
  <c r="N402" i="4"/>
  <c r="O402" i="4"/>
  <c r="P402" i="4"/>
  <c r="S402" i="4"/>
  <c r="J401" i="4"/>
  <c r="K401" i="4"/>
  <c r="L401" i="4"/>
  <c r="I401" i="4"/>
  <c r="H401" i="4"/>
  <c r="M401" i="4"/>
  <c r="N401" i="4"/>
  <c r="O401" i="4"/>
  <c r="P401" i="4"/>
  <c r="S401" i="4"/>
  <c r="J400" i="4"/>
  <c r="K400" i="4"/>
  <c r="L400" i="4"/>
  <c r="I400" i="4"/>
  <c r="H400" i="4"/>
  <c r="M400" i="4"/>
  <c r="N400" i="4"/>
  <c r="O400" i="4"/>
  <c r="P400" i="4"/>
  <c r="S400" i="4"/>
  <c r="J399" i="4"/>
  <c r="K399" i="4"/>
  <c r="L399" i="4"/>
  <c r="I399" i="4"/>
  <c r="H399" i="4"/>
  <c r="M399" i="4"/>
  <c r="N399" i="4"/>
  <c r="O399" i="4"/>
  <c r="P399" i="4"/>
  <c r="S399" i="4"/>
  <c r="J398" i="4"/>
  <c r="K398" i="4"/>
  <c r="L398" i="4"/>
  <c r="I398" i="4"/>
  <c r="H398" i="4"/>
  <c r="M398" i="4"/>
  <c r="N398" i="4"/>
  <c r="O398" i="4"/>
  <c r="P398" i="4"/>
  <c r="S398" i="4"/>
  <c r="J397" i="4"/>
  <c r="K397" i="4"/>
  <c r="L397" i="4"/>
  <c r="I397" i="4"/>
  <c r="H397" i="4"/>
  <c r="M397" i="4"/>
  <c r="N397" i="4"/>
  <c r="O397" i="4"/>
  <c r="P397" i="4"/>
  <c r="S397" i="4"/>
  <c r="J396" i="4"/>
  <c r="K396" i="4"/>
  <c r="L396" i="4"/>
  <c r="I396" i="4"/>
  <c r="H396" i="4"/>
  <c r="M396" i="4"/>
  <c r="N396" i="4"/>
  <c r="O396" i="4"/>
  <c r="P396" i="4"/>
  <c r="S396" i="4"/>
  <c r="J395" i="4"/>
  <c r="K395" i="4"/>
  <c r="L395" i="4"/>
  <c r="I395" i="4"/>
  <c r="H395" i="4"/>
  <c r="M395" i="4"/>
  <c r="N395" i="4"/>
  <c r="O395" i="4"/>
  <c r="P395" i="4"/>
  <c r="S395" i="4"/>
  <c r="J394" i="4"/>
  <c r="K394" i="4"/>
  <c r="L394" i="4"/>
  <c r="I394" i="4"/>
  <c r="H394" i="4"/>
  <c r="M394" i="4"/>
  <c r="N394" i="4"/>
  <c r="O394" i="4"/>
  <c r="P394" i="4"/>
  <c r="S394" i="4"/>
  <c r="J393" i="4"/>
  <c r="K393" i="4"/>
  <c r="L393" i="4"/>
  <c r="I393" i="4"/>
  <c r="H393" i="4"/>
  <c r="M393" i="4"/>
  <c r="N393" i="4"/>
  <c r="O393" i="4"/>
  <c r="P393" i="4"/>
  <c r="S393" i="4"/>
  <c r="J392" i="4"/>
  <c r="K392" i="4"/>
  <c r="L392" i="4"/>
  <c r="I392" i="4"/>
  <c r="H392" i="4"/>
  <c r="M392" i="4"/>
  <c r="N392" i="4"/>
  <c r="O392" i="4"/>
  <c r="P392" i="4"/>
  <c r="S392" i="4"/>
  <c r="J391" i="4"/>
  <c r="K391" i="4"/>
  <c r="L391" i="4"/>
  <c r="I391" i="4"/>
  <c r="H391" i="4"/>
  <c r="M391" i="4"/>
  <c r="N391" i="4"/>
  <c r="O391" i="4"/>
  <c r="P391" i="4"/>
  <c r="S391" i="4"/>
  <c r="J390" i="4"/>
  <c r="K390" i="4"/>
  <c r="L390" i="4"/>
  <c r="I390" i="4"/>
  <c r="H390" i="4"/>
  <c r="M390" i="4"/>
  <c r="N390" i="4"/>
  <c r="O390" i="4"/>
  <c r="P390" i="4"/>
  <c r="S390" i="4"/>
  <c r="J389" i="4"/>
  <c r="K389" i="4"/>
  <c r="L389" i="4"/>
  <c r="I389" i="4"/>
  <c r="H389" i="4"/>
  <c r="M389" i="4"/>
  <c r="N389" i="4"/>
  <c r="O389" i="4"/>
  <c r="P389" i="4"/>
  <c r="S389" i="4"/>
  <c r="J388" i="4"/>
  <c r="K388" i="4"/>
  <c r="L388" i="4"/>
  <c r="I388" i="4"/>
  <c r="H388" i="4"/>
  <c r="M388" i="4"/>
  <c r="N388" i="4"/>
  <c r="O388" i="4"/>
  <c r="P388" i="4"/>
  <c r="S388" i="4"/>
  <c r="J387" i="4"/>
  <c r="K387" i="4"/>
  <c r="L387" i="4"/>
  <c r="I387" i="4"/>
  <c r="H387" i="4"/>
  <c r="M387" i="4"/>
  <c r="N387" i="4"/>
  <c r="O387" i="4"/>
  <c r="P387" i="4"/>
  <c r="S387" i="4"/>
  <c r="J386" i="4"/>
  <c r="K386" i="4"/>
  <c r="L386" i="4"/>
  <c r="I386" i="4"/>
  <c r="H386" i="4"/>
  <c r="M386" i="4"/>
  <c r="N386" i="4"/>
  <c r="O386" i="4"/>
  <c r="P386" i="4"/>
  <c r="S386" i="4"/>
  <c r="J385" i="4"/>
  <c r="K385" i="4"/>
  <c r="L385" i="4"/>
  <c r="I385" i="4"/>
  <c r="H385" i="4"/>
  <c r="M385" i="4"/>
  <c r="N385" i="4"/>
  <c r="O385" i="4"/>
  <c r="P385" i="4"/>
  <c r="S385" i="4"/>
  <c r="J384" i="4"/>
  <c r="K384" i="4"/>
  <c r="L384" i="4"/>
  <c r="I384" i="4"/>
  <c r="H384" i="4"/>
  <c r="M384" i="4"/>
  <c r="N384" i="4"/>
  <c r="O384" i="4"/>
  <c r="P384" i="4"/>
  <c r="S384" i="4"/>
  <c r="J383" i="4"/>
  <c r="K383" i="4"/>
  <c r="L383" i="4"/>
  <c r="I383" i="4"/>
  <c r="H383" i="4"/>
  <c r="M383" i="4"/>
  <c r="N383" i="4"/>
  <c r="O383" i="4"/>
  <c r="P383" i="4"/>
  <c r="S383" i="4"/>
  <c r="J382" i="4"/>
  <c r="K382" i="4"/>
  <c r="L382" i="4"/>
  <c r="I382" i="4"/>
  <c r="H382" i="4"/>
  <c r="M382" i="4"/>
  <c r="N382" i="4"/>
  <c r="O382" i="4"/>
  <c r="P382" i="4"/>
  <c r="S382" i="4"/>
  <c r="J381" i="4"/>
  <c r="K381" i="4"/>
  <c r="L381" i="4"/>
  <c r="I381" i="4"/>
  <c r="H381" i="4"/>
  <c r="M381" i="4"/>
  <c r="N381" i="4"/>
  <c r="O381" i="4"/>
  <c r="P381" i="4"/>
  <c r="S381" i="4"/>
  <c r="J380" i="4"/>
  <c r="K380" i="4"/>
  <c r="L380" i="4"/>
  <c r="I380" i="4"/>
  <c r="H380" i="4"/>
  <c r="M380" i="4"/>
  <c r="N380" i="4"/>
  <c r="O380" i="4"/>
  <c r="P380" i="4"/>
  <c r="S380" i="4"/>
  <c r="J379" i="4"/>
  <c r="K379" i="4"/>
  <c r="L379" i="4"/>
  <c r="I379" i="4"/>
  <c r="H379" i="4"/>
  <c r="M379" i="4"/>
  <c r="N379" i="4"/>
  <c r="O379" i="4"/>
  <c r="P379" i="4"/>
  <c r="S379" i="4"/>
  <c r="J378" i="4"/>
  <c r="K378" i="4"/>
  <c r="L378" i="4"/>
  <c r="I378" i="4"/>
  <c r="H378" i="4"/>
  <c r="M378" i="4"/>
  <c r="N378" i="4"/>
  <c r="O378" i="4"/>
  <c r="P378" i="4"/>
  <c r="S378" i="4"/>
  <c r="J377" i="4"/>
  <c r="K377" i="4"/>
  <c r="L377" i="4"/>
  <c r="I377" i="4"/>
  <c r="H377" i="4"/>
  <c r="M377" i="4"/>
  <c r="N377" i="4"/>
  <c r="O377" i="4"/>
  <c r="P377" i="4"/>
  <c r="S377" i="4"/>
  <c r="J376" i="4"/>
  <c r="K376" i="4"/>
  <c r="L376" i="4"/>
  <c r="I376" i="4"/>
  <c r="H376" i="4"/>
  <c r="M376" i="4"/>
  <c r="N376" i="4"/>
  <c r="O376" i="4"/>
  <c r="P376" i="4"/>
  <c r="S376" i="4"/>
  <c r="J375" i="4"/>
  <c r="K375" i="4"/>
  <c r="L375" i="4"/>
  <c r="I375" i="4"/>
  <c r="H375" i="4"/>
  <c r="M375" i="4"/>
  <c r="N375" i="4"/>
  <c r="O375" i="4"/>
  <c r="P375" i="4"/>
  <c r="S375" i="4"/>
  <c r="J374" i="4"/>
  <c r="K374" i="4"/>
  <c r="L374" i="4"/>
  <c r="I374" i="4"/>
  <c r="H374" i="4"/>
  <c r="M374" i="4"/>
  <c r="N374" i="4"/>
  <c r="O374" i="4"/>
  <c r="P374" i="4"/>
  <c r="S374" i="4"/>
  <c r="J373" i="4"/>
  <c r="K373" i="4"/>
  <c r="L373" i="4"/>
  <c r="I373" i="4"/>
  <c r="H373" i="4"/>
  <c r="M373" i="4"/>
  <c r="N373" i="4"/>
  <c r="O373" i="4"/>
  <c r="P373" i="4"/>
  <c r="S373" i="4"/>
  <c r="J372" i="4"/>
  <c r="K372" i="4"/>
  <c r="L372" i="4"/>
  <c r="I372" i="4"/>
  <c r="H372" i="4"/>
  <c r="M372" i="4"/>
  <c r="N372" i="4"/>
  <c r="O372" i="4"/>
  <c r="P372" i="4"/>
  <c r="S372" i="4"/>
  <c r="J371" i="4"/>
  <c r="K371" i="4"/>
  <c r="L371" i="4"/>
  <c r="I371" i="4"/>
  <c r="H371" i="4"/>
  <c r="M371" i="4"/>
  <c r="N371" i="4"/>
  <c r="O371" i="4"/>
  <c r="P371" i="4"/>
  <c r="S371" i="4"/>
  <c r="J370" i="4"/>
  <c r="K370" i="4"/>
  <c r="L370" i="4"/>
  <c r="I370" i="4"/>
  <c r="H370" i="4"/>
  <c r="M370" i="4"/>
  <c r="N370" i="4"/>
  <c r="O370" i="4"/>
  <c r="P370" i="4"/>
  <c r="S370" i="4"/>
  <c r="J369" i="4"/>
  <c r="K369" i="4"/>
  <c r="L369" i="4"/>
  <c r="I369" i="4"/>
  <c r="H369" i="4"/>
  <c r="M369" i="4"/>
  <c r="N369" i="4"/>
  <c r="O369" i="4"/>
  <c r="P369" i="4"/>
  <c r="S369" i="4"/>
  <c r="J368" i="4"/>
  <c r="K368" i="4"/>
  <c r="L368" i="4"/>
  <c r="I368" i="4"/>
  <c r="H368" i="4"/>
  <c r="M368" i="4"/>
  <c r="N368" i="4"/>
  <c r="O368" i="4"/>
  <c r="P368" i="4"/>
  <c r="S368" i="4"/>
  <c r="J367" i="4"/>
  <c r="K367" i="4"/>
  <c r="L367" i="4"/>
  <c r="I367" i="4"/>
  <c r="H367" i="4"/>
  <c r="M367" i="4"/>
  <c r="N367" i="4"/>
  <c r="O367" i="4"/>
  <c r="P367" i="4"/>
  <c r="S367" i="4"/>
  <c r="J366" i="4"/>
  <c r="K366" i="4"/>
  <c r="L366" i="4"/>
  <c r="I366" i="4"/>
  <c r="H366" i="4"/>
  <c r="M366" i="4"/>
  <c r="N366" i="4"/>
  <c r="O366" i="4"/>
  <c r="P366" i="4"/>
  <c r="S366" i="4"/>
  <c r="J365" i="4"/>
  <c r="K365" i="4"/>
  <c r="L365" i="4"/>
  <c r="I365" i="4"/>
  <c r="H365" i="4"/>
  <c r="M365" i="4"/>
  <c r="N365" i="4"/>
  <c r="O365" i="4"/>
  <c r="P365" i="4"/>
  <c r="S365" i="4"/>
  <c r="J364" i="4"/>
  <c r="K364" i="4"/>
  <c r="L364" i="4"/>
  <c r="I364" i="4"/>
  <c r="H364" i="4"/>
  <c r="M364" i="4"/>
  <c r="N364" i="4"/>
  <c r="O364" i="4"/>
  <c r="P364" i="4"/>
  <c r="S364" i="4"/>
  <c r="J363" i="4"/>
  <c r="K363" i="4"/>
  <c r="L363" i="4"/>
  <c r="I363" i="4"/>
  <c r="H363" i="4"/>
  <c r="M363" i="4"/>
  <c r="N363" i="4"/>
  <c r="O363" i="4"/>
  <c r="P363" i="4"/>
  <c r="S363" i="4"/>
  <c r="J362" i="4"/>
  <c r="K362" i="4"/>
  <c r="L362" i="4"/>
  <c r="I362" i="4"/>
  <c r="H362" i="4"/>
  <c r="M362" i="4"/>
  <c r="N362" i="4"/>
  <c r="O362" i="4"/>
  <c r="P362" i="4"/>
  <c r="S362" i="4"/>
  <c r="J361" i="4"/>
  <c r="K361" i="4"/>
  <c r="L361" i="4"/>
  <c r="I361" i="4"/>
  <c r="H361" i="4"/>
  <c r="M361" i="4"/>
  <c r="N361" i="4"/>
  <c r="O361" i="4"/>
  <c r="P361" i="4"/>
  <c r="S361" i="4"/>
  <c r="J360" i="4"/>
  <c r="K360" i="4"/>
  <c r="L360" i="4"/>
  <c r="I360" i="4"/>
  <c r="H360" i="4"/>
  <c r="M360" i="4"/>
  <c r="N360" i="4"/>
  <c r="O360" i="4"/>
  <c r="P360" i="4"/>
  <c r="S360" i="4"/>
  <c r="J359" i="4"/>
  <c r="K359" i="4"/>
  <c r="L359" i="4"/>
  <c r="I359" i="4"/>
  <c r="H359" i="4"/>
  <c r="M359" i="4"/>
  <c r="N359" i="4"/>
  <c r="O359" i="4"/>
  <c r="P359" i="4"/>
  <c r="S359" i="4"/>
  <c r="J358" i="4"/>
  <c r="K358" i="4"/>
  <c r="L358" i="4"/>
  <c r="I358" i="4"/>
  <c r="H358" i="4"/>
  <c r="M358" i="4"/>
  <c r="N358" i="4"/>
  <c r="O358" i="4"/>
  <c r="P358" i="4"/>
  <c r="S358" i="4"/>
  <c r="J357" i="4"/>
  <c r="K357" i="4"/>
  <c r="L357" i="4"/>
  <c r="I357" i="4"/>
  <c r="H357" i="4"/>
  <c r="M357" i="4"/>
  <c r="N357" i="4"/>
  <c r="O357" i="4"/>
  <c r="P357" i="4"/>
  <c r="S357" i="4"/>
  <c r="J356" i="4"/>
  <c r="K356" i="4"/>
  <c r="L356" i="4"/>
  <c r="I356" i="4"/>
  <c r="H356" i="4"/>
  <c r="M356" i="4"/>
  <c r="N356" i="4"/>
  <c r="O356" i="4"/>
  <c r="P356" i="4"/>
  <c r="S356" i="4"/>
  <c r="J355" i="4"/>
  <c r="K355" i="4"/>
  <c r="L355" i="4"/>
  <c r="I355" i="4"/>
  <c r="H355" i="4"/>
  <c r="M355" i="4"/>
  <c r="N355" i="4"/>
  <c r="O355" i="4"/>
  <c r="P355" i="4"/>
  <c r="S355" i="4"/>
  <c r="J354" i="4"/>
  <c r="K354" i="4"/>
  <c r="L354" i="4"/>
  <c r="I354" i="4"/>
  <c r="H354" i="4"/>
  <c r="M354" i="4"/>
  <c r="N354" i="4"/>
  <c r="O354" i="4"/>
  <c r="P354" i="4"/>
  <c r="S354" i="4"/>
  <c r="J353" i="4"/>
  <c r="K353" i="4"/>
  <c r="L353" i="4"/>
  <c r="I353" i="4"/>
  <c r="H353" i="4"/>
  <c r="M353" i="4"/>
  <c r="N353" i="4"/>
  <c r="O353" i="4"/>
  <c r="P353" i="4"/>
  <c r="S353" i="4"/>
  <c r="J352" i="4"/>
  <c r="K352" i="4"/>
  <c r="L352" i="4"/>
  <c r="I352" i="4"/>
  <c r="H352" i="4"/>
  <c r="M352" i="4"/>
  <c r="N352" i="4"/>
  <c r="O352" i="4"/>
  <c r="P352" i="4"/>
  <c r="S352" i="4"/>
  <c r="J351" i="4"/>
  <c r="K351" i="4"/>
  <c r="L351" i="4"/>
  <c r="I351" i="4"/>
  <c r="H351" i="4"/>
  <c r="M351" i="4"/>
  <c r="N351" i="4"/>
  <c r="O351" i="4"/>
  <c r="P351" i="4"/>
  <c r="S351" i="4"/>
  <c r="J350" i="4"/>
  <c r="K350" i="4"/>
  <c r="L350" i="4"/>
  <c r="I350" i="4"/>
  <c r="H350" i="4"/>
  <c r="M350" i="4"/>
  <c r="N350" i="4"/>
  <c r="O350" i="4"/>
  <c r="P350" i="4"/>
  <c r="S350" i="4"/>
  <c r="J349" i="4"/>
  <c r="K349" i="4"/>
  <c r="L349" i="4"/>
  <c r="I349" i="4"/>
  <c r="H349" i="4"/>
  <c r="M349" i="4"/>
  <c r="N349" i="4"/>
  <c r="O349" i="4"/>
  <c r="P349" i="4"/>
  <c r="S349" i="4"/>
  <c r="J348" i="4"/>
  <c r="K348" i="4"/>
  <c r="L348" i="4"/>
  <c r="I348" i="4"/>
  <c r="H348" i="4"/>
  <c r="M348" i="4"/>
  <c r="N348" i="4"/>
  <c r="O348" i="4"/>
  <c r="P348" i="4"/>
  <c r="S348" i="4"/>
  <c r="J347" i="4"/>
  <c r="K347" i="4"/>
  <c r="L347" i="4"/>
  <c r="I347" i="4"/>
  <c r="H347" i="4"/>
  <c r="M347" i="4"/>
  <c r="N347" i="4"/>
  <c r="O347" i="4"/>
  <c r="P347" i="4"/>
  <c r="S347" i="4"/>
  <c r="J346" i="4"/>
  <c r="K346" i="4"/>
  <c r="L346" i="4"/>
  <c r="I346" i="4"/>
  <c r="H346" i="4"/>
  <c r="M346" i="4"/>
  <c r="N346" i="4"/>
  <c r="O346" i="4"/>
  <c r="P346" i="4"/>
  <c r="S346" i="4"/>
  <c r="J345" i="4"/>
  <c r="K345" i="4"/>
  <c r="L345" i="4"/>
  <c r="I345" i="4"/>
  <c r="H345" i="4"/>
  <c r="M345" i="4"/>
  <c r="N345" i="4"/>
  <c r="O345" i="4"/>
  <c r="P345" i="4"/>
  <c r="S345" i="4"/>
  <c r="J344" i="4"/>
  <c r="K344" i="4"/>
  <c r="L344" i="4"/>
  <c r="I344" i="4"/>
  <c r="H344" i="4"/>
  <c r="M344" i="4"/>
  <c r="N344" i="4"/>
  <c r="O344" i="4"/>
  <c r="P344" i="4"/>
  <c r="S344" i="4"/>
  <c r="J343" i="4"/>
  <c r="K343" i="4"/>
  <c r="L343" i="4"/>
  <c r="I343" i="4"/>
  <c r="H343" i="4"/>
  <c r="M343" i="4"/>
  <c r="N343" i="4"/>
  <c r="O343" i="4"/>
  <c r="P343" i="4"/>
  <c r="S343" i="4"/>
  <c r="J342" i="4"/>
  <c r="K342" i="4"/>
  <c r="L342" i="4"/>
  <c r="I342" i="4"/>
  <c r="H342" i="4"/>
  <c r="M342" i="4"/>
  <c r="N342" i="4"/>
  <c r="O342" i="4"/>
  <c r="P342" i="4"/>
  <c r="S342" i="4"/>
  <c r="J341" i="4"/>
  <c r="K341" i="4"/>
  <c r="L341" i="4"/>
  <c r="I341" i="4"/>
  <c r="H341" i="4"/>
  <c r="M341" i="4"/>
  <c r="N341" i="4"/>
  <c r="O341" i="4"/>
  <c r="P341" i="4"/>
  <c r="S341" i="4"/>
  <c r="J340" i="4"/>
  <c r="K340" i="4"/>
  <c r="L340" i="4"/>
  <c r="I340" i="4"/>
  <c r="H340" i="4"/>
  <c r="M340" i="4"/>
  <c r="N340" i="4"/>
  <c r="O340" i="4"/>
  <c r="P340" i="4"/>
  <c r="S340" i="4"/>
  <c r="J339" i="4"/>
  <c r="K339" i="4"/>
  <c r="L339" i="4"/>
  <c r="I339" i="4"/>
  <c r="H339" i="4"/>
  <c r="M339" i="4"/>
  <c r="N339" i="4"/>
  <c r="O339" i="4"/>
  <c r="P339" i="4"/>
  <c r="S339" i="4"/>
  <c r="J338" i="4"/>
  <c r="K338" i="4"/>
  <c r="L338" i="4"/>
  <c r="I338" i="4"/>
  <c r="H338" i="4"/>
  <c r="M338" i="4"/>
  <c r="N338" i="4"/>
  <c r="O338" i="4"/>
  <c r="P338" i="4"/>
  <c r="S338" i="4"/>
  <c r="J337" i="4"/>
  <c r="K337" i="4"/>
  <c r="L337" i="4"/>
  <c r="I337" i="4"/>
  <c r="H337" i="4"/>
  <c r="M337" i="4"/>
  <c r="N337" i="4"/>
  <c r="O337" i="4"/>
  <c r="P337" i="4"/>
  <c r="S337" i="4"/>
  <c r="J336" i="4"/>
  <c r="K336" i="4"/>
  <c r="L336" i="4"/>
  <c r="I336" i="4"/>
  <c r="H336" i="4"/>
  <c r="M336" i="4"/>
  <c r="N336" i="4"/>
  <c r="O336" i="4"/>
  <c r="P336" i="4"/>
  <c r="S336" i="4"/>
  <c r="J335" i="4"/>
  <c r="K335" i="4"/>
  <c r="L335" i="4"/>
  <c r="I335" i="4"/>
  <c r="H335" i="4"/>
  <c r="M335" i="4"/>
  <c r="N335" i="4"/>
  <c r="O335" i="4"/>
  <c r="P335" i="4"/>
  <c r="S335" i="4"/>
  <c r="J334" i="4"/>
  <c r="K334" i="4"/>
  <c r="L334" i="4"/>
  <c r="I334" i="4"/>
  <c r="H334" i="4"/>
  <c r="M334" i="4"/>
  <c r="N334" i="4"/>
  <c r="O334" i="4"/>
  <c r="P334" i="4"/>
  <c r="S334" i="4"/>
  <c r="J333" i="4"/>
  <c r="K333" i="4"/>
  <c r="L333" i="4"/>
  <c r="I333" i="4"/>
  <c r="H333" i="4"/>
  <c r="M333" i="4"/>
  <c r="N333" i="4"/>
  <c r="O333" i="4"/>
  <c r="P333" i="4"/>
  <c r="S333" i="4"/>
  <c r="J332" i="4"/>
  <c r="K332" i="4"/>
  <c r="L332" i="4"/>
  <c r="I332" i="4"/>
  <c r="H332" i="4"/>
  <c r="M332" i="4"/>
  <c r="N332" i="4"/>
  <c r="O332" i="4"/>
  <c r="P332" i="4"/>
  <c r="S332" i="4"/>
  <c r="J331" i="4"/>
  <c r="K331" i="4"/>
  <c r="L331" i="4"/>
  <c r="I331" i="4"/>
  <c r="H331" i="4"/>
  <c r="M331" i="4"/>
  <c r="N331" i="4"/>
  <c r="O331" i="4"/>
  <c r="P331" i="4"/>
  <c r="S331" i="4"/>
  <c r="J330" i="4"/>
  <c r="K330" i="4"/>
  <c r="L330" i="4"/>
  <c r="I330" i="4"/>
  <c r="H330" i="4"/>
  <c r="M330" i="4"/>
  <c r="N330" i="4"/>
  <c r="O330" i="4"/>
  <c r="P330" i="4"/>
  <c r="S330" i="4"/>
  <c r="J329" i="4"/>
  <c r="K329" i="4"/>
  <c r="L329" i="4"/>
  <c r="I329" i="4"/>
  <c r="H329" i="4"/>
  <c r="M329" i="4"/>
  <c r="N329" i="4"/>
  <c r="O329" i="4"/>
  <c r="P329" i="4"/>
  <c r="S329" i="4"/>
  <c r="J328" i="4"/>
  <c r="K328" i="4"/>
  <c r="L328" i="4"/>
  <c r="I328" i="4"/>
  <c r="H328" i="4"/>
  <c r="M328" i="4"/>
  <c r="N328" i="4"/>
  <c r="O328" i="4"/>
  <c r="P328" i="4"/>
  <c r="S328" i="4"/>
  <c r="J327" i="4"/>
  <c r="K327" i="4"/>
  <c r="L327" i="4"/>
  <c r="I327" i="4"/>
  <c r="H327" i="4"/>
  <c r="M327" i="4"/>
  <c r="N327" i="4"/>
  <c r="O327" i="4"/>
  <c r="P327" i="4"/>
  <c r="S327" i="4"/>
  <c r="J326" i="4"/>
  <c r="K326" i="4"/>
  <c r="L326" i="4"/>
  <c r="I326" i="4"/>
  <c r="H326" i="4"/>
  <c r="M326" i="4"/>
  <c r="N326" i="4"/>
  <c r="O326" i="4"/>
  <c r="P326" i="4"/>
  <c r="S326" i="4"/>
  <c r="J325" i="4"/>
  <c r="K325" i="4"/>
  <c r="L325" i="4"/>
  <c r="I325" i="4"/>
  <c r="H325" i="4"/>
  <c r="M325" i="4"/>
  <c r="N325" i="4"/>
  <c r="O325" i="4"/>
  <c r="P325" i="4"/>
  <c r="S325" i="4"/>
  <c r="J324" i="4"/>
  <c r="K324" i="4"/>
  <c r="L324" i="4"/>
  <c r="I324" i="4"/>
  <c r="H324" i="4"/>
  <c r="M324" i="4"/>
  <c r="N324" i="4"/>
  <c r="O324" i="4"/>
  <c r="P324" i="4"/>
  <c r="S324" i="4"/>
  <c r="J323" i="4"/>
  <c r="K323" i="4"/>
  <c r="L323" i="4"/>
  <c r="I323" i="4"/>
  <c r="H323" i="4"/>
  <c r="M323" i="4"/>
  <c r="N323" i="4"/>
  <c r="O323" i="4"/>
  <c r="P323" i="4"/>
  <c r="S323" i="4"/>
  <c r="J322" i="4"/>
  <c r="K322" i="4"/>
  <c r="L322" i="4"/>
  <c r="I322" i="4"/>
  <c r="H322" i="4"/>
  <c r="M322" i="4"/>
  <c r="N322" i="4"/>
  <c r="O322" i="4"/>
  <c r="P322" i="4"/>
  <c r="S322" i="4"/>
  <c r="J321" i="4"/>
  <c r="K321" i="4"/>
  <c r="L321" i="4"/>
  <c r="I321" i="4"/>
  <c r="H321" i="4"/>
  <c r="M321" i="4"/>
  <c r="N321" i="4"/>
  <c r="O321" i="4"/>
  <c r="P321" i="4"/>
  <c r="S321" i="4"/>
  <c r="J320" i="4"/>
  <c r="K320" i="4"/>
  <c r="L320" i="4"/>
  <c r="I320" i="4"/>
  <c r="H320" i="4"/>
  <c r="M320" i="4"/>
  <c r="N320" i="4"/>
  <c r="O320" i="4"/>
  <c r="P320" i="4"/>
  <c r="S320" i="4"/>
  <c r="J319" i="4"/>
  <c r="K319" i="4"/>
  <c r="L319" i="4"/>
  <c r="I319" i="4"/>
  <c r="H319" i="4"/>
  <c r="M319" i="4"/>
  <c r="N319" i="4"/>
  <c r="O319" i="4"/>
  <c r="P319" i="4"/>
  <c r="S319" i="4"/>
  <c r="J318" i="4"/>
  <c r="K318" i="4"/>
  <c r="L318" i="4"/>
  <c r="I318" i="4"/>
  <c r="H318" i="4"/>
  <c r="M318" i="4"/>
  <c r="N318" i="4"/>
  <c r="O318" i="4"/>
  <c r="P318" i="4"/>
  <c r="S318" i="4"/>
  <c r="J317" i="4"/>
  <c r="K317" i="4"/>
  <c r="L317" i="4"/>
  <c r="I317" i="4"/>
  <c r="H317" i="4"/>
  <c r="M317" i="4"/>
  <c r="N317" i="4"/>
  <c r="O317" i="4"/>
  <c r="P317" i="4"/>
  <c r="S317" i="4"/>
  <c r="J316" i="4"/>
  <c r="K316" i="4"/>
  <c r="L316" i="4"/>
  <c r="I316" i="4"/>
  <c r="H316" i="4"/>
  <c r="M316" i="4"/>
  <c r="N316" i="4"/>
  <c r="O316" i="4"/>
  <c r="P316" i="4"/>
  <c r="S316" i="4"/>
  <c r="J315" i="4"/>
  <c r="K315" i="4"/>
  <c r="L315" i="4"/>
  <c r="I315" i="4"/>
  <c r="H315" i="4"/>
  <c r="M315" i="4"/>
  <c r="N315" i="4"/>
  <c r="O315" i="4"/>
  <c r="P315" i="4"/>
  <c r="S315" i="4"/>
  <c r="J314" i="4"/>
  <c r="K314" i="4"/>
  <c r="L314" i="4"/>
  <c r="I314" i="4"/>
  <c r="H314" i="4"/>
  <c r="M314" i="4"/>
  <c r="N314" i="4"/>
  <c r="O314" i="4"/>
  <c r="P314" i="4"/>
  <c r="S314" i="4"/>
  <c r="J313" i="4"/>
  <c r="K313" i="4"/>
  <c r="L313" i="4"/>
  <c r="I313" i="4"/>
  <c r="H313" i="4"/>
  <c r="M313" i="4"/>
  <c r="N313" i="4"/>
  <c r="O313" i="4"/>
  <c r="P313" i="4"/>
  <c r="S313" i="4"/>
  <c r="J312" i="4"/>
  <c r="K312" i="4"/>
  <c r="L312" i="4"/>
  <c r="I312" i="4"/>
  <c r="H312" i="4"/>
  <c r="M312" i="4"/>
  <c r="N312" i="4"/>
  <c r="O312" i="4"/>
  <c r="P312" i="4"/>
  <c r="S312" i="4"/>
  <c r="J311" i="4"/>
  <c r="K311" i="4"/>
  <c r="L311" i="4"/>
  <c r="I311" i="4"/>
  <c r="H311" i="4"/>
  <c r="M311" i="4"/>
  <c r="N311" i="4"/>
  <c r="O311" i="4"/>
  <c r="P311" i="4"/>
  <c r="S311" i="4"/>
  <c r="J310" i="4"/>
  <c r="K310" i="4"/>
  <c r="L310" i="4"/>
  <c r="I310" i="4"/>
  <c r="H310" i="4"/>
  <c r="M310" i="4"/>
  <c r="N310" i="4"/>
  <c r="O310" i="4"/>
  <c r="P310" i="4"/>
  <c r="S310" i="4"/>
  <c r="J309" i="4"/>
  <c r="K309" i="4"/>
  <c r="L309" i="4"/>
  <c r="I309" i="4"/>
  <c r="H309" i="4"/>
  <c r="M309" i="4"/>
  <c r="N309" i="4"/>
  <c r="O309" i="4"/>
  <c r="P309" i="4"/>
  <c r="S309" i="4"/>
  <c r="J308" i="4"/>
  <c r="K308" i="4"/>
  <c r="L308" i="4"/>
  <c r="I308" i="4"/>
  <c r="H308" i="4"/>
  <c r="M308" i="4"/>
  <c r="N308" i="4"/>
  <c r="O308" i="4"/>
  <c r="P308" i="4"/>
  <c r="S308" i="4"/>
  <c r="J307" i="4"/>
  <c r="K307" i="4"/>
  <c r="L307" i="4"/>
  <c r="I307" i="4"/>
  <c r="H307" i="4"/>
  <c r="M307" i="4"/>
  <c r="N307" i="4"/>
  <c r="O307" i="4"/>
  <c r="P307" i="4"/>
  <c r="S307" i="4"/>
  <c r="J306" i="4"/>
  <c r="K306" i="4"/>
  <c r="L306" i="4"/>
  <c r="I306" i="4"/>
  <c r="H306" i="4"/>
  <c r="M306" i="4"/>
  <c r="N306" i="4"/>
  <c r="O306" i="4"/>
  <c r="P306" i="4"/>
  <c r="S306" i="4"/>
  <c r="J305" i="4"/>
  <c r="K305" i="4"/>
  <c r="L305" i="4"/>
  <c r="I305" i="4"/>
  <c r="H305" i="4"/>
  <c r="M305" i="4"/>
  <c r="N305" i="4"/>
  <c r="O305" i="4"/>
  <c r="P305" i="4"/>
  <c r="S305" i="4"/>
  <c r="J304" i="4"/>
  <c r="K304" i="4"/>
  <c r="L304" i="4"/>
  <c r="I304" i="4"/>
  <c r="H304" i="4"/>
  <c r="M304" i="4"/>
  <c r="N304" i="4"/>
  <c r="O304" i="4"/>
  <c r="P304" i="4"/>
  <c r="S304" i="4"/>
  <c r="J303" i="4"/>
  <c r="K303" i="4"/>
  <c r="L303" i="4"/>
  <c r="I303" i="4"/>
  <c r="H303" i="4"/>
  <c r="M303" i="4"/>
  <c r="N303" i="4"/>
  <c r="O303" i="4"/>
  <c r="P303" i="4"/>
  <c r="S303" i="4"/>
  <c r="J302" i="4"/>
  <c r="K302" i="4"/>
  <c r="L302" i="4"/>
  <c r="I302" i="4"/>
  <c r="H302" i="4"/>
  <c r="M302" i="4"/>
  <c r="N302" i="4"/>
  <c r="O302" i="4"/>
  <c r="P302" i="4"/>
  <c r="S302" i="4"/>
  <c r="J301" i="4"/>
  <c r="K301" i="4"/>
  <c r="L301" i="4"/>
  <c r="I301" i="4"/>
  <c r="H301" i="4"/>
  <c r="M301" i="4"/>
  <c r="N301" i="4"/>
  <c r="O301" i="4"/>
  <c r="P301" i="4"/>
  <c r="S301" i="4"/>
  <c r="J300" i="4"/>
  <c r="K300" i="4"/>
  <c r="L300" i="4"/>
  <c r="I300" i="4"/>
  <c r="H300" i="4"/>
  <c r="M300" i="4"/>
  <c r="N300" i="4"/>
  <c r="O300" i="4"/>
  <c r="P300" i="4"/>
  <c r="S300" i="4"/>
  <c r="J299" i="4"/>
  <c r="K299" i="4"/>
  <c r="L299" i="4"/>
  <c r="I299" i="4"/>
  <c r="H299" i="4"/>
  <c r="M299" i="4"/>
  <c r="N299" i="4"/>
  <c r="O299" i="4"/>
  <c r="P299" i="4"/>
  <c r="S299" i="4"/>
  <c r="J298" i="4"/>
  <c r="K298" i="4"/>
  <c r="L298" i="4"/>
  <c r="I298" i="4"/>
  <c r="H298" i="4"/>
  <c r="M298" i="4"/>
  <c r="N298" i="4"/>
  <c r="O298" i="4"/>
  <c r="P298" i="4"/>
  <c r="S298" i="4"/>
  <c r="J297" i="4"/>
  <c r="K297" i="4"/>
  <c r="L297" i="4"/>
  <c r="I297" i="4"/>
  <c r="H297" i="4"/>
  <c r="M297" i="4"/>
  <c r="N297" i="4"/>
  <c r="O297" i="4"/>
  <c r="P297" i="4"/>
  <c r="S297" i="4"/>
  <c r="J296" i="4"/>
  <c r="K296" i="4"/>
  <c r="L296" i="4"/>
  <c r="I296" i="4"/>
  <c r="H296" i="4"/>
  <c r="M296" i="4"/>
  <c r="N296" i="4"/>
  <c r="O296" i="4"/>
  <c r="P296" i="4"/>
  <c r="S296" i="4"/>
  <c r="J295" i="4"/>
  <c r="K295" i="4"/>
  <c r="L295" i="4"/>
  <c r="I295" i="4"/>
  <c r="H295" i="4"/>
  <c r="M295" i="4"/>
  <c r="N295" i="4"/>
  <c r="O295" i="4"/>
  <c r="P295" i="4"/>
  <c r="S295" i="4"/>
  <c r="J294" i="4"/>
  <c r="K294" i="4"/>
  <c r="L294" i="4"/>
  <c r="I294" i="4"/>
  <c r="H294" i="4"/>
  <c r="M294" i="4"/>
  <c r="N294" i="4"/>
  <c r="O294" i="4"/>
  <c r="P294" i="4"/>
  <c r="S294" i="4"/>
  <c r="J293" i="4"/>
  <c r="K293" i="4"/>
  <c r="L293" i="4"/>
  <c r="I293" i="4"/>
  <c r="H293" i="4"/>
  <c r="M293" i="4"/>
  <c r="N293" i="4"/>
  <c r="O293" i="4"/>
  <c r="P293" i="4"/>
  <c r="S293" i="4"/>
  <c r="J292" i="4"/>
  <c r="K292" i="4"/>
  <c r="L292" i="4"/>
  <c r="I292" i="4"/>
  <c r="H292" i="4"/>
  <c r="M292" i="4"/>
  <c r="N292" i="4"/>
  <c r="O292" i="4"/>
  <c r="P292" i="4"/>
  <c r="S292" i="4"/>
  <c r="J291" i="4"/>
  <c r="K291" i="4"/>
  <c r="L291" i="4"/>
  <c r="I291" i="4"/>
  <c r="H291" i="4"/>
  <c r="M291" i="4"/>
  <c r="N291" i="4"/>
  <c r="O291" i="4"/>
  <c r="P291" i="4"/>
  <c r="S291" i="4"/>
  <c r="J290" i="4"/>
  <c r="K290" i="4"/>
  <c r="L290" i="4"/>
  <c r="I290" i="4"/>
  <c r="H290" i="4"/>
  <c r="M290" i="4"/>
  <c r="N290" i="4"/>
  <c r="O290" i="4"/>
  <c r="P290" i="4"/>
  <c r="S290" i="4"/>
  <c r="J289" i="4"/>
  <c r="K289" i="4"/>
  <c r="L289" i="4"/>
  <c r="I289" i="4"/>
  <c r="H289" i="4"/>
  <c r="M289" i="4"/>
  <c r="N289" i="4"/>
  <c r="O289" i="4"/>
  <c r="P289" i="4"/>
  <c r="S289" i="4"/>
  <c r="J288" i="4"/>
  <c r="K288" i="4"/>
  <c r="L288" i="4"/>
  <c r="I288" i="4"/>
  <c r="H288" i="4"/>
  <c r="M288" i="4"/>
  <c r="N288" i="4"/>
  <c r="O288" i="4"/>
  <c r="P288" i="4"/>
  <c r="S288" i="4"/>
  <c r="J287" i="4"/>
  <c r="K287" i="4"/>
  <c r="L287" i="4"/>
  <c r="I287" i="4"/>
  <c r="H287" i="4"/>
  <c r="M287" i="4"/>
  <c r="N287" i="4"/>
  <c r="O287" i="4"/>
  <c r="P287" i="4"/>
  <c r="S287" i="4"/>
  <c r="J286" i="4"/>
  <c r="K286" i="4"/>
  <c r="L286" i="4"/>
  <c r="I286" i="4"/>
  <c r="H286" i="4"/>
  <c r="M286" i="4"/>
  <c r="N286" i="4"/>
  <c r="O286" i="4"/>
  <c r="P286" i="4"/>
  <c r="S286" i="4"/>
  <c r="J285" i="4"/>
  <c r="K285" i="4"/>
  <c r="L285" i="4"/>
  <c r="I285" i="4"/>
  <c r="H285" i="4"/>
  <c r="M285" i="4"/>
  <c r="N285" i="4"/>
  <c r="O285" i="4"/>
  <c r="P285" i="4"/>
  <c r="S285" i="4"/>
  <c r="J284" i="4"/>
  <c r="K284" i="4"/>
  <c r="L284" i="4"/>
  <c r="I284" i="4"/>
  <c r="H284" i="4"/>
  <c r="M284" i="4"/>
  <c r="N284" i="4"/>
  <c r="O284" i="4"/>
  <c r="P284" i="4"/>
  <c r="S284" i="4"/>
  <c r="J283" i="4"/>
  <c r="K283" i="4"/>
  <c r="L283" i="4"/>
  <c r="I283" i="4"/>
  <c r="H283" i="4"/>
  <c r="M283" i="4"/>
  <c r="N283" i="4"/>
  <c r="O283" i="4"/>
  <c r="P283" i="4"/>
  <c r="S283" i="4"/>
  <c r="J282" i="4"/>
  <c r="K282" i="4"/>
  <c r="L282" i="4"/>
  <c r="I282" i="4"/>
  <c r="H282" i="4"/>
  <c r="M282" i="4"/>
  <c r="N282" i="4"/>
  <c r="O282" i="4"/>
  <c r="P282" i="4"/>
  <c r="S282" i="4"/>
  <c r="J281" i="4"/>
  <c r="K281" i="4"/>
  <c r="L281" i="4"/>
  <c r="I281" i="4"/>
  <c r="H281" i="4"/>
  <c r="M281" i="4"/>
  <c r="N281" i="4"/>
  <c r="O281" i="4"/>
  <c r="P281" i="4"/>
  <c r="S281" i="4"/>
  <c r="J280" i="4"/>
  <c r="K280" i="4"/>
  <c r="L280" i="4"/>
  <c r="I280" i="4"/>
  <c r="H280" i="4"/>
  <c r="M280" i="4"/>
  <c r="N280" i="4"/>
  <c r="O280" i="4"/>
  <c r="P280" i="4"/>
  <c r="S280" i="4"/>
  <c r="J279" i="4"/>
  <c r="K279" i="4"/>
  <c r="L279" i="4"/>
  <c r="I279" i="4"/>
  <c r="H279" i="4"/>
  <c r="M279" i="4"/>
  <c r="N279" i="4"/>
  <c r="O279" i="4"/>
  <c r="P279" i="4"/>
  <c r="S279" i="4"/>
  <c r="J278" i="4"/>
  <c r="K278" i="4"/>
  <c r="L278" i="4"/>
  <c r="I278" i="4"/>
  <c r="H278" i="4"/>
  <c r="M278" i="4"/>
  <c r="N278" i="4"/>
  <c r="O278" i="4"/>
  <c r="P278" i="4"/>
  <c r="S278" i="4"/>
  <c r="J277" i="4"/>
  <c r="K277" i="4"/>
  <c r="L277" i="4"/>
  <c r="I277" i="4"/>
  <c r="H277" i="4"/>
  <c r="M277" i="4"/>
  <c r="N277" i="4"/>
  <c r="O277" i="4"/>
  <c r="P277" i="4"/>
  <c r="S277" i="4"/>
  <c r="J276" i="4"/>
  <c r="K276" i="4"/>
  <c r="L276" i="4"/>
  <c r="I276" i="4"/>
  <c r="H276" i="4"/>
  <c r="M276" i="4"/>
  <c r="N276" i="4"/>
  <c r="O276" i="4"/>
  <c r="P276" i="4"/>
  <c r="S276" i="4"/>
  <c r="J275" i="4"/>
  <c r="K275" i="4"/>
  <c r="L275" i="4"/>
  <c r="I275" i="4"/>
  <c r="H275" i="4"/>
  <c r="M275" i="4"/>
  <c r="N275" i="4"/>
  <c r="O275" i="4"/>
  <c r="P275" i="4"/>
  <c r="S275" i="4"/>
  <c r="J274" i="4"/>
  <c r="K274" i="4"/>
  <c r="L274" i="4"/>
  <c r="I274" i="4"/>
  <c r="H274" i="4"/>
  <c r="M274" i="4"/>
  <c r="N274" i="4"/>
  <c r="O274" i="4"/>
  <c r="P274" i="4"/>
  <c r="S274" i="4"/>
  <c r="J273" i="4"/>
  <c r="K273" i="4"/>
  <c r="L273" i="4"/>
  <c r="I273" i="4"/>
  <c r="H273" i="4"/>
  <c r="M273" i="4"/>
  <c r="N273" i="4"/>
  <c r="O273" i="4"/>
  <c r="P273" i="4"/>
  <c r="S273" i="4"/>
  <c r="J272" i="4"/>
  <c r="K272" i="4"/>
  <c r="L272" i="4"/>
  <c r="I272" i="4"/>
  <c r="H272" i="4"/>
  <c r="M272" i="4"/>
  <c r="N272" i="4"/>
  <c r="O272" i="4"/>
  <c r="P272" i="4"/>
  <c r="S272" i="4"/>
  <c r="J271" i="4"/>
  <c r="K271" i="4"/>
  <c r="L271" i="4"/>
  <c r="I271" i="4"/>
  <c r="H271" i="4"/>
  <c r="M271" i="4"/>
  <c r="N271" i="4"/>
  <c r="O271" i="4"/>
  <c r="P271" i="4"/>
  <c r="S271" i="4"/>
  <c r="J270" i="4"/>
  <c r="K270" i="4"/>
  <c r="L270" i="4"/>
  <c r="I270" i="4"/>
  <c r="H270" i="4"/>
  <c r="M270" i="4"/>
  <c r="N270" i="4"/>
  <c r="O270" i="4"/>
  <c r="P270" i="4"/>
  <c r="S270" i="4"/>
  <c r="J269" i="4"/>
  <c r="K269" i="4"/>
  <c r="L269" i="4"/>
  <c r="I269" i="4"/>
  <c r="H269" i="4"/>
  <c r="M269" i="4"/>
  <c r="N269" i="4"/>
  <c r="O269" i="4"/>
  <c r="P269" i="4"/>
  <c r="S269" i="4"/>
  <c r="J268" i="4"/>
  <c r="K268" i="4"/>
  <c r="L268" i="4"/>
  <c r="I268" i="4"/>
  <c r="H268" i="4"/>
  <c r="M268" i="4"/>
  <c r="N268" i="4"/>
  <c r="O268" i="4"/>
  <c r="P268" i="4"/>
  <c r="S268" i="4"/>
  <c r="J267" i="4"/>
  <c r="K267" i="4"/>
  <c r="L267" i="4"/>
  <c r="I267" i="4"/>
  <c r="H267" i="4"/>
  <c r="M267" i="4"/>
  <c r="N267" i="4"/>
  <c r="O267" i="4"/>
  <c r="P267" i="4"/>
  <c r="S267" i="4"/>
  <c r="J266" i="4"/>
  <c r="K266" i="4"/>
  <c r="L266" i="4"/>
  <c r="I266" i="4"/>
  <c r="H266" i="4"/>
  <c r="M266" i="4"/>
  <c r="N266" i="4"/>
  <c r="O266" i="4"/>
  <c r="P266" i="4"/>
  <c r="S266" i="4"/>
  <c r="J265" i="4"/>
  <c r="K265" i="4"/>
  <c r="L265" i="4"/>
  <c r="I265" i="4"/>
  <c r="H265" i="4"/>
  <c r="M265" i="4"/>
  <c r="N265" i="4"/>
  <c r="O265" i="4"/>
  <c r="P265" i="4"/>
  <c r="S265" i="4"/>
  <c r="J264" i="4"/>
  <c r="K264" i="4"/>
  <c r="L264" i="4"/>
  <c r="I264" i="4"/>
  <c r="H264" i="4"/>
  <c r="M264" i="4"/>
  <c r="N264" i="4"/>
  <c r="O264" i="4"/>
  <c r="P264" i="4"/>
  <c r="S264" i="4"/>
  <c r="J263" i="4"/>
  <c r="K263" i="4"/>
  <c r="L263" i="4"/>
  <c r="I263" i="4"/>
  <c r="H263" i="4"/>
  <c r="M263" i="4"/>
  <c r="N263" i="4"/>
  <c r="O263" i="4"/>
  <c r="P263" i="4"/>
  <c r="S263" i="4"/>
  <c r="J262" i="4"/>
  <c r="K262" i="4"/>
  <c r="L262" i="4"/>
  <c r="I262" i="4"/>
  <c r="H262" i="4"/>
  <c r="M262" i="4"/>
  <c r="N262" i="4"/>
  <c r="O262" i="4"/>
  <c r="P262" i="4"/>
  <c r="S262" i="4"/>
  <c r="R261" i="4"/>
  <c r="J261" i="4"/>
  <c r="K261" i="4"/>
  <c r="L261" i="4"/>
  <c r="I261" i="4"/>
  <c r="H261" i="4"/>
  <c r="M261" i="4"/>
  <c r="N261" i="4"/>
  <c r="O261" i="4"/>
  <c r="P261" i="4"/>
  <c r="S261" i="4"/>
  <c r="R260" i="4"/>
  <c r="J260" i="4"/>
  <c r="K260" i="4"/>
  <c r="L260" i="4"/>
  <c r="I260" i="4"/>
  <c r="H260" i="4"/>
  <c r="M260" i="4"/>
  <c r="N260" i="4"/>
  <c r="O260" i="4"/>
  <c r="P260" i="4"/>
  <c r="S260" i="4"/>
  <c r="R259" i="4"/>
  <c r="J259" i="4"/>
  <c r="K259" i="4"/>
  <c r="L259" i="4"/>
  <c r="I259" i="4"/>
  <c r="H259" i="4"/>
  <c r="M259" i="4"/>
  <c r="N259" i="4"/>
  <c r="O259" i="4"/>
  <c r="P259" i="4"/>
  <c r="S259" i="4"/>
  <c r="R258" i="4"/>
  <c r="J258" i="4"/>
  <c r="K258" i="4"/>
  <c r="L258" i="4"/>
  <c r="I258" i="4"/>
  <c r="H258" i="4"/>
  <c r="M258" i="4"/>
  <c r="N258" i="4"/>
  <c r="O258" i="4"/>
  <c r="P258" i="4"/>
  <c r="S258" i="4"/>
  <c r="R257" i="4"/>
  <c r="J257" i="4"/>
  <c r="K257" i="4"/>
  <c r="L257" i="4"/>
  <c r="I257" i="4"/>
  <c r="H257" i="4"/>
  <c r="M257" i="4"/>
  <c r="N257" i="4"/>
  <c r="O257" i="4"/>
  <c r="P257" i="4"/>
  <c r="S257" i="4"/>
  <c r="R256" i="4"/>
  <c r="J256" i="4"/>
  <c r="K256" i="4"/>
  <c r="L256" i="4"/>
  <c r="I256" i="4"/>
  <c r="H256" i="4"/>
  <c r="M256" i="4"/>
  <c r="N256" i="4"/>
  <c r="O256" i="4"/>
  <c r="P256" i="4"/>
  <c r="S256" i="4"/>
  <c r="R255" i="4"/>
  <c r="J255" i="4"/>
  <c r="K255" i="4"/>
  <c r="L255" i="4"/>
  <c r="I255" i="4"/>
  <c r="H255" i="4"/>
  <c r="M255" i="4"/>
  <c r="N255" i="4"/>
  <c r="O255" i="4"/>
  <c r="P255" i="4"/>
  <c r="S255" i="4"/>
  <c r="R254" i="4"/>
  <c r="J254" i="4"/>
  <c r="K254" i="4"/>
  <c r="L254" i="4"/>
  <c r="I254" i="4"/>
  <c r="H254" i="4"/>
  <c r="M254" i="4"/>
  <c r="N254" i="4"/>
  <c r="O254" i="4"/>
  <c r="P254" i="4"/>
  <c r="S254" i="4"/>
  <c r="R253" i="4"/>
  <c r="J253" i="4"/>
  <c r="K253" i="4"/>
  <c r="L253" i="4"/>
  <c r="I253" i="4"/>
  <c r="H253" i="4"/>
  <c r="M253" i="4"/>
  <c r="N253" i="4"/>
  <c r="O253" i="4"/>
  <c r="P253" i="4"/>
  <c r="S253" i="4"/>
  <c r="R252" i="4"/>
  <c r="J252" i="4"/>
  <c r="K252" i="4"/>
  <c r="L252" i="4"/>
  <c r="I252" i="4"/>
  <c r="H252" i="4"/>
  <c r="M252" i="4"/>
  <c r="N252" i="4"/>
  <c r="O252" i="4"/>
  <c r="P252" i="4"/>
  <c r="S252" i="4"/>
  <c r="R251" i="4"/>
  <c r="J251" i="4"/>
  <c r="K251" i="4"/>
  <c r="L251" i="4"/>
  <c r="I251" i="4"/>
  <c r="H251" i="4"/>
  <c r="M251" i="4"/>
  <c r="N251" i="4"/>
  <c r="O251" i="4"/>
  <c r="P251" i="4"/>
  <c r="S251" i="4"/>
  <c r="R250" i="4"/>
  <c r="J250" i="4"/>
  <c r="K250" i="4"/>
  <c r="L250" i="4"/>
  <c r="I250" i="4"/>
  <c r="H250" i="4"/>
  <c r="M250" i="4"/>
  <c r="N250" i="4"/>
  <c r="O250" i="4"/>
  <c r="P250" i="4"/>
  <c r="S250" i="4"/>
  <c r="R249" i="4"/>
  <c r="J249" i="4"/>
  <c r="K249" i="4"/>
  <c r="L249" i="4"/>
  <c r="I249" i="4"/>
  <c r="H249" i="4"/>
  <c r="M249" i="4"/>
  <c r="N249" i="4"/>
  <c r="O249" i="4"/>
  <c r="P249" i="4"/>
  <c r="S249" i="4"/>
  <c r="R248" i="4"/>
  <c r="J248" i="4"/>
  <c r="K248" i="4"/>
  <c r="L248" i="4"/>
  <c r="I248" i="4"/>
  <c r="H248" i="4"/>
  <c r="M248" i="4"/>
  <c r="N248" i="4"/>
  <c r="O248" i="4"/>
  <c r="P248" i="4"/>
  <c r="S248" i="4"/>
  <c r="R247" i="4"/>
  <c r="J247" i="4"/>
  <c r="K247" i="4"/>
  <c r="L247" i="4"/>
  <c r="I247" i="4"/>
  <c r="H247" i="4"/>
  <c r="M247" i="4"/>
  <c r="N247" i="4"/>
  <c r="O247" i="4"/>
  <c r="P247" i="4"/>
  <c r="S247" i="4"/>
  <c r="R246" i="4"/>
  <c r="J246" i="4"/>
  <c r="K246" i="4"/>
  <c r="L246" i="4"/>
  <c r="I246" i="4"/>
  <c r="H246" i="4"/>
  <c r="M246" i="4"/>
  <c r="N246" i="4"/>
  <c r="O246" i="4"/>
  <c r="P246" i="4"/>
  <c r="S246" i="4"/>
  <c r="R245" i="4"/>
  <c r="J245" i="4"/>
  <c r="K245" i="4"/>
  <c r="L245" i="4"/>
  <c r="I245" i="4"/>
  <c r="H245" i="4"/>
  <c r="M245" i="4"/>
  <c r="N245" i="4"/>
  <c r="O245" i="4"/>
  <c r="P245" i="4"/>
  <c r="S245" i="4"/>
  <c r="R244" i="4"/>
  <c r="J244" i="4"/>
  <c r="K244" i="4"/>
  <c r="L244" i="4"/>
  <c r="I244" i="4"/>
  <c r="H244" i="4"/>
  <c r="M244" i="4"/>
  <c r="N244" i="4"/>
  <c r="O244" i="4"/>
  <c r="P244" i="4"/>
  <c r="S244" i="4"/>
  <c r="R243" i="4"/>
  <c r="J243" i="4"/>
  <c r="K243" i="4"/>
  <c r="L243" i="4"/>
  <c r="I243" i="4"/>
  <c r="H243" i="4"/>
  <c r="M243" i="4"/>
  <c r="N243" i="4"/>
  <c r="O243" i="4"/>
  <c r="P243" i="4"/>
  <c r="S243" i="4"/>
  <c r="R242" i="4"/>
  <c r="J242" i="4"/>
  <c r="K242" i="4"/>
  <c r="L242" i="4"/>
  <c r="I242" i="4"/>
  <c r="H242" i="4"/>
  <c r="M242" i="4"/>
  <c r="N242" i="4"/>
  <c r="O242" i="4"/>
  <c r="P242" i="4"/>
  <c r="S242" i="4"/>
  <c r="R241" i="4"/>
  <c r="J241" i="4"/>
  <c r="K241" i="4"/>
  <c r="L241" i="4"/>
  <c r="I241" i="4"/>
  <c r="H241" i="4"/>
  <c r="M241" i="4"/>
  <c r="N241" i="4"/>
  <c r="O241" i="4"/>
  <c r="P241" i="4"/>
  <c r="S241" i="4"/>
  <c r="R240" i="4"/>
  <c r="J240" i="4"/>
  <c r="K240" i="4"/>
  <c r="L240" i="4"/>
  <c r="I240" i="4"/>
  <c r="H240" i="4"/>
  <c r="M240" i="4"/>
  <c r="N240" i="4"/>
  <c r="O240" i="4"/>
  <c r="P240" i="4"/>
  <c r="S240" i="4"/>
  <c r="R239" i="4"/>
  <c r="J239" i="4"/>
  <c r="K239" i="4"/>
  <c r="L239" i="4"/>
  <c r="I239" i="4"/>
  <c r="H239" i="4"/>
  <c r="M239" i="4"/>
  <c r="N239" i="4"/>
  <c r="O239" i="4"/>
  <c r="P239" i="4"/>
  <c r="S239" i="4"/>
  <c r="R238" i="4"/>
  <c r="J238" i="4"/>
  <c r="K238" i="4"/>
  <c r="L238" i="4"/>
  <c r="I238" i="4"/>
  <c r="H238" i="4"/>
  <c r="M238" i="4"/>
  <c r="N238" i="4"/>
  <c r="O238" i="4"/>
  <c r="P238" i="4"/>
  <c r="S238" i="4"/>
  <c r="R237" i="4"/>
  <c r="J237" i="4"/>
  <c r="K237" i="4"/>
  <c r="L237" i="4"/>
  <c r="I237" i="4"/>
  <c r="H237" i="4"/>
  <c r="M237" i="4"/>
  <c r="N237" i="4"/>
  <c r="O237" i="4"/>
  <c r="P237" i="4"/>
  <c r="S237" i="4"/>
  <c r="R236" i="4"/>
  <c r="J236" i="4"/>
  <c r="K236" i="4"/>
  <c r="L236" i="4"/>
  <c r="I236" i="4"/>
  <c r="H236" i="4"/>
  <c r="M236" i="4"/>
  <c r="N236" i="4"/>
  <c r="O236" i="4"/>
  <c r="P236" i="4"/>
  <c r="S236" i="4"/>
  <c r="R235" i="4"/>
  <c r="J235" i="4"/>
  <c r="K235" i="4"/>
  <c r="L235" i="4"/>
  <c r="I235" i="4"/>
  <c r="H235" i="4"/>
  <c r="M235" i="4"/>
  <c r="N235" i="4"/>
  <c r="O235" i="4"/>
  <c r="P235" i="4"/>
  <c r="S235" i="4"/>
  <c r="R234" i="4"/>
  <c r="J234" i="4"/>
  <c r="K234" i="4"/>
  <c r="L234" i="4"/>
  <c r="I234" i="4"/>
  <c r="H234" i="4"/>
  <c r="M234" i="4"/>
  <c r="N234" i="4"/>
  <c r="O234" i="4"/>
  <c r="P234" i="4"/>
  <c r="S234" i="4"/>
  <c r="K233" i="4"/>
  <c r="I233" i="4"/>
  <c r="H233" i="4"/>
  <c r="J119" i="4"/>
  <c r="K119" i="4"/>
  <c r="L119" i="4"/>
  <c r="I119" i="4"/>
  <c r="H119" i="4"/>
  <c r="J71" i="4"/>
  <c r="K71" i="4"/>
  <c r="L71" i="4"/>
  <c r="I71" i="4"/>
  <c r="H71" i="4"/>
  <c r="M71" i="4"/>
  <c r="N71" i="4"/>
  <c r="O71" i="4"/>
  <c r="P71" i="4"/>
  <c r="S71" i="4"/>
  <c r="J70" i="4"/>
  <c r="K70" i="4"/>
  <c r="L70" i="4"/>
  <c r="I70" i="4"/>
  <c r="H70" i="4"/>
  <c r="M70" i="4"/>
  <c r="N70" i="4"/>
  <c r="O70" i="4"/>
  <c r="P70" i="4"/>
  <c r="S70" i="4"/>
  <c r="J69" i="4"/>
  <c r="K69" i="4"/>
  <c r="L69" i="4"/>
  <c r="I69" i="4"/>
  <c r="H69" i="4"/>
  <c r="M69" i="4"/>
  <c r="N69" i="4"/>
  <c r="O69" i="4"/>
  <c r="P69" i="4"/>
  <c r="S69" i="4"/>
  <c r="J68" i="4"/>
  <c r="K68" i="4"/>
  <c r="L68" i="4"/>
  <c r="I68" i="4"/>
  <c r="H68" i="4"/>
  <c r="M68" i="4"/>
  <c r="N68" i="4"/>
  <c r="O68" i="4"/>
  <c r="P68" i="4"/>
  <c r="S68" i="4"/>
  <c r="J67" i="4"/>
  <c r="K67" i="4"/>
  <c r="L67" i="4"/>
  <c r="I67" i="4"/>
  <c r="H67" i="4"/>
  <c r="M67" i="4"/>
  <c r="N67" i="4"/>
  <c r="O67" i="4"/>
  <c r="P67" i="4"/>
  <c r="S67" i="4"/>
  <c r="J66" i="4"/>
  <c r="K66" i="4"/>
  <c r="L66" i="4"/>
  <c r="I66" i="4"/>
  <c r="H66" i="4"/>
  <c r="M66" i="4"/>
  <c r="N66" i="4"/>
  <c r="O66" i="4"/>
  <c r="P66" i="4"/>
  <c r="S66" i="4"/>
  <c r="J65" i="4"/>
  <c r="K65" i="4"/>
  <c r="L65" i="4"/>
  <c r="I65" i="4"/>
  <c r="H65" i="4"/>
  <c r="M65" i="4"/>
  <c r="N65" i="4"/>
  <c r="O65" i="4"/>
  <c r="P65" i="4"/>
  <c r="S65" i="4"/>
  <c r="J64" i="4"/>
  <c r="K64" i="4"/>
  <c r="L64" i="4"/>
  <c r="I64" i="4"/>
  <c r="H64" i="4"/>
  <c r="M64" i="4"/>
  <c r="N64" i="4"/>
  <c r="O64" i="4"/>
  <c r="P64" i="4"/>
  <c r="S64" i="4"/>
  <c r="J63" i="4"/>
  <c r="K63" i="4"/>
  <c r="L63" i="4"/>
  <c r="I63" i="4"/>
  <c r="H63" i="4"/>
  <c r="M63" i="4"/>
  <c r="N63" i="4"/>
  <c r="O63" i="4"/>
  <c r="P63" i="4"/>
  <c r="S63" i="4"/>
  <c r="J62" i="4"/>
  <c r="K62" i="4"/>
  <c r="L62" i="4"/>
  <c r="I62" i="4"/>
  <c r="H62" i="4"/>
  <c r="M62" i="4"/>
  <c r="N62" i="4"/>
  <c r="O62" i="4"/>
  <c r="P62" i="4"/>
  <c r="S62" i="4"/>
  <c r="J61" i="4"/>
  <c r="K61" i="4"/>
  <c r="L61" i="4"/>
  <c r="I61" i="4"/>
  <c r="H61" i="4"/>
  <c r="M61" i="4"/>
  <c r="N61" i="4"/>
  <c r="O61" i="4"/>
  <c r="P61" i="4"/>
  <c r="S61" i="4"/>
  <c r="J60" i="4"/>
  <c r="K60" i="4"/>
  <c r="L60" i="4"/>
  <c r="I60" i="4"/>
  <c r="H60" i="4"/>
  <c r="M60" i="4"/>
  <c r="N60" i="4"/>
  <c r="O60" i="4"/>
  <c r="P60" i="4"/>
  <c r="S60" i="4"/>
  <c r="J59" i="4"/>
  <c r="K59" i="4"/>
  <c r="L59" i="4"/>
  <c r="I59" i="4"/>
  <c r="H59" i="4"/>
  <c r="M59" i="4"/>
  <c r="N59" i="4"/>
  <c r="O59" i="4"/>
  <c r="P59" i="4"/>
  <c r="S59" i="4"/>
  <c r="J58" i="4"/>
  <c r="K58" i="4"/>
  <c r="L58" i="4"/>
  <c r="I58" i="4"/>
  <c r="H58" i="4"/>
  <c r="M58" i="4"/>
  <c r="N58" i="4"/>
  <c r="O58" i="4"/>
  <c r="P58" i="4"/>
  <c r="S58" i="4"/>
  <c r="J57" i="4"/>
  <c r="K57" i="4"/>
  <c r="L57" i="4"/>
  <c r="I57" i="4"/>
  <c r="H57" i="4"/>
  <c r="M57" i="4"/>
  <c r="N57" i="4"/>
  <c r="O57" i="4"/>
  <c r="P57" i="4"/>
  <c r="S57" i="4"/>
  <c r="J56" i="4"/>
  <c r="K56" i="4"/>
  <c r="L56" i="4"/>
  <c r="I56" i="4"/>
  <c r="H56" i="4"/>
  <c r="M56" i="4"/>
  <c r="N56" i="4"/>
  <c r="O56" i="4"/>
  <c r="P56" i="4"/>
  <c r="S56" i="4"/>
  <c r="J55" i="4"/>
  <c r="K55" i="4"/>
  <c r="L55" i="4"/>
  <c r="I55" i="4"/>
  <c r="H55" i="4"/>
  <c r="M55" i="4"/>
  <c r="N55" i="4"/>
  <c r="O55" i="4"/>
  <c r="P55" i="4"/>
  <c r="S55" i="4"/>
  <c r="J54" i="4"/>
  <c r="K54" i="4"/>
  <c r="L54" i="4"/>
  <c r="I54" i="4"/>
  <c r="H54" i="4"/>
  <c r="M54" i="4"/>
  <c r="N54" i="4"/>
  <c r="O54" i="4"/>
  <c r="P54" i="4"/>
  <c r="S54" i="4"/>
  <c r="J53" i="4"/>
  <c r="K53" i="4"/>
  <c r="L53" i="4"/>
  <c r="I53" i="4"/>
  <c r="H53" i="4"/>
  <c r="M53" i="4"/>
  <c r="N53" i="4"/>
  <c r="O53" i="4"/>
  <c r="P53" i="4"/>
  <c r="S53" i="4"/>
  <c r="J52" i="4"/>
  <c r="K52" i="4"/>
  <c r="L52" i="4"/>
  <c r="I52" i="4"/>
  <c r="H52" i="4"/>
  <c r="M52" i="4"/>
  <c r="N52" i="4"/>
  <c r="O52" i="4"/>
  <c r="P52" i="4"/>
  <c r="S52" i="4"/>
  <c r="J51" i="4"/>
  <c r="K51" i="4"/>
  <c r="L51" i="4"/>
  <c r="I51" i="4"/>
  <c r="H51" i="4"/>
  <c r="M51" i="4"/>
  <c r="N51" i="4"/>
  <c r="O51" i="4"/>
  <c r="P51" i="4"/>
  <c r="S51" i="4"/>
  <c r="J50" i="4"/>
  <c r="K50" i="4"/>
  <c r="L50" i="4"/>
  <c r="I50" i="4"/>
  <c r="H50" i="4"/>
  <c r="M50" i="4"/>
  <c r="N50" i="4"/>
  <c r="O50" i="4"/>
  <c r="P50" i="4"/>
  <c r="S50" i="4"/>
  <c r="J49" i="4"/>
  <c r="K49" i="4"/>
  <c r="L49" i="4"/>
  <c r="I49" i="4"/>
  <c r="H49" i="4"/>
  <c r="M49" i="4"/>
  <c r="N49" i="4"/>
  <c r="O49" i="4"/>
  <c r="P49" i="4"/>
  <c r="S49" i="4"/>
  <c r="J48" i="4"/>
  <c r="K48" i="4"/>
  <c r="L48" i="4"/>
  <c r="I48" i="4"/>
  <c r="H48" i="4"/>
  <c r="M48" i="4"/>
  <c r="N48" i="4"/>
  <c r="O48" i="4"/>
  <c r="P48" i="4"/>
  <c r="S48" i="4"/>
  <c r="J47" i="4"/>
  <c r="K47" i="4"/>
  <c r="L47" i="4"/>
  <c r="I47" i="4"/>
  <c r="H47" i="4"/>
  <c r="M47" i="4"/>
  <c r="N47" i="4"/>
  <c r="O47" i="4"/>
  <c r="P47" i="4"/>
  <c r="S47" i="4"/>
  <c r="J46" i="4"/>
  <c r="K46" i="4"/>
  <c r="L46" i="4"/>
  <c r="I46" i="4"/>
  <c r="H46" i="4"/>
  <c r="M46" i="4"/>
  <c r="N46" i="4"/>
  <c r="O46" i="4"/>
  <c r="P46" i="4"/>
  <c r="S46" i="4"/>
  <c r="J45" i="4"/>
  <c r="K45" i="4"/>
  <c r="L45" i="4"/>
  <c r="I45" i="4"/>
  <c r="H45" i="4"/>
  <c r="M45" i="4"/>
  <c r="N45" i="4"/>
  <c r="O45" i="4"/>
  <c r="P45" i="4"/>
  <c r="S45" i="4"/>
  <c r="J44" i="4"/>
  <c r="K44" i="4"/>
  <c r="L44" i="4"/>
  <c r="I44" i="4"/>
  <c r="H44" i="4"/>
  <c r="M44" i="4"/>
  <c r="N44" i="4"/>
  <c r="O44" i="4"/>
  <c r="P44" i="4"/>
  <c r="S44" i="4"/>
  <c r="J43" i="4"/>
  <c r="K43" i="4"/>
  <c r="L43" i="4"/>
  <c r="I43" i="4"/>
  <c r="H43" i="4"/>
  <c r="M43" i="4"/>
  <c r="N43" i="4"/>
  <c r="O43" i="4"/>
  <c r="P43" i="4"/>
  <c r="S43" i="4"/>
  <c r="J42" i="4"/>
  <c r="K42" i="4"/>
  <c r="L42" i="4"/>
  <c r="I42" i="4"/>
  <c r="H42" i="4"/>
  <c r="M42" i="4"/>
  <c r="N42" i="4"/>
  <c r="O42" i="4"/>
  <c r="P42" i="4"/>
  <c r="S42" i="4"/>
  <c r="J41" i="4"/>
  <c r="K41" i="4"/>
  <c r="L41" i="4"/>
  <c r="I41" i="4"/>
  <c r="H41" i="4"/>
  <c r="M41" i="4"/>
  <c r="N41" i="4"/>
  <c r="O41" i="4"/>
  <c r="P41" i="4"/>
  <c r="S41" i="4"/>
  <c r="J40" i="4"/>
  <c r="K40" i="4"/>
  <c r="L40" i="4"/>
  <c r="I40" i="4"/>
  <c r="H40" i="4"/>
  <c r="M40" i="4"/>
  <c r="N40" i="4"/>
  <c r="O40" i="4"/>
  <c r="P40" i="4"/>
  <c r="S40" i="4"/>
  <c r="J39" i="4"/>
  <c r="K39" i="4"/>
  <c r="L39" i="4"/>
  <c r="I39" i="4"/>
  <c r="H39" i="4"/>
  <c r="M39" i="4"/>
  <c r="N39" i="4"/>
  <c r="O39" i="4"/>
  <c r="P39" i="4"/>
  <c r="S39" i="4"/>
  <c r="J38" i="4"/>
  <c r="K38" i="4"/>
  <c r="L38" i="4"/>
  <c r="I38" i="4"/>
  <c r="H38" i="4"/>
  <c r="M38" i="4"/>
  <c r="N38" i="4"/>
  <c r="O38" i="4"/>
  <c r="P38" i="4"/>
  <c r="S38" i="4"/>
  <c r="J37" i="4"/>
  <c r="K37" i="4"/>
  <c r="L37" i="4"/>
  <c r="I37" i="4"/>
  <c r="H37" i="4"/>
  <c r="M37" i="4"/>
  <c r="N37" i="4"/>
  <c r="O37" i="4"/>
  <c r="P37" i="4"/>
  <c r="S37" i="4"/>
  <c r="J36" i="4"/>
  <c r="K36" i="4"/>
  <c r="L36" i="4"/>
  <c r="I36" i="4"/>
  <c r="H36" i="4"/>
  <c r="M36" i="4"/>
  <c r="N36" i="4"/>
  <c r="O36" i="4"/>
  <c r="P36" i="4"/>
  <c r="S36" i="4"/>
  <c r="J35" i="4"/>
  <c r="K35" i="4"/>
  <c r="L35" i="4"/>
  <c r="I35" i="4"/>
  <c r="H35" i="4"/>
  <c r="M35" i="4"/>
  <c r="N35" i="4"/>
  <c r="O35" i="4"/>
  <c r="P35" i="4"/>
  <c r="S35" i="4"/>
  <c r="J34" i="4"/>
  <c r="K34" i="4"/>
  <c r="L34" i="4"/>
  <c r="I34" i="4"/>
  <c r="H34" i="4"/>
  <c r="M34" i="4"/>
  <c r="N34" i="4"/>
  <c r="O34" i="4"/>
  <c r="P34" i="4"/>
  <c r="S34" i="4"/>
  <c r="J33" i="4"/>
  <c r="K33" i="4"/>
  <c r="L33" i="4"/>
  <c r="I33" i="4"/>
  <c r="H33" i="4"/>
  <c r="M33" i="4"/>
  <c r="N33" i="4"/>
  <c r="O33" i="4"/>
  <c r="P33" i="4"/>
  <c r="S33" i="4"/>
  <c r="J32" i="4"/>
  <c r="K32" i="4"/>
  <c r="L32" i="4"/>
  <c r="I32" i="4"/>
  <c r="H32" i="4"/>
  <c r="M32" i="4"/>
  <c r="N32" i="4"/>
  <c r="O32" i="4"/>
  <c r="P32" i="4"/>
  <c r="S32" i="4"/>
  <c r="J31" i="4"/>
  <c r="K31" i="4"/>
  <c r="L31" i="4"/>
  <c r="I31" i="4"/>
  <c r="H31" i="4"/>
  <c r="M31" i="4"/>
  <c r="N31" i="4"/>
  <c r="O31" i="4"/>
  <c r="P31" i="4"/>
  <c r="S31" i="4"/>
  <c r="J30" i="4"/>
  <c r="K30" i="4"/>
  <c r="L30" i="4"/>
  <c r="I30" i="4"/>
  <c r="H30" i="4"/>
  <c r="M30" i="4"/>
  <c r="N30" i="4"/>
  <c r="O30" i="4"/>
  <c r="P30" i="4"/>
  <c r="S30" i="4"/>
  <c r="J29" i="4"/>
  <c r="K29" i="4"/>
  <c r="L29" i="4"/>
  <c r="I29" i="4"/>
  <c r="H29" i="4"/>
  <c r="M29" i="4"/>
  <c r="N29" i="4"/>
  <c r="O29" i="4"/>
  <c r="P29" i="4"/>
  <c r="S29" i="4"/>
  <c r="J28" i="4"/>
  <c r="K28" i="4"/>
  <c r="L28" i="4"/>
  <c r="I28" i="4"/>
  <c r="H28" i="4"/>
  <c r="M28" i="4"/>
  <c r="N28" i="4"/>
  <c r="O28" i="4"/>
  <c r="P28" i="4"/>
  <c r="S28" i="4"/>
  <c r="J27" i="4"/>
  <c r="K27" i="4"/>
  <c r="L27" i="4"/>
  <c r="I27" i="4"/>
  <c r="H27" i="4"/>
  <c r="M27" i="4"/>
  <c r="N27" i="4"/>
  <c r="O27" i="4"/>
  <c r="P27" i="4"/>
  <c r="S27" i="4"/>
  <c r="J26" i="4"/>
  <c r="K26" i="4"/>
  <c r="L26" i="4"/>
  <c r="I26" i="4"/>
  <c r="H26" i="4"/>
  <c r="M26" i="4"/>
  <c r="N26" i="4"/>
  <c r="O26" i="4"/>
  <c r="P26" i="4"/>
  <c r="S26" i="4"/>
  <c r="J25" i="4"/>
  <c r="K25" i="4"/>
  <c r="L25" i="4"/>
  <c r="I25" i="4"/>
  <c r="H25" i="4"/>
  <c r="M25" i="4"/>
  <c r="N25" i="4"/>
  <c r="O25" i="4"/>
  <c r="P25" i="4"/>
  <c r="S25" i="4"/>
  <c r="J24" i="4"/>
  <c r="K24" i="4"/>
  <c r="L24" i="4"/>
  <c r="I24" i="4"/>
  <c r="H24" i="4"/>
  <c r="M24" i="4"/>
  <c r="N24" i="4"/>
  <c r="O24" i="4"/>
  <c r="P24" i="4"/>
  <c r="S24" i="4"/>
  <c r="J23" i="4"/>
  <c r="K23" i="4"/>
  <c r="L23" i="4"/>
  <c r="I23" i="4"/>
  <c r="H23" i="4"/>
  <c r="M23" i="4"/>
  <c r="N23" i="4"/>
  <c r="O23" i="4"/>
  <c r="P23" i="4"/>
  <c r="S23" i="4"/>
  <c r="J22" i="4"/>
  <c r="K22" i="4"/>
  <c r="L22" i="4"/>
  <c r="I22" i="4"/>
  <c r="H22" i="4"/>
  <c r="M22" i="4"/>
  <c r="N22" i="4"/>
  <c r="O22" i="4"/>
  <c r="P22" i="4"/>
  <c r="S22" i="4"/>
  <c r="J21" i="4"/>
  <c r="K21" i="4"/>
  <c r="L21" i="4"/>
  <c r="I21" i="4"/>
  <c r="H21" i="4"/>
  <c r="M21" i="4"/>
  <c r="N21" i="4"/>
  <c r="O21" i="4"/>
  <c r="P21" i="4"/>
  <c r="S21" i="4"/>
  <c r="J20" i="4"/>
  <c r="K20" i="4"/>
  <c r="L20" i="4"/>
  <c r="I20" i="4"/>
  <c r="H20" i="4"/>
  <c r="M20" i="4"/>
  <c r="N20" i="4"/>
  <c r="O20" i="4"/>
  <c r="P20" i="4"/>
  <c r="S20" i="4"/>
  <c r="J19" i="4"/>
  <c r="K19" i="4"/>
  <c r="L19" i="4"/>
  <c r="I19" i="4"/>
  <c r="H19" i="4"/>
  <c r="M19" i="4"/>
  <c r="N19" i="4"/>
  <c r="O19" i="4"/>
  <c r="P19" i="4"/>
  <c r="S19" i="4"/>
  <c r="J18" i="4"/>
  <c r="K18" i="4"/>
  <c r="L18" i="4"/>
  <c r="I18" i="4"/>
  <c r="H18" i="4"/>
  <c r="M18" i="4"/>
  <c r="N18" i="4"/>
  <c r="O18" i="4"/>
  <c r="P18" i="4"/>
  <c r="S18" i="4"/>
  <c r="J17" i="4"/>
  <c r="K17" i="4"/>
  <c r="L17" i="4"/>
  <c r="I17" i="4"/>
  <c r="H17" i="4"/>
  <c r="M17" i="4"/>
  <c r="N17" i="4"/>
  <c r="O17" i="4"/>
  <c r="P17" i="4"/>
  <c r="S17" i="4"/>
  <c r="J16" i="4"/>
  <c r="K16" i="4"/>
  <c r="L16" i="4"/>
  <c r="I16" i="4"/>
  <c r="H16" i="4"/>
  <c r="M16" i="4"/>
  <c r="N16" i="4"/>
  <c r="O16" i="4"/>
  <c r="P16" i="4"/>
  <c r="S16" i="4"/>
  <c r="J15" i="4"/>
  <c r="K15" i="4"/>
  <c r="L15" i="4"/>
  <c r="I15" i="4"/>
  <c r="H15" i="4"/>
  <c r="M15" i="4"/>
  <c r="N15" i="4"/>
  <c r="O15" i="4"/>
  <c r="P15" i="4"/>
  <c r="S15" i="4"/>
  <c r="J14" i="4"/>
  <c r="K14" i="4"/>
  <c r="L14" i="4"/>
  <c r="I14" i="4"/>
  <c r="H14" i="4"/>
  <c r="M14" i="4"/>
  <c r="N14" i="4"/>
  <c r="O14" i="4"/>
  <c r="P14" i="4"/>
  <c r="S14" i="4"/>
  <c r="J13" i="4"/>
  <c r="K13" i="4"/>
  <c r="L13" i="4"/>
  <c r="I13" i="4"/>
  <c r="H13" i="4"/>
  <c r="M13" i="4"/>
  <c r="N13" i="4"/>
  <c r="O13" i="4"/>
  <c r="P13" i="4"/>
  <c r="S13" i="4"/>
  <c r="J12" i="4"/>
  <c r="K12" i="4"/>
  <c r="L12" i="4"/>
  <c r="I12" i="4"/>
  <c r="H12" i="4"/>
  <c r="M12" i="4"/>
  <c r="N12" i="4"/>
  <c r="O12" i="4"/>
  <c r="P12" i="4"/>
  <c r="S12" i="4"/>
  <c r="J11" i="4"/>
  <c r="K11" i="4"/>
  <c r="L11" i="4"/>
  <c r="I11" i="4"/>
  <c r="H11" i="4"/>
  <c r="M11" i="4"/>
  <c r="N11" i="4"/>
  <c r="O11" i="4"/>
  <c r="P11" i="4"/>
  <c r="S11" i="4"/>
  <c r="J10" i="4"/>
  <c r="K10" i="4"/>
  <c r="L10" i="4"/>
  <c r="I10" i="4"/>
  <c r="H10" i="4"/>
  <c r="M10" i="4"/>
  <c r="N10" i="4"/>
  <c r="O10" i="4"/>
  <c r="P10" i="4"/>
  <c r="S10" i="4"/>
  <c r="J9" i="4"/>
  <c r="K9" i="4"/>
  <c r="L9" i="4"/>
  <c r="I9" i="4"/>
  <c r="H9" i="4"/>
  <c r="M9" i="4"/>
  <c r="N9" i="4"/>
  <c r="O9" i="4"/>
  <c r="P9" i="4"/>
  <c r="S9" i="4"/>
  <c r="J8" i="4"/>
  <c r="K8" i="4"/>
  <c r="L8" i="4"/>
  <c r="I8" i="4"/>
  <c r="H8" i="4"/>
  <c r="M8" i="4"/>
  <c r="N8" i="4"/>
  <c r="O8" i="4"/>
  <c r="P8" i="4"/>
  <c r="S8" i="4"/>
  <c r="J7" i="4"/>
  <c r="K7" i="4"/>
  <c r="L7" i="4"/>
  <c r="I7" i="4"/>
  <c r="H7" i="4"/>
  <c r="M7" i="4"/>
  <c r="N7" i="4"/>
  <c r="O7" i="4"/>
  <c r="P7" i="4"/>
  <c r="S7" i="4"/>
  <c r="J6" i="4"/>
  <c r="K6" i="4"/>
  <c r="L6" i="4"/>
  <c r="I6" i="4"/>
  <c r="H6" i="4"/>
  <c r="M6" i="4"/>
  <c r="N6" i="4"/>
  <c r="O6" i="4"/>
  <c r="P6" i="4"/>
  <c r="S6" i="4"/>
  <c r="J5" i="4"/>
  <c r="K5" i="4"/>
  <c r="L5" i="4"/>
  <c r="I5" i="4"/>
  <c r="H5" i="4"/>
  <c r="M5" i="4"/>
  <c r="N5" i="4"/>
  <c r="O5" i="4"/>
  <c r="P5" i="4"/>
  <c r="S5" i="4"/>
  <c r="G6" i="1"/>
  <c r="J6" i="1"/>
  <c r="K6" i="1"/>
  <c r="L6" i="1"/>
  <c r="I6" i="1"/>
  <c r="H6" i="1"/>
  <c r="M6" i="1"/>
  <c r="N6" i="1"/>
  <c r="O6" i="1"/>
  <c r="P6" i="1"/>
  <c r="S6" i="1"/>
  <c r="G8" i="1"/>
  <c r="J8" i="1"/>
  <c r="K8" i="1"/>
  <c r="L8" i="1"/>
  <c r="I8" i="1"/>
  <c r="H8" i="1"/>
  <c r="M8" i="1"/>
  <c r="N8" i="1"/>
  <c r="O8" i="1"/>
  <c r="P8" i="1"/>
  <c r="S8" i="1"/>
  <c r="G9" i="1"/>
  <c r="J9" i="1"/>
  <c r="K9" i="1"/>
  <c r="L9" i="1"/>
  <c r="I9" i="1"/>
  <c r="H9" i="1"/>
  <c r="M9" i="1"/>
  <c r="N9" i="1"/>
  <c r="O9" i="1"/>
  <c r="P9" i="1"/>
  <c r="S9" i="1"/>
  <c r="G10" i="1"/>
  <c r="J10" i="1"/>
  <c r="K10" i="1"/>
  <c r="L10" i="1"/>
  <c r="I10" i="1"/>
  <c r="H10" i="1"/>
  <c r="M10" i="1"/>
  <c r="N10" i="1"/>
  <c r="O10" i="1"/>
  <c r="P10" i="1"/>
  <c r="S10" i="1"/>
  <c r="G11" i="1"/>
  <c r="J11" i="1"/>
  <c r="K11" i="1"/>
  <c r="L11" i="1"/>
  <c r="I11" i="1"/>
  <c r="H11" i="1"/>
  <c r="M11" i="1"/>
  <c r="N11" i="1"/>
  <c r="O11" i="1"/>
  <c r="P11" i="1"/>
  <c r="S11" i="1"/>
  <c r="G12" i="1"/>
  <c r="J12" i="1"/>
  <c r="K12" i="1"/>
  <c r="L12" i="1"/>
  <c r="I12" i="1"/>
  <c r="H12" i="1"/>
  <c r="M12" i="1"/>
  <c r="N12" i="1"/>
  <c r="O12" i="1"/>
  <c r="P12" i="1"/>
  <c r="S12" i="1"/>
  <c r="G13" i="1"/>
  <c r="J13" i="1"/>
  <c r="K13" i="1"/>
  <c r="L13" i="1"/>
  <c r="I13" i="1"/>
  <c r="H13" i="1"/>
  <c r="M13" i="1"/>
  <c r="N13" i="1"/>
  <c r="O13" i="1"/>
  <c r="P13" i="1"/>
  <c r="S13" i="1"/>
  <c r="G14" i="1"/>
  <c r="J14" i="1"/>
  <c r="K14" i="1"/>
  <c r="L14" i="1"/>
  <c r="I14" i="1"/>
  <c r="H14" i="1"/>
  <c r="M14" i="1"/>
  <c r="N14" i="1"/>
  <c r="O14" i="1"/>
  <c r="P14" i="1"/>
  <c r="S14" i="1"/>
  <c r="G15" i="1"/>
  <c r="J15" i="1"/>
  <c r="K15" i="1"/>
  <c r="L15" i="1"/>
  <c r="I15" i="1"/>
  <c r="H15" i="1"/>
  <c r="M15" i="1"/>
  <c r="N15" i="1"/>
  <c r="O15" i="1"/>
  <c r="P15" i="1"/>
  <c r="S15" i="1"/>
  <c r="G16" i="1"/>
  <c r="J16" i="1"/>
  <c r="K16" i="1"/>
  <c r="L16" i="1"/>
  <c r="I16" i="1"/>
  <c r="H16" i="1"/>
  <c r="M16" i="1"/>
  <c r="N16" i="1"/>
  <c r="O16" i="1"/>
  <c r="P16" i="1"/>
  <c r="S16" i="1"/>
  <c r="G17" i="1"/>
  <c r="J17" i="1"/>
  <c r="K17" i="1"/>
  <c r="L17" i="1"/>
  <c r="I17" i="1"/>
  <c r="H17" i="1"/>
  <c r="M17" i="1"/>
  <c r="N17" i="1"/>
  <c r="O17" i="1"/>
  <c r="P17" i="1"/>
  <c r="S17" i="1"/>
  <c r="G18" i="1"/>
  <c r="J18" i="1"/>
  <c r="K18" i="1"/>
  <c r="L18" i="1"/>
  <c r="I18" i="1"/>
  <c r="H18" i="1"/>
  <c r="M18" i="1"/>
  <c r="N18" i="1"/>
  <c r="O18" i="1"/>
  <c r="P18" i="1"/>
  <c r="S18" i="1"/>
  <c r="G19" i="1"/>
  <c r="J19" i="1"/>
  <c r="K19" i="1"/>
  <c r="L19" i="1"/>
  <c r="I19" i="1"/>
  <c r="H19" i="1"/>
  <c r="M19" i="1"/>
  <c r="N19" i="1"/>
  <c r="O19" i="1"/>
  <c r="P19" i="1"/>
  <c r="S19" i="1"/>
  <c r="G20" i="1"/>
  <c r="J20" i="1"/>
  <c r="K20" i="1"/>
  <c r="L20" i="1"/>
  <c r="I20" i="1"/>
  <c r="H20" i="1"/>
  <c r="M20" i="1"/>
  <c r="N20" i="1"/>
  <c r="O20" i="1"/>
  <c r="P20" i="1"/>
  <c r="S20" i="1"/>
  <c r="G21" i="1"/>
  <c r="J21" i="1"/>
  <c r="K21" i="1"/>
  <c r="L21" i="1"/>
  <c r="I21" i="1"/>
  <c r="H21" i="1"/>
  <c r="M21" i="1"/>
  <c r="N21" i="1"/>
  <c r="O21" i="1"/>
  <c r="P21" i="1"/>
  <c r="S21" i="1"/>
  <c r="G22" i="1"/>
  <c r="J22" i="1"/>
  <c r="K22" i="1"/>
  <c r="L22" i="1"/>
  <c r="I22" i="1"/>
  <c r="H22" i="1"/>
  <c r="M22" i="1"/>
  <c r="N22" i="1"/>
  <c r="O22" i="1"/>
  <c r="P22" i="1"/>
  <c r="S22" i="1"/>
  <c r="G23" i="1"/>
  <c r="J23" i="1"/>
  <c r="K23" i="1"/>
  <c r="L23" i="1"/>
  <c r="I23" i="1"/>
  <c r="H23" i="1"/>
  <c r="M23" i="1"/>
  <c r="N23" i="1"/>
  <c r="O23" i="1"/>
  <c r="P23" i="1"/>
  <c r="S23" i="1"/>
  <c r="G24" i="1"/>
  <c r="J24" i="1"/>
  <c r="K24" i="1"/>
  <c r="L24" i="1"/>
  <c r="I24" i="1"/>
  <c r="H24" i="1"/>
  <c r="M24" i="1"/>
  <c r="N24" i="1"/>
  <c r="O24" i="1"/>
  <c r="P24" i="1"/>
  <c r="S24" i="1"/>
  <c r="G25" i="1"/>
  <c r="J25" i="1"/>
  <c r="K25" i="1"/>
  <c r="L25" i="1"/>
  <c r="I25" i="1"/>
  <c r="H25" i="1"/>
  <c r="M25" i="1"/>
  <c r="N25" i="1"/>
  <c r="O25" i="1"/>
  <c r="P25" i="1"/>
  <c r="S25" i="1"/>
  <c r="G26" i="1"/>
  <c r="J26" i="1"/>
  <c r="K26" i="1"/>
  <c r="L26" i="1"/>
  <c r="I26" i="1"/>
  <c r="H26" i="1"/>
  <c r="M26" i="1"/>
  <c r="N26" i="1"/>
  <c r="O26" i="1"/>
  <c r="P26" i="1"/>
  <c r="S26" i="1"/>
  <c r="G27" i="1"/>
  <c r="J27" i="1"/>
  <c r="K27" i="1"/>
  <c r="L27" i="1"/>
  <c r="I27" i="1"/>
  <c r="H27" i="1"/>
  <c r="M27" i="1"/>
  <c r="N27" i="1"/>
  <c r="O27" i="1"/>
  <c r="P27" i="1"/>
  <c r="S27" i="1"/>
  <c r="G28" i="1"/>
  <c r="J28" i="1"/>
  <c r="K28" i="1"/>
  <c r="L28" i="1"/>
  <c r="I28" i="1"/>
  <c r="H28" i="1"/>
  <c r="M28" i="1"/>
  <c r="N28" i="1"/>
  <c r="O28" i="1"/>
  <c r="P28" i="1"/>
  <c r="S28" i="1"/>
  <c r="G29" i="1"/>
  <c r="J29" i="1"/>
  <c r="K29" i="1"/>
  <c r="L29" i="1"/>
  <c r="I29" i="1"/>
  <c r="H29" i="1"/>
  <c r="M29" i="1"/>
  <c r="N29" i="1"/>
  <c r="O29" i="1"/>
  <c r="P29" i="1"/>
  <c r="S29" i="1"/>
  <c r="G30" i="1"/>
  <c r="J30" i="1"/>
  <c r="K30" i="1"/>
  <c r="L30" i="1"/>
  <c r="I30" i="1"/>
  <c r="H30" i="1"/>
  <c r="M30" i="1"/>
  <c r="N30" i="1"/>
  <c r="O30" i="1"/>
  <c r="P30" i="1"/>
  <c r="S30" i="1"/>
  <c r="G31" i="1"/>
  <c r="J31" i="1"/>
  <c r="K31" i="1"/>
  <c r="L31" i="1"/>
  <c r="I31" i="1"/>
  <c r="H31" i="1"/>
  <c r="M31" i="1"/>
  <c r="N31" i="1"/>
  <c r="O31" i="1"/>
  <c r="P31" i="1"/>
  <c r="S31" i="1"/>
  <c r="G32" i="1"/>
  <c r="J32" i="1"/>
  <c r="K32" i="1"/>
  <c r="L32" i="1"/>
  <c r="I32" i="1"/>
  <c r="H32" i="1"/>
  <c r="M32" i="1"/>
  <c r="N32" i="1"/>
  <c r="O32" i="1"/>
  <c r="P32" i="1"/>
  <c r="S32" i="1"/>
  <c r="G33" i="1"/>
  <c r="J33" i="1"/>
  <c r="K33" i="1"/>
  <c r="L33" i="1"/>
  <c r="I33" i="1"/>
  <c r="H33" i="1"/>
  <c r="M33" i="1"/>
  <c r="N33" i="1"/>
  <c r="O33" i="1"/>
  <c r="P33" i="1"/>
  <c r="S33" i="1"/>
  <c r="G34" i="1"/>
  <c r="J34" i="1"/>
  <c r="K34" i="1"/>
  <c r="L34" i="1"/>
  <c r="I34" i="1"/>
  <c r="H34" i="1"/>
  <c r="M34" i="1"/>
  <c r="N34" i="1"/>
  <c r="O34" i="1"/>
  <c r="P34" i="1"/>
  <c r="S34" i="1"/>
  <c r="G35" i="1"/>
  <c r="J35" i="1"/>
  <c r="K35" i="1"/>
  <c r="L35" i="1"/>
  <c r="I35" i="1"/>
  <c r="H35" i="1"/>
  <c r="M35" i="1"/>
  <c r="N35" i="1"/>
  <c r="O35" i="1"/>
  <c r="P35" i="1"/>
  <c r="S35" i="1"/>
  <c r="G36" i="1"/>
  <c r="J36" i="1"/>
  <c r="K36" i="1"/>
  <c r="L36" i="1"/>
  <c r="I36" i="1"/>
  <c r="H36" i="1"/>
  <c r="M36" i="1"/>
  <c r="N36" i="1"/>
  <c r="O36" i="1"/>
  <c r="P36" i="1"/>
  <c r="S36" i="1"/>
  <c r="G37" i="1"/>
  <c r="J37" i="1"/>
  <c r="K37" i="1"/>
  <c r="L37" i="1"/>
  <c r="I37" i="1"/>
  <c r="H37" i="1"/>
  <c r="M37" i="1"/>
  <c r="N37" i="1"/>
  <c r="O37" i="1"/>
  <c r="P37" i="1"/>
  <c r="S37" i="1"/>
  <c r="G38" i="1"/>
  <c r="J38" i="1"/>
  <c r="K38" i="1"/>
  <c r="L38" i="1"/>
  <c r="I38" i="1"/>
  <c r="H38" i="1"/>
  <c r="M38" i="1"/>
  <c r="N38" i="1"/>
  <c r="O38" i="1"/>
  <c r="P38" i="1"/>
  <c r="S38" i="1"/>
  <c r="G39" i="1"/>
  <c r="J39" i="1"/>
  <c r="K39" i="1"/>
  <c r="L39" i="1"/>
  <c r="I39" i="1"/>
  <c r="H39" i="1"/>
  <c r="M39" i="1"/>
  <c r="N39" i="1"/>
  <c r="O39" i="1"/>
  <c r="P39" i="1"/>
  <c r="S39" i="1"/>
  <c r="G40" i="1"/>
  <c r="J40" i="1"/>
  <c r="K40" i="1"/>
  <c r="L40" i="1"/>
  <c r="I40" i="1"/>
  <c r="H40" i="1"/>
  <c r="M40" i="1"/>
  <c r="N40" i="1"/>
  <c r="O40" i="1"/>
  <c r="P40" i="1"/>
  <c r="S40" i="1"/>
  <c r="G41" i="1"/>
  <c r="J41" i="1"/>
  <c r="K41" i="1"/>
  <c r="L41" i="1"/>
  <c r="I41" i="1"/>
  <c r="H41" i="1"/>
  <c r="M41" i="1"/>
  <c r="N41" i="1"/>
  <c r="O41" i="1"/>
  <c r="P41" i="1"/>
  <c r="S41" i="1"/>
  <c r="G42" i="1"/>
  <c r="J42" i="1"/>
  <c r="K42" i="1"/>
  <c r="L42" i="1"/>
  <c r="I42" i="1"/>
  <c r="H42" i="1"/>
  <c r="M42" i="1"/>
  <c r="N42" i="1"/>
  <c r="O42" i="1"/>
  <c r="P42" i="1"/>
  <c r="S42" i="1"/>
  <c r="G43" i="1"/>
  <c r="J43" i="1"/>
  <c r="K43" i="1"/>
  <c r="L43" i="1"/>
  <c r="I43" i="1"/>
  <c r="H43" i="1"/>
  <c r="M43" i="1"/>
  <c r="N43" i="1"/>
  <c r="O43" i="1"/>
  <c r="P43" i="1"/>
  <c r="S43" i="1"/>
  <c r="G44" i="1"/>
  <c r="J44" i="1"/>
  <c r="K44" i="1"/>
  <c r="L44" i="1"/>
  <c r="I44" i="1"/>
  <c r="H44" i="1"/>
  <c r="M44" i="1"/>
  <c r="N44" i="1"/>
  <c r="O44" i="1"/>
  <c r="P44" i="1"/>
  <c r="S44" i="1"/>
  <c r="G45" i="1"/>
  <c r="J45" i="1"/>
  <c r="K45" i="1"/>
  <c r="L45" i="1"/>
  <c r="I45" i="1"/>
  <c r="H45" i="1"/>
  <c r="M45" i="1"/>
  <c r="N45" i="1"/>
  <c r="O45" i="1"/>
  <c r="P45" i="1"/>
  <c r="S45" i="1"/>
  <c r="G46" i="1"/>
  <c r="J46" i="1"/>
  <c r="K46" i="1"/>
  <c r="L46" i="1"/>
  <c r="I46" i="1"/>
  <c r="H46" i="1"/>
  <c r="M46" i="1"/>
  <c r="N46" i="1"/>
  <c r="O46" i="1"/>
  <c r="P46" i="1"/>
  <c r="S46" i="1"/>
  <c r="G47" i="1"/>
  <c r="J47" i="1"/>
  <c r="K47" i="1"/>
  <c r="L47" i="1"/>
  <c r="I47" i="1"/>
  <c r="H47" i="1"/>
  <c r="M47" i="1"/>
  <c r="N47" i="1"/>
  <c r="O47" i="1"/>
  <c r="P47" i="1"/>
  <c r="S47" i="1"/>
  <c r="G48" i="1"/>
  <c r="J48" i="1"/>
  <c r="K48" i="1"/>
  <c r="L48" i="1"/>
  <c r="I48" i="1"/>
  <c r="H48" i="1"/>
  <c r="M48" i="1"/>
  <c r="N48" i="1"/>
  <c r="O48" i="1"/>
  <c r="P48" i="1"/>
  <c r="S48" i="1"/>
  <c r="G49" i="1"/>
  <c r="J49" i="1"/>
  <c r="K49" i="1"/>
  <c r="L49" i="1"/>
  <c r="I49" i="1"/>
  <c r="H49" i="1"/>
  <c r="M49" i="1"/>
  <c r="N49" i="1"/>
  <c r="O49" i="1"/>
  <c r="P49" i="1"/>
  <c r="S49" i="1"/>
  <c r="G50" i="1"/>
  <c r="J50" i="1"/>
  <c r="K50" i="1"/>
  <c r="L50" i="1"/>
  <c r="I50" i="1"/>
  <c r="H50" i="1"/>
  <c r="M50" i="1"/>
  <c r="N50" i="1"/>
  <c r="O50" i="1"/>
  <c r="P50" i="1"/>
  <c r="S50" i="1"/>
  <c r="G51" i="1"/>
  <c r="J51" i="1"/>
  <c r="K51" i="1"/>
  <c r="L51" i="1"/>
  <c r="I51" i="1"/>
  <c r="H51" i="1"/>
  <c r="M51" i="1"/>
  <c r="N51" i="1"/>
  <c r="O51" i="1"/>
  <c r="P51" i="1"/>
  <c r="S51" i="1"/>
  <c r="G52" i="1"/>
  <c r="J52" i="1"/>
  <c r="K52" i="1"/>
  <c r="L52" i="1"/>
  <c r="I52" i="1"/>
  <c r="H52" i="1"/>
  <c r="M52" i="1"/>
  <c r="N52" i="1"/>
  <c r="O52" i="1"/>
  <c r="P52" i="1"/>
  <c r="S52" i="1"/>
  <c r="G53" i="1"/>
  <c r="J53" i="1"/>
  <c r="K53" i="1"/>
  <c r="L53" i="1"/>
  <c r="I53" i="1"/>
  <c r="H53" i="1"/>
  <c r="M53" i="1"/>
  <c r="N53" i="1"/>
  <c r="O53" i="1"/>
  <c r="P53" i="1"/>
  <c r="S53" i="1"/>
  <c r="G54" i="1"/>
  <c r="J54" i="1"/>
  <c r="K54" i="1"/>
  <c r="L54" i="1"/>
  <c r="I54" i="1"/>
  <c r="H54" i="1"/>
  <c r="M54" i="1"/>
  <c r="N54" i="1"/>
  <c r="O54" i="1"/>
  <c r="P54" i="1"/>
  <c r="S54" i="1"/>
  <c r="G55" i="1"/>
  <c r="J55" i="1"/>
  <c r="K55" i="1"/>
  <c r="L55" i="1"/>
  <c r="I55" i="1"/>
  <c r="H55" i="1"/>
  <c r="M55" i="1"/>
  <c r="N55" i="1"/>
  <c r="O55" i="1"/>
  <c r="P55" i="1"/>
  <c r="S55" i="1"/>
  <c r="G56" i="1"/>
  <c r="J56" i="1"/>
  <c r="K56" i="1"/>
  <c r="L56" i="1"/>
  <c r="I56" i="1"/>
  <c r="H56" i="1"/>
  <c r="M56" i="1"/>
  <c r="N56" i="1"/>
  <c r="O56" i="1"/>
  <c r="P56" i="1"/>
  <c r="S56" i="1"/>
  <c r="G57" i="1"/>
  <c r="J57" i="1"/>
  <c r="K57" i="1"/>
  <c r="L57" i="1"/>
  <c r="I57" i="1"/>
  <c r="H57" i="1"/>
  <c r="M57" i="1"/>
  <c r="N57" i="1"/>
  <c r="O57" i="1"/>
  <c r="P57" i="1"/>
  <c r="S57" i="1"/>
  <c r="G58" i="1"/>
  <c r="J58" i="1"/>
  <c r="K58" i="1"/>
  <c r="L58" i="1"/>
  <c r="I58" i="1"/>
  <c r="H58" i="1"/>
  <c r="M58" i="1"/>
  <c r="N58" i="1"/>
  <c r="O58" i="1"/>
  <c r="P58" i="1"/>
  <c r="S58" i="1"/>
  <c r="G59" i="1"/>
  <c r="J59" i="1"/>
  <c r="K59" i="1"/>
  <c r="L59" i="1"/>
  <c r="I59" i="1"/>
  <c r="H59" i="1"/>
  <c r="M59" i="1"/>
  <c r="N59" i="1"/>
  <c r="O59" i="1"/>
  <c r="P59" i="1"/>
  <c r="S59" i="1"/>
  <c r="G60" i="1"/>
  <c r="J60" i="1"/>
  <c r="K60" i="1"/>
  <c r="L60" i="1"/>
  <c r="I60" i="1"/>
  <c r="H60" i="1"/>
  <c r="M60" i="1"/>
  <c r="N60" i="1"/>
  <c r="O60" i="1"/>
  <c r="P60" i="1"/>
  <c r="S60" i="1"/>
  <c r="G61" i="1"/>
  <c r="J61" i="1"/>
  <c r="K61" i="1"/>
  <c r="L61" i="1"/>
  <c r="I61" i="1"/>
  <c r="H61" i="1"/>
  <c r="M61" i="1"/>
  <c r="N61" i="1"/>
  <c r="O61" i="1"/>
  <c r="P61" i="1"/>
  <c r="S61" i="1"/>
  <c r="G62" i="1"/>
  <c r="J62" i="1"/>
  <c r="K62" i="1"/>
  <c r="L62" i="1"/>
  <c r="I62" i="1"/>
  <c r="H62" i="1"/>
  <c r="M62" i="1"/>
  <c r="N62" i="1"/>
  <c r="O62" i="1"/>
  <c r="P62" i="1"/>
  <c r="S62" i="1"/>
  <c r="G63" i="1"/>
  <c r="J63" i="1"/>
  <c r="K63" i="1"/>
  <c r="L63" i="1"/>
  <c r="I63" i="1"/>
  <c r="H63" i="1"/>
  <c r="M63" i="1"/>
  <c r="N63" i="1"/>
  <c r="O63" i="1"/>
  <c r="P63" i="1"/>
  <c r="S63" i="1"/>
  <c r="G64" i="1"/>
  <c r="J64" i="1"/>
  <c r="K64" i="1"/>
  <c r="L64" i="1"/>
  <c r="I64" i="1"/>
  <c r="H64" i="1"/>
  <c r="M64" i="1"/>
  <c r="N64" i="1"/>
  <c r="O64" i="1"/>
  <c r="P64" i="1"/>
  <c r="S64" i="1"/>
  <c r="G65" i="1"/>
  <c r="J65" i="1"/>
  <c r="K65" i="1"/>
  <c r="L65" i="1"/>
  <c r="I65" i="1"/>
  <c r="H65" i="1"/>
  <c r="M65" i="1"/>
  <c r="N65" i="1"/>
  <c r="O65" i="1"/>
  <c r="P65" i="1"/>
  <c r="S65" i="1"/>
  <c r="G109" i="1"/>
  <c r="J109" i="1"/>
  <c r="K109" i="1"/>
  <c r="L109" i="1"/>
  <c r="I109" i="1"/>
  <c r="H109" i="1"/>
  <c r="M109" i="1"/>
  <c r="N109" i="1"/>
  <c r="O109" i="1"/>
  <c r="P109" i="1"/>
  <c r="S109" i="1"/>
  <c r="K213" i="1"/>
  <c r="I213" i="1"/>
  <c r="H213" i="1"/>
  <c r="G214" i="1"/>
  <c r="J214" i="1"/>
  <c r="K214" i="1"/>
  <c r="L214" i="1"/>
  <c r="I214" i="1"/>
  <c r="H214" i="1"/>
  <c r="M214" i="1"/>
  <c r="N214" i="1"/>
  <c r="O214" i="1"/>
  <c r="P214" i="1"/>
  <c r="S214" i="1"/>
  <c r="G215" i="1"/>
  <c r="J215" i="1"/>
  <c r="K215" i="1"/>
  <c r="L215" i="1"/>
  <c r="I215" i="1"/>
  <c r="H215" i="1"/>
  <c r="M215" i="1"/>
  <c r="N215" i="1"/>
  <c r="O215" i="1"/>
  <c r="P215" i="1"/>
  <c r="S215" i="1"/>
  <c r="G216" i="1"/>
  <c r="J216" i="1"/>
  <c r="K216" i="1"/>
  <c r="L216" i="1"/>
  <c r="I216" i="1"/>
  <c r="H216" i="1"/>
  <c r="M216" i="1"/>
  <c r="N216" i="1"/>
  <c r="O216" i="1"/>
  <c r="P216" i="1"/>
  <c r="S216" i="1"/>
  <c r="G217" i="1"/>
  <c r="J217" i="1"/>
  <c r="K217" i="1"/>
  <c r="L217" i="1"/>
  <c r="I217" i="1"/>
  <c r="H217" i="1"/>
  <c r="M217" i="1"/>
  <c r="N217" i="1"/>
  <c r="O217" i="1"/>
  <c r="P217" i="1"/>
  <c r="S217" i="1"/>
  <c r="G218" i="1"/>
  <c r="J218" i="1"/>
  <c r="K218" i="1"/>
  <c r="L218" i="1"/>
  <c r="I218" i="1"/>
  <c r="H218" i="1"/>
  <c r="M218" i="1"/>
  <c r="N218" i="1"/>
  <c r="O218" i="1"/>
  <c r="P218" i="1"/>
  <c r="S218" i="1"/>
  <c r="G219" i="1"/>
  <c r="J219" i="1"/>
  <c r="K219" i="1"/>
  <c r="L219" i="1"/>
  <c r="I219" i="1"/>
  <c r="H219" i="1"/>
  <c r="M219" i="1"/>
  <c r="N219" i="1"/>
  <c r="O219" i="1"/>
  <c r="P219" i="1"/>
  <c r="S219" i="1"/>
  <c r="G220" i="1"/>
  <c r="J220" i="1"/>
  <c r="K220" i="1"/>
  <c r="L220" i="1"/>
  <c r="I220" i="1"/>
  <c r="H220" i="1"/>
  <c r="M220" i="1"/>
  <c r="N220" i="1"/>
  <c r="O220" i="1"/>
  <c r="P220" i="1"/>
  <c r="S220" i="1"/>
  <c r="G221" i="1"/>
  <c r="J221" i="1"/>
  <c r="K221" i="1"/>
  <c r="L221" i="1"/>
  <c r="I221" i="1"/>
  <c r="H221" i="1"/>
  <c r="M221" i="1"/>
  <c r="N221" i="1"/>
  <c r="O221" i="1"/>
  <c r="P221" i="1"/>
  <c r="S221" i="1"/>
  <c r="G222" i="1"/>
  <c r="J222" i="1"/>
  <c r="K222" i="1"/>
  <c r="L222" i="1"/>
  <c r="I222" i="1"/>
  <c r="H222" i="1"/>
  <c r="M222" i="1"/>
  <c r="N222" i="1"/>
  <c r="O222" i="1"/>
  <c r="P222" i="1"/>
  <c r="S222" i="1"/>
  <c r="G223" i="1"/>
  <c r="J223" i="1"/>
  <c r="K223" i="1"/>
  <c r="L223" i="1"/>
  <c r="I223" i="1"/>
  <c r="H223" i="1"/>
  <c r="M223" i="1"/>
  <c r="N223" i="1"/>
  <c r="O223" i="1"/>
  <c r="P223" i="1"/>
  <c r="S223" i="1"/>
  <c r="G224" i="1"/>
  <c r="J224" i="1"/>
  <c r="K224" i="1"/>
  <c r="L224" i="1"/>
  <c r="I224" i="1"/>
  <c r="H224" i="1"/>
  <c r="M224" i="1"/>
  <c r="N224" i="1"/>
  <c r="O224" i="1"/>
  <c r="P224" i="1"/>
  <c r="S224" i="1"/>
  <c r="G225" i="1"/>
  <c r="J225" i="1"/>
  <c r="K225" i="1"/>
  <c r="L225" i="1"/>
  <c r="I225" i="1"/>
  <c r="H225" i="1"/>
  <c r="M225" i="1"/>
  <c r="N225" i="1"/>
  <c r="O225" i="1"/>
  <c r="P225" i="1"/>
  <c r="S225" i="1"/>
  <c r="G226" i="1"/>
  <c r="J226" i="1"/>
  <c r="K226" i="1"/>
  <c r="L226" i="1"/>
  <c r="I226" i="1"/>
  <c r="H226" i="1"/>
  <c r="M226" i="1"/>
  <c r="N226" i="1"/>
  <c r="O226" i="1"/>
  <c r="P226" i="1"/>
  <c r="S226" i="1"/>
  <c r="G227" i="1"/>
  <c r="J227" i="1"/>
  <c r="K227" i="1"/>
  <c r="L227" i="1"/>
  <c r="I227" i="1"/>
  <c r="H227" i="1"/>
  <c r="M227" i="1"/>
  <c r="N227" i="1"/>
  <c r="O227" i="1"/>
  <c r="P227" i="1"/>
  <c r="S227" i="1"/>
  <c r="G228" i="1"/>
  <c r="J228" i="1"/>
  <c r="K228" i="1"/>
  <c r="L228" i="1"/>
  <c r="I228" i="1"/>
  <c r="H228" i="1"/>
  <c r="M228" i="1"/>
  <c r="N228" i="1"/>
  <c r="O228" i="1"/>
  <c r="P228" i="1"/>
  <c r="S228" i="1"/>
  <c r="G229" i="1"/>
  <c r="J229" i="1"/>
  <c r="K229" i="1"/>
  <c r="L229" i="1"/>
  <c r="I229" i="1"/>
  <c r="H229" i="1"/>
  <c r="M229" i="1"/>
  <c r="N229" i="1"/>
  <c r="O229" i="1"/>
  <c r="P229" i="1"/>
  <c r="S229" i="1"/>
  <c r="G230" i="1"/>
  <c r="J230" i="1"/>
  <c r="K230" i="1"/>
  <c r="L230" i="1"/>
  <c r="I230" i="1"/>
  <c r="H230" i="1"/>
  <c r="M230" i="1"/>
  <c r="N230" i="1"/>
  <c r="O230" i="1"/>
  <c r="P230" i="1"/>
  <c r="S230" i="1"/>
  <c r="G231" i="1"/>
  <c r="J231" i="1"/>
  <c r="K231" i="1"/>
  <c r="L231" i="1"/>
  <c r="I231" i="1"/>
  <c r="H231" i="1"/>
  <c r="M231" i="1"/>
  <c r="N231" i="1"/>
  <c r="O231" i="1"/>
  <c r="P231" i="1"/>
  <c r="S231" i="1"/>
  <c r="G232" i="1"/>
  <c r="J232" i="1"/>
  <c r="K232" i="1"/>
  <c r="L232" i="1"/>
  <c r="I232" i="1"/>
  <c r="H232" i="1"/>
  <c r="M232" i="1"/>
  <c r="N232" i="1"/>
  <c r="O232" i="1"/>
  <c r="P232" i="1"/>
  <c r="S232" i="1"/>
  <c r="G233" i="1"/>
  <c r="J233" i="1"/>
  <c r="K233" i="1"/>
  <c r="L233" i="1"/>
  <c r="I233" i="1"/>
  <c r="H233" i="1"/>
  <c r="M233" i="1"/>
  <c r="N233" i="1"/>
  <c r="O233" i="1"/>
  <c r="P233" i="1"/>
  <c r="S233" i="1"/>
  <c r="G234" i="1"/>
  <c r="J234" i="1"/>
  <c r="K234" i="1"/>
  <c r="L234" i="1"/>
  <c r="I234" i="1"/>
  <c r="H234" i="1"/>
  <c r="M234" i="1"/>
  <c r="N234" i="1"/>
  <c r="O234" i="1"/>
  <c r="P234" i="1"/>
  <c r="S234" i="1"/>
  <c r="G235" i="1"/>
  <c r="J235" i="1"/>
  <c r="K235" i="1"/>
  <c r="L235" i="1"/>
  <c r="I235" i="1"/>
  <c r="H235" i="1"/>
  <c r="M235" i="1"/>
  <c r="N235" i="1"/>
  <c r="O235" i="1"/>
  <c r="P235" i="1"/>
  <c r="S235" i="1"/>
  <c r="G236" i="1"/>
  <c r="J236" i="1"/>
  <c r="K236" i="1"/>
  <c r="L236" i="1"/>
  <c r="I236" i="1"/>
  <c r="H236" i="1"/>
  <c r="M236" i="1"/>
  <c r="N236" i="1"/>
  <c r="O236" i="1"/>
  <c r="P236" i="1"/>
  <c r="S236" i="1"/>
  <c r="G237" i="1"/>
  <c r="J237" i="1"/>
  <c r="K237" i="1"/>
  <c r="L237" i="1"/>
  <c r="I237" i="1"/>
  <c r="H237" i="1"/>
  <c r="M237" i="1"/>
  <c r="N237" i="1"/>
  <c r="O237" i="1"/>
  <c r="P237" i="1"/>
  <c r="S237" i="1"/>
  <c r="G238" i="1"/>
  <c r="J238" i="1"/>
  <c r="K238" i="1"/>
  <c r="L238" i="1"/>
  <c r="I238" i="1"/>
  <c r="H238" i="1"/>
  <c r="M238" i="1"/>
  <c r="N238" i="1"/>
  <c r="O238" i="1"/>
  <c r="P238" i="1"/>
  <c r="S238" i="1"/>
  <c r="G239" i="1"/>
  <c r="J239" i="1"/>
  <c r="K239" i="1"/>
  <c r="L239" i="1"/>
  <c r="I239" i="1"/>
  <c r="H239" i="1"/>
  <c r="M239" i="1"/>
  <c r="N239" i="1"/>
  <c r="O239" i="1"/>
  <c r="P239" i="1"/>
  <c r="S239" i="1"/>
  <c r="G240" i="1"/>
  <c r="J240" i="1"/>
  <c r="K240" i="1"/>
  <c r="L240" i="1"/>
  <c r="I240" i="1"/>
  <c r="H240" i="1"/>
  <c r="M240" i="1"/>
  <c r="N240" i="1"/>
  <c r="O240" i="1"/>
  <c r="P240" i="1"/>
  <c r="S240" i="1"/>
  <c r="G241" i="1"/>
  <c r="J241" i="1"/>
  <c r="K241" i="1"/>
  <c r="L241" i="1"/>
  <c r="I241" i="1"/>
  <c r="H241" i="1"/>
  <c r="M241" i="1"/>
  <c r="N241" i="1"/>
  <c r="O241" i="1"/>
  <c r="P241" i="1"/>
  <c r="S241" i="1"/>
  <c r="G242" i="1"/>
  <c r="J242" i="1"/>
  <c r="K242" i="1"/>
  <c r="L242" i="1"/>
  <c r="I242" i="1"/>
  <c r="H242" i="1"/>
  <c r="M242" i="1"/>
  <c r="N242" i="1"/>
  <c r="O242" i="1"/>
  <c r="P242" i="1"/>
  <c r="S242" i="1"/>
  <c r="G243" i="1"/>
  <c r="J243" i="1"/>
  <c r="K243" i="1"/>
  <c r="L243" i="1"/>
  <c r="I243" i="1"/>
  <c r="H243" i="1"/>
  <c r="M243" i="1"/>
  <c r="N243" i="1"/>
  <c r="O243" i="1"/>
  <c r="P243" i="1"/>
  <c r="S243" i="1"/>
  <c r="G244" i="1"/>
  <c r="J244" i="1"/>
  <c r="K244" i="1"/>
  <c r="L244" i="1"/>
  <c r="I244" i="1"/>
  <c r="H244" i="1"/>
  <c r="M244" i="1"/>
  <c r="N244" i="1"/>
  <c r="O244" i="1"/>
  <c r="P244" i="1"/>
  <c r="S244" i="1"/>
  <c r="G245" i="1"/>
  <c r="J245" i="1"/>
  <c r="K245" i="1"/>
  <c r="L245" i="1"/>
  <c r="I245" i="1"/>
  <c r="H245" i="1"/>
  <c r="M245" i="1"/>
  <c r="N245" i="1"/>
  <c r="O245" i="1"/>
  <c r="P245" i="1"/>
  <c r="S245" i="1"/>
  <c r="G246" i="1"/>
  <c r="J246" i="1"/>
  <c r="K246" i="1"/>
  <c r="L246" i="1"/>
  <c r="I246" i="1"/>
  <c r="H246" i="1"/>
  <c r="M246" i="1"/>
  <c r="N246" i="1"/>
  <c r="O246" i="1"/>
  <c r="P246" i="1"/>
  <c r="S246" i="1"/>
  <c r="G247" i="1"/>
  <c r="J247" i="1"/>
  <c r="K247" i="1"/>
  <c r="L247" i="1"/>
  <c r="I247" i="1"/>
  <c r="H247" i="1"/>
  <c r="M247" i="1"/>
  <c r="N247" i="1"/>
  <c r="O247" i="1"/>
  <c r="P247" i="1"/>
  <c r="S247" i="1"/>
  <c r="G248" i="1"/>
  <c r="J248" i="1"/>
  <c r="K248" i="1"/>
  <c r="L248" i="1"/>
  <c r="I248" i="1"/>
  <c r="H248" i="1"/>
  <c r="M248" i="1"/>
  <c r="N248" i="1"/>
  <c r="O248" i="1"/>
  <c r="P248" i="1"/>
  <c r="S248" i="1"/>
  <c r="G249" i="1"/>
  <c r="J249" i="1"/>
  <c r="K249" i="1"/>
  <c r="L249" i="1"/>
  <c r="I249" i="1"/>
  <c r="H249" i="1"/>
  <c r="M249" i="1"/>
  <c r="N249" i="1"/>
  <c r="O249" i="1"/>
  <c r="P249" i="1"/>
  <c r="S249" i="1"/>
  <c r="G250" i="1"/>
  <c r="J250" i="1"/>
  <c r="K250" i="1"/>
  <c r="L250" i="1"/>
  <c r="I250" i="1"/>
  <c r="H250" i="1"/>
  <c r="M250" i="1"/>
  <c r="N250" i="1"/>
  <c r="O250" i="1"/>
  <c r="P250" i="1"/>
  <c r="S250" i="1"/>
  <c r="G251" i="1"/>
  <c r="J251" i="1"/>
  <c r="K251" i="1"/>
  <c r="L251" i="1"/>
  <c r="I251" i="1"/>
  <c r="H251" i="1"/>
  <c r="M251" i="1"/>
  <c r="N251" i="1"/>
  <c r="O251" i="1"/>
  <c r="P251" i="1"/>
  <c r="S251" i="1"/>
  <c r="G252" i="1"/>
  <c r="J252" i="1"/>
  <c r="K252" i="1"/>
  <c r="L252" i="1"/>
  <c r="I252" i="1"/>
  <c r="H252" i="1"/>
  <c r="M252" i="1"/>
  <c r="N252" i="1"/>
  <c r="O252" i="1"/>
  <c r="P252" i="1"/>
  <c r="S252" i="1"/>
  <c r="G253" i="1"/>
  <c r="J253" i="1"/>
  <c r="K253" i="1"/>
  <c r="L253" i="1"/>
  <c r="I253" i="1"/>
  <c r="H253" i="1"/>
  <c r="M253" i="1"/>
  <c r="N253" i="1"/>
  <c r="O253" i="1"/>
  <c r="P253" i="1"/>
  <c r="S253" i="1"/>
  <c r="G254" i="1"/>
  <c r="J254" i="1"/>
  <c r="K254" i="1"/>
  <c r="L254" i="1"/>
  <c r="I254" i="1"/>
  <c r="H254" i="1"/>
  <c r="M254" i="1"/>
  <c r="N254" i="1"/>
  <c r="O254" i="1"/>
  <c r="P254" i="1"/>
  <c r="S254" i="1"/>
  <c r="G255" i="1"/>
  <c r="J255" i="1"/>
  <c r="K255" i="1"/>
  <c r="L255" i="1"/>
  <c r="I255" i="1"/>
  <c r="H255" i="1"/>
  <c r="M255" i="1"/>
  <c r="N255" i="1"/>
  <c r="O255" i="1"/>
  <c r="P255" i="1"/>
  <c r="S255" i="1"/>
  <c r="G256" i="1"/>
  <c r="J256" i="1"/>
  <c r="K256" i="1"/>
  <c r="L256" i="1"/>
  <c r="I256" i="1"/>
  <c r="H256" i="1"/>
  <c r="M256" i="1"/>
  <c r="N256" i="1"/>
  <c r="O256" i="1"/>
  <c r="P256" i="1"/>
  <c r="S256" i="1"/>
  <c r="G257" i="1"/>
  <c r="J257" i="1"/>
  <c r="K257" i="1"/>
  <c r="L257" i="1"/>
  <c r="I257" i="1"/>
  <c r="H257" i="1"/>
  <c r="M257" i="1"/>
  <c r="N257" i="1"/>
  <c r="O257" i="1"/>
  <c r="P257" i="1"/>
  <c r="S257" i="1"/>
  <c r="G258" i="1"/>
  <c r="J258" i="1"/>
  <c r="K258" i="1"/>
  <c r="L258" i="1"/>
  <c r="I258" i="1"/>
  <c r="H258" i="1"/>
  <c r="M258" i="1"/>
  <c r="N258" i="1"/>
  <c r="O258" i="1"/>
  <c r="P258" i="1"/>
  <c r="S258" i="1"/>
  <c r="G259" i="1"/>
  <c r="J259" i="1"/>
  <c r="K259" i="1"/>
  <c r="L259" i="1"/>
  <c r="I259" i="1"/>
  <c r="H259" i="1"/>
  <c r="M259" i="1"/>
  <c r="N259" i="1"/>
  <c r="O259" i="1"/>
  <c r="P259" i="1"/>
  <c r="S259" i="1"/>
  <c r="G260" i="1"/>
  <c r="J260" i="1"/>
  <c r="K260" i="1"/>
  <c r="L260" i="1"/>
  <c r="I260" i="1"/>
  <c r="H260" i="1"/>
  <c r="M260" i="1"/>
  <c r="N260" i="1"/>
  <c r="O260" i="1"/>
  <c r="P260" i="1"/>
  <c r="S260" i="1"/>
  <c r="G261" i="1"/>
  <c r="J261" i="1"/>
  <c r="K261" i="1"/>
  <c r="L261" i="1"/>
  <c r="I261" i="1"/>
  <c r="H261" i="1"/>
  <c r="M261" i="1"/>
  <c r="N261" i="1"/>
  <c r="O261" i="1"/>
  <c r="P261" i="1"/>
  <c r="S261" i="1"/>
  <c r="G262" i="1"/>
  <c r="J262" i="1"/>
  <c r="K262" i="1"/>
  <c r="L262" i="1"/>
  <c r="I262" i="1"/>
  <c r="H262" i="1"/>
  <c r="M262" i="1"/>
  <c r="N262" i="1"/>
  <c r="O262" i="1"/>
  <c r="P262" i="1"/>
  <c r="S262" i="1"/>
  <c r="G263" i="1"/>
  <c r="J263" i="1"/>
  <c r="K263" i="1"/>
  <c r="L263" i="1"/>
  <c r="I263" i="1"/>
  <c r="H263" i="1"/>
  <c r="M263" i="1"/>
  <c r="N263" i="1"/>
  <c r="O263" i="1"/>
  <c r="P263" i="1"/>
  <c r="S263" i="1"/>
  <c r="G264" i="1"/>
  <c r="J264" i="1"/>
  <c r="K264" i="1"/>
  <c r="L264" i="1"/>
  <c r="I264" i="1"/>
  <c r="H264" i="1"/>
  <c r="M264" i="1"/>
  <c r="N264" i="1"/>
  <c r="O264" i="1"/>
  <c r="P264" i="1"/>
  <c r="S264" i="1"/>
  <c r="G265" i="1"/>
  <c r="J265" i="1"/>
  <c r="K265" i="1"/>
  <c r="L265" i="1"/>
  <c r="I265" i="1"/>
  <c r="H265" i="1"/>
  <c r="M265" i="1"/>
  <c r="N265" i="1"/>
  <c r="O265" i="1"/>
  <c r="P265" i="1"/>
  <c r="S265" i="1"/>
  <c r="G266" i="1"/>
  <c r="J266" i="1"/>
  <c r="K266" i="1"/>
  <c r="L266" i="1"/>
  <c r="I266" i="1"/>
  <c r="H266" i="1"/>
  <c r="M266" i="1"/>
  <c r="N266" i="1"/>
  <c r="O266" i="1"/>
  <c r="P266" i="1"/>
  <c r="S266" i="1"/>
  <c r="G267" i="1"/>
  <c r="J267" i="1"/>
  <c r="K267" i="1"/>
  <c r="L267" i="1"/>
  <c r="I267" i="1"/>
  <c r="H267" i="1"/>
  <c r="M267" i="1"/>
  <c r="N267" i="1"/>
  <c r="O267" i="1"/>
  <c r="P267" i="1"/>
  <c r="S267" i="1"/>
  <c r="G268" i="1"/>
  <c r="J268" i="1"/>
  <c r="K268" i="1"/>
  <c r="L268" i="1"/>
  <c r="I268" i="1"/>
  <c r="H268" i="1"/>
  <c r="M268" i="1"/>
  <c r="N268" i="1"/>
  <c r="O268" i="1"/>
  <c r="P268" i="1"/>
  <c r="S268" i="1"/>
  <c r="G269" i="1"/>
  <c r="J269" i="1"/>
  <c r="K269" i="1"/>
  <c r="L269" i="1"/>
  <c r="I269" i="1"/>
  <c r="H269" i="1"/>
  <c r="M269" i="1"/>
  <c r="N269" i="1"/>
  <c r="O269" i="1"/>
  <c r="P269" i="1"/>
  <c r="S269" i="1"/>
  <c r="G270" i="1"/>
  <c r="J270" i="1"/>
  <c r="K270" i="1"/>
  <c r="L270" i="1"/>
  <c r="I270" i="1"/>
  <c r="H270" i="1"/>
  <c r="M270" i="1"/>
  <c r="N270" i="1"/>
  <c r="O270" i="1"/>
  <c r="P270" i="1"/>
  <c r="S270" i="1"/>
  <c r="G271" i="1"/>
  <c r="J271" i="1"/>
  <c r="K271" i="1"/>
  <c r="L271" i="1"/>
  <c r="I271" i="1"/>
  <c r="H271" i="1"/>
  <c r="M271" i="1"/>
  <c r="N271" i="1"/>
  <c r="O271" i="1"/>
  <c r="P271" i="1"/>
  <c r="S271" i="1"/>
  <c r="G272" i="1"/>
  <c r="J272" i="1"/>
  <c r="K272" i="1"/>
  <c r="L272" i="1"/>
  <c r="I272" i="1"/>
  <c r="H272" i="1"/>
  <c r="M272" i="1"/>
  <c r="N272" i="1"/>
  <c r="O272" i="1"/>
  <c r="P272" i="1"/>
  <c r="S272" i="1"/>
  <c r="G273" i="1"/>
  <c r="J273" i="1"/>
  <c r="K273" i="1"/>
  <c r="L273" i="1"/>
  <c r="I273" i="1"/>
  <c r="H273" i="1"/>
  <c r="M273" i="1"/>
  <c r="N273" i="1"/>
  <c r="O273" i="1"/>
  <c r="P273" i="1"/>
  <c r="S273" i="1"/>
  <c r="G274" i="1"/>
  <c r="J274" i="1"/>
  <c r="K274" i="1"/>
  <c r="L274" i="1"/>
  <c r="I274" i="1"/>
  <c r="H274" i="1"/>
  <c r="M274" i="1"/>
  <c r="N274" i="1"/>
  <c r="O274" i="1"/>
  <c r="P274" i="1"/>
  <c r="S274" i="1"/>
  <c r="G275" i="1"/>
  <c r="J275" i="1"/>
  <c r="K275" i="1"/>
  <c r="L275" i="1"/>
  <c r="I275" i="1"/>
  <c r="H275" i="1"/>
  <c r="M275" i="1"/>
  <c r="N275" i="1"/>
  <c r="O275" i="1"/>
  <c r="P275" i="1"/>
  <c r="S275" i="1"/>
  <c r="G276" i="1"/>
  <c r="J276" i="1"/>
  <c r="K276" i="1"/>
  <c r="L276" i="1"/>
  <c r="I276" i="1"/>
  <c r="H276" i="1"/>
  <c r="M276" i="1"/>
  <c r="N276" i="1"/>
  <c r="O276" i="1"/>
  <c r="P276" i="1"/>
  <c r="S276" i="1"/>
  <c r="G277" i="1"/>
  <c r="J277" i="1"/>
  <c r="K277" i="1"/>
  <c r="L277" i="1"/>
  <c r="I277" i="1"/>
  <c r="H277" i="1"/>
  <c r="M277" i="1"/>
  <c r="N277" i="1"/>
  <c r="O277" i="1"/>
  <c r="P277" i="1"/>
  <c r="S277" i="1"/>
  <c r="G278" i="1"/>
  <c r="J278" i="1"/>
  <c r="K278" i="1"/>
  <c r="L278" i="1"/>
  <c r="I278" i="1"/>
  <c r="H278" i="1"/>
  <c r="M278" i="1"/>
  <c r="N278" i="1"/>
  <c r="O278" i="1"/>
  <c r="P278" i="1"/>
  <c r="S278" i="1"/>
  <c r="G279" i="1"/>
  <c r="J279" i="1"/>
  <c r="K279" i="1"/>
  <c r="L279" i="1"/>
  <c r="I279" i="1"/>
  <c r="H279" i="1"/>
  <c r="M279" i="1"/>
  <c r="N279" i="1"/>
  <c r="O279" i="1"/>
  <c r="P279" i="1"/>
  <c r="S279" i="1"/>
  <c r="G280" i="1"/>
  <c r="J280" i="1"/>
  <c r="K280" i="1"/>
  <c r="L280" i="1"/>
  <c r="I280" i="1"/>
  <c r="H280" i="1"/>
  <c r="M280" i="1"/>
  <c r="N280" i="1"/>
  <c r="O280" i="1"/>
  <c r="P280" i="1"/>
  <c r="S280" i="1"/>
  <c r="G281" i="1"/>
  <c r="J281" i="1"/>
  <c r="K281" i="1"/>
  <c r="L281" i="1"/>
  <c r="I281" i="1"/>
  <c r="H281" i="1"/>
  <c r="M281" i="1"/>
  <c r="N281" i="1"/>
  <c r="O281" i="1"/>
  <c r="P281" i="1"/>
  <c r="S281" i="1"/>
  <c r="G282" i="1"/>
  <c r="J282" i="1"/>
  <c r="K282" i="1"/>
  <c r="L282" i="1"/>
  <c r="I282" i="1"/>
  <c r="H282" i="1"/>
  <c r="M282" i="1"/>
  <c r="N282" i="1"/>
  <c r="O282" i="1"/>
  <c r="P282" i="1"/>
  <c r="S282" i="1"/>
  <c r="G283" i="1"/>
  <c r="J283" i="1"/>
  <c r="K283" i="1"/>
  <c r="L283" i="1"/>
  <c r="I283" i="1"/>
  <c r="H283" i="1"/>
  <c r="M283" i="1"/>
  <c r="N283" i="1"/>
  <c r="O283" i="1"/>
  <c r="P283" i="1"/>
  <c r="S283" i="1"/>
  <c r="G284" i="1"/>
  <c r="J284" i="1"/>
  <c r="K284" i="1"/>
  <c r="L284" i="1"/>
  <c r="I284" i="1"/>
  <c r="H284" i="1"/>
  <c r="M284" i="1"/>
  <c r="N284" i="1"/>
  <c r="O284" i="1"/>
  <c r="P284" i="1"/>
  <c r="S284" i="1"/>
  <c r="G285" i="1"/>
  <c r="J285" i="1"/>
  <c r="K285" i="1"/>
  <c r="L285" i="1"/>
  <c r="I285" i="1"/>
  <c r="H285" i="1"/>
  <c r="M285" i="1"/>
  <c r="N285" i="1"/>
  <c r="O285" i="1"/>
  <c r="P285" i="1"/>
  <c r="S285" i="1"/>
  <c r="G286" i="1"/>
  <c r="J286" i="1"/>
  <c r="K286" i="1"/>
  <c r="L286" i="1"/>
  <c r="I286" i="1"/>
  <c r="H286" i="1"/>
  <c r="M286" i="1"/>
  <c r="N286" i="1"/>
  <c r="O286" i="1"/>
  <c r="P286" i="1"/>
  <c r="S286" i="1"/>
  <c r="G287" i="1"/>
  <c r="J287" i="1"/>
  <c r="K287" i="1"/>
  <c r="L287" i="1"/>
  <c r="I287" i="1"/>
  <c r="H287" i="1"/>
  <c r="M287" i="1"/>
  <c r="N287" i="1"/>
  <c r="O287" i="1"/>
  <c r="P287" i="1"/>
  <c r="S287" i="1"/>
  <c r="G288" i="1"/>
  <c r="J288" i="1"/>
  <c r="K288" i="1"/>
  <c r="L288" i="1"/>
  <c r="I288" i="1"/>
  <c r="H288" i="1"/>
  <c r="M288" i="1"/>
  <c r="N288" i="1"/>
  <c r="O288" i="1"/>
  <c r="P288" i="1"/>
  <c r="S288" i="1"/>
  <c r="G289" i="1"/>
  <c r="J289" i="1"/>
  <c r="K289" i="1"/>
  <c r="L289" i="1"/>
  <c r="I289" i="1"/>
  <c r="H289" i="1"/>
  <c r="M289" i="1"/>
  <c r="N289" i="1"/>
  <c r="O289" i="1"/>
  <c r="P289" i="1"/>
  <c r="S289" i="1"/>
  <c r="G290" i="1"/>
  <c r="J290" i="1"/>
  <c r="K290" i="1"/>
  <c r="L290" i="1"/>
  <c r="I290" i="1"/>
  <c r="H290" i="1"/>
  <c r="M290" i="1"/>
  <c r="N290" i="1"/>
  <c r="O290" i="1"/>
  <c r="P290" i="1"/>
  <c r="S290" i="1"/>
  <c r="G291" i="1"/>
  <c r="J291" i="1"/>
  <c r="K291" i="1"/>
  <c r="L291" i="1"/>
  <c r="I291" i="1"/>
  <c r="H291" i="1"/>
  <c r="M291" i="1"/>
  <c r="N291" i="1"/>
  <c r="O291" i="1"/>
  <c r="P291" i="1"/>
  <c r="S291" i="1"/>
  <c r="G292" i="1"/>
  <c r="J292" i="1"/>
  <c r="K292" i="1"/>
  <c r="L292" i="1"/>
  <c r="I292" i="1"/>
  <c r="H292" i="1"/>
  <c r="M292" i="1"/>
  <c r="N292" i="1"/>
  <c r="O292" i="1"/>
  <c r="P292" i="1"/>
  <c r="S292" i="1"/>
  <c r="G293" i="1"/>
  <c r="J293" i="1"/>
  <c r="K293" i="1"/>
  <c r="L293" i="1"/>
  <c r="I293" i="1"/>
  <c r="H293" i="1"/>
  <c r="M293" i="1"/>
  <c r="N293" i="1"/>
  <c r="O293" i="1"/>
  <c r="P293" i="1"/>
  <c r="S293" i="1"/>
  <c r="G294" i="1"/>
  <c r="J294" i="1"/>
  <c r="K294" i="1"/>
  <c r="L294" i="1"/>
  <c r="I294" i="1"/>
  <c r="H294" i="1"/>
  <c r="M294" i="1"/>
  <c r="N294" i="1"/>
  <c r="O294" i="1"/>
  <c r="P294" i="1"/>
  <c r="S294" i="1"/>
  <c r="G295" i="1"/>
  <c r="J295" i="1"/>
  <c r="K295" i="1"/>
  <c r="L295" i="1"/>
  <c r="I295" i="1"/>
  <c r="H295" i="1"/>
  <c r="M295" i="1"/>
  <c r="N295" i="1"/>
  <c r="O295" i="1"/>
  <c r="P295" i="1"/>
  <c r="S295" i="1"/>
  <c r="G296" i="1"/>
  <c r="J296" i="1"/>
  <c r="K296" i="1"/>
  <c r="L296" i="1"/>
  <c r="I296" i="1"/>
  <c r="H296" i="1"/>
  <c r="M296" i="1"/>
  <c r="N296" i="1"/>
  <c r="O296" i="1"/>
  <c r="P296" i="1"/>
  <c r="S296" i="1"/>
  <c r="G297" i="1"/>
  <c r="J297" i="1"/>
  <c r="K297" i="1"/>
  <c r="L297" i="1"/>
  <c r="I297" i="1"/>
  <c r="H297" i="1"/>
  <c r="M297" i="1"/>
  <c r="N297" i="1"/>
  <c r="O297" i="1"/>
  <c r="P297" i="1"/>
  <c r="S297" i="1"/>
  <c r="G298" i="1"/>
  <c r="J298" i="1"/>
  <c r="K298" i="1"/>
  <c r="L298" i="1"/>
  <c r="I298" i="1"/>
  <c r="H298" i="1"/>
  <c r="M298" i="1"/>
  <c r="N298" i="1"/>
  <c r="O298" i="1"/>
  <c r="P298" i="1"/>
  <c r="S298" i="1"/>
  <c r="G299" i="1"/>
  <c r="J299" i="1"/>
  <c r="K299" i="1"/>
  <c r="L299" i="1"/>
  <c r="I299" i="1"/>
  <c r="H299" i="1"/>
  <c r="M299" i="1"/>
  <c r="N299" i="1"/>
  <c r="O299" i="1"/>
  <c r="P299" i="1"/>
  <c r="S299" i="1"/>
  <c r="G300" i="1"/>
  <c r="J300" i="1"/>
  <c r="K300" i="1"/>
  <c r="L300" i="1"/>
  <c r="I300" i="1"/>
  <c r="H300" i="1"/>
  <c r="M300" i="1"/>
  <c r="N300" i="1"/>
  <c r="O300" i="1"/>
  <c r="P300" i="1"/>
  <c r="S300" i="1"/>
  <c r="G301" i="1"/>
  <c r="J301" i="1"/>
  <c r="K301" i="1"/>
  <c r="L301" i="1"/>
  <c r="I301" i="1"/>
  <c r="H301" i="1"/>
  <c r="M301" i="1"/>
  <c r="N301" i="1"/>
  <c r="O301" i="1"/>
  <c r="P301" i="1"/>
  <c r="S301" i="1"/>
  <c r="G302" i="1"/>
  <c r="J302" i="1"/>
  <c r="K302" i="1"/>
  <c r="L302" i="1"/>
  <c r="I302" i="1"/>
  <c r="H302" i="1"/>
  <c r="M302" i="1"/>
  <c r="N302" i="1"/>
  <c r="O302" i="1"/>
  <c r="P302" i="1"/>
  <c r="S302" i="1"/>
  <c r="G303" i="1"/>
  <c r="J303" i="1"/>
  <c r="K303" i="1"/>
  <c r="L303" i="1"/>
  <c r="I303" i="1"/>
  <c r="H303" i="1"/>
  <c r="M303" i="1"/>
  <c r="N303" i="1"/>
  <c r="O303" i="1"/>
  <c r="P303" i="1"/>
  <c r="S303" i="1"/>
  <c r="G304" i="1"/>
  <c r="J304" i="1"/>
  <c r="K304" i="1"/>
  <c r="L304" i="1"/>
  <c r="I304" i="1"/>
  <c r="H304" i="1"/>
  <c r="M304" i="1"/>
  <c r="N304" i="1"/>
  <c r="O304" i="1"/>
  <c r="P304" i="1"/>
  <c r="S304" i="1"/>
  <c r="G305" i="1"/>
  <c r="J305" i="1"/>
  <c r="K305" i="1"/>
  <c r="L305" i="1"/>
  <c r="I305" i="1"/>
  <c r="H305" i="1"/>
  <c r="M305" i="1"/>
  <c r="N305" i="1"/>
  <c r="O305" i="1"/>
  <c r="P305" i="1"/>
  <c r="S305" i="1"/>
  <c r="G306" i="1"/>
  <c r="J306" i="1"/>
  <c r="K306" i="1"/>
  <c r="L306" i="1"/>
  <c r="I306" i="1"/>
  <c r="H306" i="1"/>
  <c r="M306" i="1"/>
  <c r="N306" i="1"/>
  <c r="O306" i="1"/>
  <c r="P306" i="1"/>
  <c r="S306" i="1"/>
  <c r="G307" i="1"/>
  <c r="J307" i="1"/>
  <c r="K307" i="1"/>
  <c r="L307" i="1"/>
  <c r="I307" i="1"/>
  <c r="H307" i="1"/>
  <c r="M307" i="1"/>
  <c r="N307" i="1"/>
  <c r="O307" i="1"/>
  <c r="P307" i="1"/>
  <c r="S307" i="1"/>
  <c r="G308" i="1"/>
  <c r="J308" i="1"/>
  <c r="K308" i="1"/>
  <c r="L308" i="1"/>
  <c r="I308" i="1"/>
  <c r="H308" i="1"/>
  <c r="M308" i="1"/>
  <c r="N308" i="1"/>
  <c r="O308" i="1"/>
  <c r="P308" i="1"/>
  <c r="S308" i="1"/>
  <c r="G309" i="1"/>
  <c r="J309" i="1"/>
  <c r="K309" i="1"/>
  <c r="L309" i="1"/>
  <c r="I309" i="1"/>
  <c r="H309" i="1"/>
  <c r="M309" i="1"/>
  <c r="N309" i="1"/>
  <c r="O309" i="1"/>
  <c r="P309" i="1"/>
  <c r="S309" i="1"/>
  <c r="G310" i="1"/>
  <c r="J310" i="1"/>
  <c r="K310" i="1"/>
  <c r="L310" i="1"/>
  <c r="I310" i="1"/>
  <c r="H310" i="1"/>
  <c r="M310" i="1"/>
  <c r="N310" i="1"/>
  <c r="O310" i="1"/>
  <c r="P310" i="1"/>
  <c r="S310" i="1"/>
  <c r="G311" i="1"/>
  <c r="J311" i="1"/>
  <c r="K311" i="1"/>
  <c r="L311" i="1"/>
  <c r="I311" i="1"/>
  <c r="H311" i="1"/>
  <c r="M311" i="1"/>
  <c r="N311" i="1"/>
  <c r="O311" i="1"/>
  <c r="P311" i="1"/>
  <c r="S311" i="1"/>
  <c r="G312" i="1"/>
  <c r="J312" i="1"/>
  <c r="K312" i="1"/>
  <c r="L312" i="1"/>
  <c r="I312" i="1"/>
  <c r="H312" i="1"/>
  <c r="M312" i="1"/>
  <c r="N312" i="1"/>
  <c r="O312" i="1"/>
  <c r="P312" i="1"/>
  <c r="S312" i="1"/>
  <c r="G313" i="1"/>
  <c r="J313" i="1"/>
  <c r="K313" i="1"/>
  <c r="L313" i="1"/>
  <c r="I313" i="1"/>
  <c r="H313" i="1"/>
  <c r="M313" i="1"/>
  <c r="N313" i="1"/>
  <c r="O313" i="1"/>
  <c r="P313" i="1"/>
  <c r="S313" i="1"/>
  <c r="G314" i="1"/>
  <c r="J314" i="1"/>
  <c r="K314" i="1"/>
  <c r="L314" i="1"/>
  <c r="I314" i="1"/>
  <c r="H314" i="1"/>
  <c r="M314" i="1"/>
  <c r="N314" i="1"/>
  <c r="O314" i="1"/>
  <c r="P314" i="1"/>
  <c r="S314" i="1"/>
  <c r="G315" i="1"/>
  <c r="J315" i="1"/>
  <c r="K315" i="1"/>
  <c r="L315" i="1"/>
  <c r="I315" i="1"/>
  <c r="H315" i="1"/>
  <c r="M315" i="1"/>
  <c r="N315" i="1"/>
  <c r="O315" i="1"/>
  <c r="P315" i="1"/>
  <c r="S315" i="1"/>
  <c r="G316" i="1"/>
  <c r="J316" i="1"/>
  <c r="K316" i="1"/>
  <c r="L316" i="1"/>
  <c r="I316" i="1"/>
  <c r="H316" i="1"/>
  <c r="M316" i="1"/>
  <c r="N316" i="1"/>
  <c r="O316" i="1"/>
  <c r="P316" i="1"/>
  <c r="S316" i="1"/>
  <c r="G317" i="1"/>
  <c r="J317" i="1"/>
  <c r="K317" i="1"/>
  <c r="L317" i="1"/>
  <c r="I317" i="1"/>
  <c r="H317" i="1"/>
  <c r="M317" i="1"/>
  <c r="N317" i="1"/>
  <c r="O317" i="1"/>
  <c r="P317" i="1"/>
  <c r="S317" i="1"/>
  <c r="G318" i="1"/>
  <c r="J318" i="1"/>
  <c r="K318" i="1"/>
  <c r="L318" i="1"/>
  <c r="I318" i="1"/>
  <c r="H318" i="1"/>
  <c r="M318" i="1"/>
  <c r="N318" i="1"/>
  <c r="O318" i="1"/>
  <c r="P318" i="1"/>
  <c r="S318" i="1"/>
  <c r="G319" i="1"/>
  <c r="J319" i="1"/>
  <c r="K319" i="1"/>
  <c r="L319" i="1"/>
  <c r="I319" i="1"/>
  <c r="H319" i="1"/>
  <c r="M319" i="1"/>
  <c r="N319" i="1"/>
  <c r="O319" i="1"/>
  <c r="P319" i="1"/>
  <c r="S319" i="1"/>
  <c r="G320" i="1"/>
  <c r="J320" i="1"/>
  <c r="K320" i="1"/>
  <c r="L320" i="1"/>
  <c r="I320" i="1"/>
  <c r="H320" i="1"/>
  <c r="M320" i="1"/>
  <c r="N320" i="1"/>
  <c r="O320" i="1"/>
  <c r="P320" i="1"/>
  <c r="S320" i="1"/>
  <c r="G321" i="1"/>
  <c r="J321" i="1"/>
  <c r="K321" i="1"/>
  <c r="L321" i="1"/>
  <c r="I321" i="1"/>
  <c r="H321" i="1"/>
  <c r="M321" i="1"/>
  <c r="N321" i="1"/>
  <c r="O321" i="1"/>
  <c r="P321" i="1"/>
  <c r="S321" i="1"/>
  <c r="G322" i="1"/>
  <c r="J322" i="1"/>
  <c r="K322" i="1"/>
  <c r="L322" i="1"/>
  <c r="I322" i="1"/>
  <c r="H322" i="1"/>
  <c r="M322" i="1"/>
  <c r="N322" i="1"/>
  <c r="O322" i="1"/>
  <c r="P322" i="1"/>
  <c r="S322" i="1"/>
  <c r="G323" i="1"/>
  <c r="J323" i="1"/>
  <c r="K323" i="1"/>
  <c r="L323" i="1"/>
  <c r="I323" i="1"/>
  <c r="H323" i="1"/>
  <c r="M323" i="1"/>
  <c r="N323" i="1"/>
  <c r="O323" i="1"/>
  <c r="P323" i="1"/>
  <c r="S323" i="1"/>
  <c r="G324" i="1"/>
  <c r="J324" i="1"/>
  <c r="K324" i="1"/>
  <c r="L324" i="1"/>
  <c r="I324" i="1"/>
  <c r="H324" i="1"/>
  <c r="M324" i="1"/>
  <c r="N324" i="1"/>
  <c r="O324" i="1"/>
  <c r="P324" i="1"/>
  <c r="S324" i="1"/>
  <c r="G325" i="1"/>
  <c r="J325" i="1"/>
  <c r="K325" i="1"/>
  <c r="L325" i="1"/>
  <c r="I325" i="1"/>
  <c r="H325" i="1"/>
  <c r="M325" i="1"/>
  <c r="N325" i="1"/>
  <c r="O325" i="1"/>
  <c r="P325" i="1"/>
  <c r="S325" i="1"/>
  <c r="G326" i="1"/>
  <c r="J326" i="1"/>
  <c r="K326" i="1"/>
  <c r="L326" i="1"/>
  <c r="I326" i="1"/>
  <c r="H326" i="1"/>
  <c r="M326" i="1"/>
  <c r="N326" i="1"/>
  <c r="O326" i="1"/>
  <c r="P326" i="1"/>
  <c r="S326" i="1"/>
  <c r="G327" i="1"/>
  <c r="J327" i="1"/>
  <c r="K327" i="1"/>
  <c r="L327" i="1"/>
  <c r="I327" i="1"/>
  <c r="H327" i="1"/>
  <c r="M327" i="1"/>
  <c r="N327" i="1"/>
  <c r="O327" i="1"/>
  <c r="P327" i="1"/>
  <c r="S327" i="1"/>
  <c r="G328" i="1"/>
  <c r="J328" i="1"/>
  <c r="K328" i="1"/>
  <c r="L328" i="1"/>
  <c r="I328" i="1"/>
  <c r="H328" i="1"/>
  <c r="M328" i="1"/>
  <c r="N328" i="1"/>
  <c r="O328" i="1"/>
  <c r="P328" i="1"/>
  <c r="S328" i="1"/>
  <c r="G329" i="1"/>
  <c r="J329" i="1"/>
  <c r="K329" i="1"/>
  <c r="L329" i="1"/>
  <c r="I329" i="1"/>
  <c r="H329" i="1"/>
  <c r="M329" i="1"/>
  <c r="N329" i="1"/>
  <c r="O329" i="1"/>
  <c r="P329" i="1"/>
  <c r="S329" i="1"/>
  <c r="G330" i="1"/>
  <c r="J330" i="1"/>
  <c r="K330" i="1"/>
  <c r="L330" i="1"/>
  <c r="I330" i="1"/>
  <c r="H330" i="1"/>
  <c r="M330" i="1"/>
  <c r="N330" i="1"/>
  <c r="O330" i="1"/>
  <c r="P330" i="1"/>
  <c r="S330" i="1"/>
  <c r="G331" i="1"/>
  <c r="J331" i="1"/>
  <c r="K331" i="1"/>
  <c r="L331" i="1"/>
  <c r="I331" i="1"/>
  <c r="H331" i="1"/>
  <c r="M331" i="1"/>
  <c r="N331" i="1"/>
  <c r="O331" i="1"/>
  <c r="P331" i="1"/>
  <c r="S331" i="1"/>
  <c r="G332" i="1"/>
  <c r="J332" i="1"/>
  <c r="K332" i="1"/>
  <c r="L332" i="1"/>
  <c r="I332" i="1"/>
  <c r="H332" i="1"/>
  <c r="M332" i="1"/>
  <c r="N332" i="1"/>
  <c r="O332" i="1"/>
  <c r="P332" i="1"/>
  <c r="S332" i="1"/>
  <c r="G333" i="1"/>
  <c r="J333" i="1"/>
  <c r="K333" i="1"/>
  <c r="L333" i="1"/>
  <c r="I333" i="1"/>
  <c r="H333" i="1"/>
  <c r="M333" i="1"/>
  <c r="N333" i="1"/>
  <c r="O333" i="1"/>
  <c r="P333" i="1"/>
  <c r="S333" i="1"/>
  <c r="G334" i="1"/>
  <c r="J334" i="1"/>
  <c r="K334" i="1"/>
  <c r="L334" i="1"/>
  <c r="I334" i="1"/>
  <c r="H334" i="1"/>
  <c r="M334" i="1"/>
  <c r="N334" i="1"/>
  <c r="O334" i="1"/>
  <c r="P334" i="1"/>
  <c r="S334" i="1"/>
  <c r="G335" i="1"/>
  <c r="J335" i="1"/>
  <c r="K335" i="1"/>
  <c r="L335" i="1"/>
  <c r="I335" i="1"/>
  <c r="H335" i="1"/>
  <c r="M335" i="1"/>
  <c r="N335" i="1"/>
  <c r="O335" i="1"/>
  <c r="P335" i="1"/>
  <c r="S335" i="1"/>
  <c r="G336" i="1"/>
  <c r="J336" i="1"/>
  <c r="K336" i="1"/>
  <c r="L336" i="1"/>
  <c r="I336" i="1"/>
  <c r="H336" i="1"/>
  <c r="M336" i="1"/>
  <c r="N336" i="1"/>
  <c r="O336" i="1"/>
  <c r="P336" i="1"/>
  <c r="S336" i="1"/>
  <c r="G337" i="1"/>
  <c r="J337" i="1"/>
  <c r="K337" i="1"/>
  <c r="L337" i="1"/>
  <c r="I337" i="1"/>
  <c r="H337" i="1"/>
  <c r="M337" i="1"/>
  <c r="N337" i="1"/>
  <c r="O337" i="1"/>
  <c r="P337" i="1"/>
  <c r="S337" i="1"/>
  <c r="G338" i="1"/>
  <c r="J338" i="1"/>
  <c r="K338" i="1"/>
  <c r="L338" i="1"/>
  <c r="I338" i="1"/>
  <c r="H338" i="1"/>
  <c r="M338" i="1"/>
  <c r="N338" i="1"/>
  <c r="O338" i="1"/>
  <c r="P338" i="1"/>
  <c r="S338" i="1"/>
  <c r="G339" i="1"/>
  <c r="J339" i="1"/>
  <c r="K339" i="1"/>
  <c r="L339" i="1"/>
  <c r="I339" i="1"/>
  <c r="H339" i="1"/>
  <c r="M339" i="1"/>
  <c r="N339" i="1"/>
  <c r="O339" i="1"/>
  <c r="P339" i="1"/>
  <c r="S339" i="1"/>
  <c r="G340" i="1"/>
  <c r="J340" i="1"/>
  <c r="K340" i="1"/>
  <c r="L340" i="1"/>
  <c r="I340" i="1"/>
  <c r="H340" i="1"/>
  <c r="M340" i="1"/>
  <c r="N340" i="1"/>
  <c r="O340" i="1"/>
  <c r="P340" i="1"/>
  <c r="S340" i="1"/>
  <c r="G341" i="1"/>
  <c r="J341" i="1"/>
  <c r="K341" i="1"/>
  <c r="L341" i="1"/>
  <c r="I341" i="1"/>
  <c r="H341" i="1"/>
  <c r="M341" i="1"/>
  <c r="N341" i="1"/>
  <c r="O341" i="1"/>
  <c r="P341" i="1"/>
  <c r="S341" i="1"/>
  <c r="G342" i="1"/>
  <c r="J342" i="1"/>
  <c r="K342" i="1"/>
  <c r="L342" i="1"/>
  <c r="I342" i="1"/>
  <c r="H342" i="1"/>
  <c r="M342" i="1"/>
  <c r="N342" i="1"/>
  <c r="O342" i="1"/>
  <c r="P342" i="1"/>
  <c r="S342" i="1"/>
  <c r="G343" i="1"/>
  <c r="J343" i="1"/>
  <c r="K343" i="1"/>
  <c r="L343" i="1"/>
  <c r="I343" i="1"/>
  <c r="H343" i="1"/>
  <c r="M343" i="1"/>
  <c r="N343" i="1"/>
  <c r="O343" i="1"/>
  <c r="P343" i="1"/>
  <c r="S343" i="1"/>
  <c r="G344" i="1"/>
  <c r="J344" i="1"/>
  <c r="K344" i="1"/>
  <c r="L344" i="1"/>
  <c r="I344" i="1"/>
  <c r="H344" i="1"/>
  <c r="M344" i="1"/>
  <c r="N344" i="1"/>
  <c r="O344" i="1"/>
  <c r="P344" i="1"/>
  <c r="S344" i="1"/>
  <c r="G345" i="1"/>
  <c r="J345" i="1"/>
  <c r="K345" i="1"/>
  <c r="L345" i="1"/>
  <c r="I345" i="1"/>
  <c r="H345" i="1"/>
  <c r="M345" i="1"/>
  <c r="N345" i="1"/>
  <c r="O345" i="1"/>
  <c r="P345" i="1"/>
  <c r="S345" i="1"/>
  <c r="G346" i="1"/>
  <c r="J346" i="1"/>
  <c r="K346" i="1"/>
  <c r="L346" i="1"/>
  <c r="I346" i="1"/>
  <c r="H346" i="1"/>
  <c r="M346" i="1"/>
  <c r="N346" i="1"/>
  <c r="O346" i="1"/>
  <c r="P346" i="1"/>
  <c r="S346" i="1"/>
  <c r="G347" i="1"/>
  <c r="J347" i="1"/>
  <c r="K347" i="1"/>
  <c r="L347" i="1"/>
  <c r="I347" i="1"/>
  <c r="H347" i="1"/>
  <c r="M347" i="1"/>
  <c r="N347" i="1"/>
  <c r="O347" i="1"/>
  <c r="P347" i="1"/>
  <c r="S347" i="1"/>
  <c r="G348" i="1"/>
  <c r="J348" i="1"/>
  <c r="K348" i="1"/>
  <c r="L348" i="1"/>
  <c r="I348" i="1"/>
  <c r="H348" i="1"/>
  <c r="M348" i="1"/>
  <c r="N348" i="1"/>
  <c r="O348" i="1"/>
  <c r="P348" i="1"/>
  <c r="S348" i="1"/>
  <c r="G349" i="1"/>
  <c r="J349" i="1"/>
  <c r="K349" i="1"/>
  <c r="L349" i="1"/>
  <c r="I349" i="1"/>
  <c r="H349" i="1"/>
  <c r="M349" i="1"/>
  <c r="N349" i="1"/>
  <c r="O349" i="1"/>
  <c r="P349" i="1"/>
  <c r="S349" i="1"/>
  <c r="G350" i="1"/>
  <c r="J350" i="1"/>
  <c r="K350" i="1"/>
  <c r="L350" i="1"/>
  <c r="I350" i="1"/>
  <c r="H350" i="1"/>
  <c r="M350" i="1"/>
  <c r="N350" i="1"/>
  <c r="O350" i="1"/>
  <c r="P350" i="1"/>
  <c r="S350" i="1"/>
  <c r="G351" i="1"/>
  <c r="J351" i="1"/>
  <c r="K351" i="1"/>
  <c r="L351" i="1"/>
  <c r="I351" i="1"/>
  <c r="H351" i="1"/>
  <c r="M351" i="1"/>
  <c r="N351" i="1"/>
  <c r="O351" i="1"/>
  <c r="P351" i="1"/>
  <c r="S351" i="1"/>
  <c r="G352" i="1"/>
  <c r="J352" i="1"/>
  <c r="K352" i="1"/>
  <c r="L352" i="1"/>
  <c r="I352" i="1"/>
  <c r="H352" i="1"/>
  <c r="M352" i="1"/>
  <c r="N352" i="1"/>
  <c r="O352" i="1"/>
  <c r="P352" i="1"/>
  <c r="S352" i="1"/>
  <c r="G353" i="1"/>
  <c r="J353" i="1"/>
  <c r="K353" i="1"/>
  <c r="L353" i="1"/>
  <c r="I353" i="1"/>
  <c r="H353" i="1"/>
  <c r="M353" i="1"/>
  <c r="N353" i="1"/>
  <c r="O353" i="1"/>
  <c r="P353" i="1"/>
  <c r="S353" i="1"/>
  <c r="G354" i="1"/>
  <c r="J354" i="1"/>
  <c r="K354" i="1"/>
  <c r="L354" i="1"/>
  <c r="I354" i="1"/>
  <c r="H354" i="1"/>
  <c r="M354" i="1"/>
  <c r="N354" i="1"/>
  <c r="O354" i="1"/>
  <c r="P354" i="1"/>
  <c r="S354" i="1"/>
  <c r="G355" i="1"/>
  <c r="J355" i="1"/>
  <c r="K355" i="1"/>
  <c r="L355" i="1"/>
  <c r="I355" i="1"/>
  <c r="H355" i="1"/>
  <c r="M355" i="1"/>
  <c r="N355" i="1"/>
  <c r="O355" i="1"/>
  <c r="P355" i="1"/>
  <c r="S355" i="1"/>
  <c r="G356" i="1"/>
  <c r="J356" i="1"/>
  <c r="K356" i="1"/>
  <c r="L356" i="1"/>
  <c r="I356" i="1"/>
  <c r="H356" i="1"/>
  <c r="M356" i="1"/>
  <c r="N356" i="1"/>
  <c r="O356" i="1"/>
  <c r="P356" i="1"/>
  <c r="S356" i="1"/>
  <c r="G357" i="1"/>
  <c r="J357" i="1"/>
  <c r="K357" i="1"/>
  <c r="L357" i="1"/>
  <c r="I357" i="1"/>
  <c r="H357" i="1"/>
  <c r="M357" i="1"/>
  <c r="N357" i="1"/>
  <c r="O357" i="1"/>
  <c r="P357" i="1"/>
  <c r="S357" i="1"/>
  <c r="G358" i="1"/>
  <c r="J358" i="1"/>
  <c r="K358" i="1"/>
  <c r="L358" i="1"/>
  <c r="I358" i="1"/>
  <c r="H358" i="1"/>
  <c r="M358" i="1"/>
  <c r="N358" i="1"/>
  <c r="O358" i="1"/>
  <c r="P358" i="1"/>
  <c r="S358" i="1"/>
  <c r="G359" i="1"/>
  <c r="J359" i="1"/>
  <c r="K359" i="1"/>
  <c r="L359" i="1"/>
  <c r="I359" i="1"/>
  <c r="H359" i="1"/>
  <c r="M359" i="1"/>
  <c r="N359" i="1"/>
  <c r="O359" i="1"/>
  <c r="P359" i="1"/>
  <c r="S359" i="1"/>
  <c r="G360" i="1"/>
  <c r="J360" i="1"/>
  <c r="K360" i="1"/>
  <c r="L360" i="1"/>
  <c r="I360" i="1"/>
  <c r="H360" i="1"/>
  <c r="M360" i="1"/>
  <c r="N360" i="1"/>
  <c r="O360" i="1"/>
  <c r="P360" i="1"/>
  <c r="S360" i="1"/>
  <c r="G361" i="1"/>
  <c r="J361" i="1"/>
  <c r="K361" i="1"/>
  <c r="L361" i="1"/>
  <c r="I361" i="1"/>
  <c r="H361" i="1"/>
  <c r="M361" i="1"/>
  <c r="N361" i="1"/>
  <c r="O361" i="1"/>
  <c r="P361" i="1"/>
  <c r="S361" i="1"/>
  <c r="G362" i="1"/>
  <c r="J362" i="1"/>
  <c r="K362" i="1"/>
  <c r="L362" i="1"/>
  <c r="I362" i="1"/>
  <c r="H362" i="1"/>
  <c r="M362" i="1"/>
  <c r="N362" i="1"/>
  <c r="O362" i="1"/>
  <c r="P362" i="1"/>
  <c r="S362" i="1"/>
  <c r="G363" i="1"/>
  <c r="J363" i="1"/>
  <c r="K363" i="1"/>
  <c r="L363" i="1"/>
  <c r="I363" i="1"/>
  <c r="H363" i="1"/>
  <c r="M363" i="1"/>
  <c r="N363" i="1"/>
  <c r="O363" i="1"/>
  <c r="P363" i="1"/>
  <c r="S363" i="1"/>
  <c r="G364" i="1"/>
  <c r="J364" i="1"/>
  <c r="K364" i="1"/>
  <c r="L364" i="1"/>
  <c r="I364" i="1"/>
  <c r="H364" i="1"/>
  <c r="M364" i="1"/>
  <c r="N364" i="1"/>
  <c r="O364" i="1"/>
  <c r="P364" i="1"/>
  <c r="S364" i="1"/>
  <c r="G365" i="1"/>
  <c r="J365" i="1"/>
  <c r="K365" i="1"/>
  <c r="L365" i="1"/>
  <c r="I365" i="1"/>
  <c r="H365" i="1"/>
  <c r="M365" i="1"/>
  <c r="N365" i="1"/>
  <c r="O365" i="1"/>
  <c r="P365" i="1"/>
  <c r="S365" i="1"/>
  <c r="G366" i="1"/>
  <c r="J366" i="1"/>
  <c r="K366" i="1"/>
  <c r="L366" i="1"/>
  <c r="I366" i="1"/>
  <c r="H366" i="1"/>
  <c r="M366" i="1"/>
  <c r="N366" i="1"/>
  <c r="O366" i="1"/>
  <c r="P366" i="1"/>
  <c r="S366" i="1"/>
  <c r="G367" i="1"/>
  <c r="J367" i="1"/>
  <c r="K367" i="1"/>
  <c r="L367" i="1"/>
  <c r="I367" i="1"/>
  <c r="H367" i="1"/>
  <c r="M367" i="1"/>
  <c r="N367" i="1"/>
  <c r="O367" i="1"/>
  <c r="P367" i="1"/>
  <c r="S367" i="1"/>
  <c r="G368" i="1"/>
  <c r="J368" i="1"/>
  <c r="K368" i="1"/>
  <c r="L368" i="1"/>
  <c r="I368" i="1"/>
  <c r="H368" i="1"/>
  <c r="M368" i="1"/>
  <c r="N368" i="1"/>
  <c r="O368" i="1"/>
  <c r="P368" i="1"/>
  <c r="S368" i="1"/>
  <c r="G369" i="1"/>
  <c r="J369" i="1"/>
  <c r="K369" i="1"/>
  <c r="L369" i="1"/>
  <c r="I369" i="1"/>
  <c r="H369" i="1"/>
  <c r="M369" i="1"/>
  <c r="N369" i="1"/>
  <c r="O369" i="1"/>
  <c r="P369" i="1"/>
  <c r="S369" i="1"/>
  <c r="G370" i="1"/>
  <c r="J370" i="1"/>
  <c r="K370" i="1"/>
  <c r="L370" i="1"/>
  <c r="I370" i="1"/>
  <c r="H370" i="1"/>
  <c r="M370" i="1"/>
  <c r="N370" i="1"/>
  <c r="O370" i="1"/>
  <c r="P370" i="1"/>
  <c r="S370" i="1"/>
  <c r="G371" i="1"/>
  <c r="J371" i="1"/>
  <c r="K371" i="1"/>
  <c r="L371" i="1"/>
  <c r="I371" i="1"/>
  <c r="H371" i="1"/>
  <c r="M371" i="1"/>
  <c r="N371" i="1"/>
  <c r="O371" i="1"/>
  <c r="P371" i="1"/>
  <c r="S371" i="1"/>
  <c r="G372" i="1"/>
  <c r="J372" i="1"/>
  <c r="K372" i="1"/>
  <c r="L372" i="1"/>
  <c r="I372" i="1"/>
  <c r="H372" i="1"/>
  <c r="M372" i="1"/>
  <c r="N372" i="1"/>
  <c r="O372" i="1"/>
  <c r="P372" i="1"/>
  <c r="S372" i="1"/>
  <c r="G373" i="1"/>
  <c r="J373" i="1"/>
  <c r="K373" i="1"/>
  <c r="L373" i="1"/>
  <c r="I373" i="1"/>
  <c r="H373" i="1"/>
  <c r="M373" i="1"/>
  <c r="N373" i="1"/>
  <c r="O373" i="1"/>
  <c r="P373" i="1"/>
  <c r="S373" i="1"/>
  <c r="G374" i="1"/>
  <c r="J374" i="1"/>
  <c r="K374" i="1"/>
  <c r="L374" i="1"/>
  <c r="I374" i="1"/>
  <c r="H374" i="1"/>
  <c r="M374" i="1"/>
  <c r="N374" i="1"/>
  <c r="O374" i="1"/>
  <c r="P374" i="1"/>
  <c r="S374" i="1"/>
  <c r="G375" i="1"/>
  <c r="J375" i="1"/>
  <c r="K375" i="1"/>
  <c r="L375" i="1"/>
  <c r="I375" i="1"/>
  <c r="H375" i="1"/>
  <c r="M375" i="1"/>
  <c r="N375" i="1"/>
  <c r="O375" i="1"/>
  <c r="P375" i="1"/>
  <c r="S375" i="1"/>
  <c r="G376" i="1"/>
  <c r="J376" i="1"/>
  <c r="K376" i="1"/>
  <c r="L376" i="1"/>
  <c r="I376" i="1"/>
  <c r="H376" i="1"/>
  <c r="M376" i="1"/>
  <c r="N376" i="1"/>
  <c r="O376" i="1"/>
  <c r="P376" i="1"/>
  <c r="S376" i="1"/>
  <c r="G377" i="1"/>
  <c r="J377" i="1"/>
  <c r="K377" i="1"/>
  <c r="L377" i="1"/>
  <c r="I377" i="1"/>
  <c r="H377" i="1"/>
  <c r="M377" i="1"/>
  <c r="N377" i="1"/>
  <c r="O377" i="1"/>
  <c r="P377" i="1"/>
  <c r="S377" i="1"/>
  <c r="G378" i="1"/>
  <c r="J378" i="1"/>
  <c r="K378" i="1"/>
  <c r="L378" i="1"/>
  <c r="I378" i="1"/>
  <c r="H378" i="1"/>
  <c r="M378" i="1"/>
  <c r="N378" i="1"/>
  <c r="O378" i="1"/>
  <c r="P378" i="1"/>
  <c r="S378" i="1"/>
  <c r="G379" i="1"/>
  <c r="J379" i="1"/>
  <c r="K379" i="1"/>
  <c r="L379" i="1"/>
  <c r="I379" i="1"/>
  <c r="H379" i="1"/>
  <c r="M379" i="1"/>
  <c r="N379" i="1"/>
  <c r="O379" i="1"/>
  <c r="P379" i="1"/>
  <c r="S379" i="1"/>
  <c r="G380" i="1"/>
  <c r="J380" i="1"/>
  <c r="K380" i="1"/>
  <c r="L380" i="1"/>
  <c r="I380" i="1"/>
  <c r="H380" i="1"/>
  <c r="M380" i="1"/>
  <c r="N380" i="1"/>
  <c r="O380" i="1"/>
  <c r="P380" i="1"/>
  <c r="S380" i="1"/>
  <c r="G381" i="1"/>
  <c r="J381" i="1"/>
  <c r="K381" i="1"/>
  <c r="L381" i="1"/>
  <c r="I381" i="1"/>
  <c r="H381" i="1"/>
  <c r="M381" i="1"/>
  <c r="N381" i="1"/>
  <c r="O381" i="1"/>
  <c r="P381" i="1"/>
  <c r="S381" i="1"/>
  <c r="G382" i="1"/>
  <c r="J382" i="1"/>
  <c r="K382" i="1"/>
  <c r="L382" i="1"/>
  <c r="I382" i="1"/>
  <c r="H382" i="1"/>
  <c r="M382" i="1"/>
  <c r="N382" i="1"/>
  <c r="O382" i="1"/>
  <c r="P382" i="1"/>
  <c r="S382" i="1"/>
  <c r="G383" i="1"/>
  <c r="J383" i="1"/>
  <c r="K383" i="1"/>
  <c r="L383" i="1"/>
  <c r="I383" i="1"/>
  <c r="H383" i="1"/>
  <c r="M383" i="1"/>
  <c r="N383" i="1"/>
  <c r="O383" i="1"/>
  <c r="P383" i="1"/>
  <c r="S383" i="1"/>
  <c r="G384" i="1"/>
  <c r="J384" i="1"/>
  <c r="K384" i="1"/>
  <c r="L384" i="1"/>
  <c r="I384" i="1"/>
  <c r="H384" i="1"/>
  <c r="M384" i="1"/>
  <c r="N384" i="1"/>
  <c r="O384" i="1"/>
  <c r="P384" i="1"/>
  <c r="S384" i="1"/>
  <c r="G385" i="1"/>
  <c r="J385" i="1"/>
  <c r="K385" i="1"/>
  <c r="L385" i="1"/>
  <c r="I385" i="1"/>
  <c r="H385" i="1"/>
  <c r="M385" i="1"/>
  <c r="N385" i="1"/>
  <c r="O385" i="1"/>
  <c r="P385" i="1"/>
  <c r="S385" i="1"/>
  <c r="G386" i="1"/>
  <c r="J386" i="1"/>
  <c r="K386" i="1"/>
  <c r="L386" i="1"/>
  <c r="I386" i="1"/>
  <c r="H386" i="1"/>
  <c r="M386" i="1"/>
  <c r="N386" i="1"/>
  <c r="O386" i="1"/>
  <c r="P386" i="1"/>
  <c r="S386" i="1"/>
  <c r="G387" i="1"/>
  <c r="J387" i="1"/>
  <c r="K387" i="1"/>
  <c r="L387" i="1"/>
  <c r="I387" i="1"/>
  <c r="H387" i="1"/>
  <c r="M387" i="1"/>
  <c r="N387" i="1"/>
  <c r="O387" i="1"/>
  <c r="P387" i="1"/>
  <c r="S387" i="1"/>
  <c r="G388" i="1"/>
  <c r="J388" i="1"/>
  <c r="K388" i="1"/>
  <c r="L388" i="1"/>
  <c r="I388" i="1"/>
  <c r="H388" i="1"/>
  <c r="M388" i="1"/>
  <c r="N388" i="1"/>
  <c r="O388" i="1"/>
  <c r="P388" i="1"/>
  <c r="S388" i="1"/>
  <c r="G389" i="1"/>
  <c r="J389" i="1"/>
  <c r="K389" i="1"/>
  <c r="L389" i="1"/>
  <c r="I389" i="1"/>
  <c r="H389" i="1"/>
  <c r="M389" i="1"/>
  <c r="N389" i="1"/>
  <c r="O389" i="1"/>
  <c r="P389" i="1"/>
  <c r="S389" i="1"/>
  <c r="G390" i="1"/>
  <c r="J390" i="1"/>
  <c r="K390" i="1"/>
  <c r="L390" i="1"/>
  <c r="I390" i="1"/>
  <c r="H390" i="1"/>
  <c r="M390" i="1"/>
  <c r="N390" i="1"/>
  <c r="O390" i="1"/>
  <c r="P390" i="1"/>
  <c r="S390" i="1"/>
  <c r="G391" i="1"/>
  <c r="J391" i="1"/>
  <c r="K391" i="1"/>
  <c r="L391" i="1"/>
  <c r="I391" i="1"/>
  <c r="H391" i="1"/>
  <c r="M391" i="1"/>
  <c r="N391" i="1"/>
  <c r="O391" i="1"/>
  <c r="P391" i="1"/>
  <c r="S391" i="1"/>
  <c r="G392" i="1"/>
  <c r="J392" i="1"/>
  <c r="K392" i="1"/>
  <c r="L392" i="1"/>
  <c r="I392" i="1"/>
  <c r="H392" i="1"/>
  <c r="M392" i="1"/>
  <c r="N392" i="1"/>
  <c r="O392" i="1"/>
  <c r="P392" i="1"/>
  <c r="S392" i="1"/>
  <c r="G393" i="1"/>
  <c r="J393" i="1"/>
  <c r="K393" i="1"/>
  <c r="L393" i="1"/>
  <c r="I393" i="1"/>
  <c r="H393" i="1"/>
  <c r="M393" i="1"/>
  <c r="N393" i="1"/>
  <c r="O393" i="1"/>
  <c r="P393" i="1"/>
  <c r="S393" i="1"/>
  <c r="G394" i="1"/>
  <c r="J394" i="1"/>
  <c r="K394" i="1"/>
  <c r="L394" i="1"/>
  <c r="I394" i="1"/>
  <c r="H394" i="1"/>
  <c r="M394" i="1"/>
  <c r="N394" i="1"/>
  <c r="O394" i="1"/>
  <c r="P394" i="1"/>
  <c r="S394" i="1"/>
  <c r="G395" i="1"/>
  <c r="J395" i="1"/>
  <c r="K395" i="1"/>
  <c r="L395" i="1"/>
  <c r="I395" i="1"/>
  <c r="H395" i="1"/>
  <c r="M395" i="1"/>
  <c r="N395" i="1"/>
  <c r="O395" i="1"/>
  <c r="P395" i="1"/>
  <c r="S395" i="1"/>
  <c r="G396" i="1"/>
  <c r="J396" i="1"/>
  <c r="K396" i="1"/>
  <c r="L396" i="1"/>
  <c r="I396" i="1"/>
  <c r="H396" i="1"/>
  <c r="M396" i="1"/>
  <c r="N396" i="1"/>
  <c r="O396" i="1"/>
  <c r="P396" i="1"/>
  <c r="S396" i="1"/>
  <c r="G397" i="1"/>
  <c r="J397" i="1"/>
  <c r="K397" i="1"/>
  <c r="L397" i="1"/>
  <c r="I397" i="1"/>
  <c r="H397" i="1"/>
  <c r="M397" i="1"/>
  <c r="N397" i="1"/>
  <c r="O397" i="1"/>
  <c r="P397" i="1"/>
  <c r="S397" i="1"/>
  <c r="G398" i="1"/>
  <c r="J398" i="1"/>
  <c r="K398" i="1"/>
  <c r="L398" i="1"/>
  <c r="I398" i="1"/>
  <c r="H398" i="1"/>
  <c r="M398" i="1"/>
  <c r="N398" i="1"/>
  <c r="O398" i="1"/>
  <c r="P398" i="1"/>
  <c r="S398" i="1"/>
  <c r="G399" i="1"/>
  <c r="J399" i="1"/>
  <c r="K399" i="1"/>
  <c r="L399" i="1"/>
  <c r="I399" i="1"/>
  <c r="H399" i="1"/>
  <c r="M399" i="1"/>
  <c r="N399" i="1"/>
  <c r="O399" i="1"/>
  <c r="P399" i="1"/>
  <c r="S399" i="1"/>
  <c r="G400" i="1"/>
  <c r="J400" i="1"/>
  <c r="K400" i="1"/>
  <c r="L400" i="1"/>
  <c r="I400" i="1"/>
  <c r="H400" i="1"/>
  <c r="M400" i="1"/>
  <c r="N400" i="1"/>
  <c r="O400" i="1"/>
  <c r="P400" i="1"/>
  <c r="S400" i="1"/>
  <c r="G401" i="1"/>
  <c r="J401" i="1"/>
  <c r="K401" i="1"/>
  <c r="L401" i="1"/>
  <c r="I401" i="1"/>
  <c r="H401" i="1"/>
  <c r="M401" i="1"/>
  <c r="N401" i="1"/>
  <c r="O401" i="1"/>
  <c r="P401" i="1"/>
  <c r="S401" i="1"/>
  <c r="G402" i="1"/>
  <c r="J402" i="1"/>
  <c r="K402" i="1"/>
  <c r="L402" i="1"/>
  <c r="I402" i="1"/>
  <c r="H402" i="1"/>
  <c r="M402" i="1"/>
  <c r="N402" i="1"/>
  <c r="O402" i="1"/>
  <c r="P402" i="1"/>
  <c r="S402" i="1"/>
  <c r="G403" i="1"/>
  <c r="J403" i="1"/>
  <c r="K403" i="1"/>
  <c r="L403" i="1"/>
  <c r="I403" i="1"/>
  <c r="H403" i="1"/>
  <c r="M403" i="1"/>
  <c r="N403" i="1"/>
  <c r="O403" i="1"/>
  <c r="P403" i="1"/>
  <c r="S403" i="1"/>
  <c r="G404" i="1"/>
  <c r="J404" i="1"/>
  <c r="K404" i="1"/>
  <c r="L404" i="1"/>
  <c r="I404" i="1"/>
  <c r="H404" i="1"/>
  <c r="M404" i="1"/>
  <c r="N404" i="1"/>
  <c r="O404" i="1"/>
  <c r="P404" i="1"/>
  <c r="S404" i="1"/>
  <c r="G405" i="1"/>
  <c r="J405" i="1"/>
  <c r="K405" i="1"/>
  <c r="L405" i="1"/>
  <c r="I405" i="1"/>
  <c r="H405" i="1"/>
  <c r="M405" i="1"/>
  <c r="N405" i="1"/>
  <c r="O405" i="1"/>
  <c r="P405" i="1"/>
  <c r="S405" i="1"/>
  <c r="G406" i="1"/>
  <c r="J406" i="1"/>
  <c r="K406" i="1"/>
  <c r="L406" i="1"/>
  <c r="I406" i="1"/>
  <c r="H406" i="1"/>
  <c r="M406" i="1"/>
  <c r="N406" i="1"/>
  <c r="O406" i="1"/>
  <c r="P406" i="1"/>
  <c r="S406" i="1"/>
  <c r="G407" i="1"/>
  <c r="J407" i="1"/>
  <c r="K407" i="1"/>
  <c r="L407" i="1"/>
  <c r="I407" i="1"/>
  <c r="H407" i="1"/>
  <c r="M407" i="1"/>
  <c r="N407" i="1"/>
  <c r="O407" i="1"/>
  <c r="P407" i="1"/>
  <c r="S407" i="1"/>
  <c r="G408" i="1"/>
  <c r="J408" i="1"/>
  <c r="K408" i="1"/>
  <c r="L408" i="1"/>
  <c r="I408" i="1"/>
  <c r="H408" i="1"/>
  <c r="M408" i="1"/>
  <c r="N408" i="1"/>
  <c r="O408" i="1"/>
  <c r="P408" i="1"/>
  <c r="S408" i="1"/>
  <c r="G409" i="1"/>
  <c r="J409" i="1"/>
  <c r="K409" i="1"/>
  <c r="L409" i="1"/>
  <c r="I409" i="1"/>
  <c r="H409" i="1"/>
  <c r="M409" i="1"/>
  <c r="N409" i="1"/>
  <c r="O409" i="1"/>
  <c r="P409" i="1"/>
  <c r="S409" i="1"/>
  <c r="G410" i="1"/>
  <c r="J410" i="1"/>
  <c r="K410" i="1"/>
  <c r="L410" i="1"/>
  <c r="I410" i="1"/>
  <c r="H410" i="1"/>
  <c r="M410" i="1"/>
  <c r="N410" i="1"/>
  <c r="O410" i="1"/>
  <c r="P410" i="1"/>
  <c r="S410" i="1"/>
  <c r="G411" i="1"/>
  <c r="J411" i="1"/>
  <c r="K411" i="1"/>
  <c r="L411" i="1"/>
  <c r="I411" i="1"/>
  <c r="H411" i="1"/>
  <c r="M411" i="1"/>
  <c r="N411" i="1"/>
  <c r="O411" i="1"/>
  <c r="P411" i="1"/>
  <c r="S411" i="1"/>
  <c r="G412" i="1"/>
  <c r="J412" i="1"/>
  <c r="K412" i="1"/>
  <c r="L412" i="1"/>
  <c r="I412" i="1"/>
  <c r="H412" i="1"/>
  <c r="M412" i="1"/>
  <c r="N412" i="1"/>
  <c r="O412" i="1"/>
  <c r="P412" i="1"/>
  <c r="S412" i="1"/>
  <c r="G413" i="1"/>
  <c r="J413" i="1"/>
  <c r="K413" i="1"/>
  <c r="L413" i="1"/>
  <c r="I413" i="1"/>
  <c r="H413" i="1"/>
  <c r="M413" i="1"/>
  <c r="N413" i="1"/>
  <c r="O413" i="1"/>
  <c r="P413" i="1"/>
  <c r="S413" i="1"/>
  <c r="G414" i="1"/>
  <c r="J414" i="1"/>
  <c r="K414" i="1"/>
  <c r="L414" i="1"/>
  <c r="I414" i="1"/>
  <c r="H414" i="1"/>
  <c r="M414" i="1"/>
  <c r="N414" i="1"/>
  <c r="O414" i="1"/>
  <c r="P414" i="1"/>
  <c r="S414" i="1"/>
  <c r="G415" i="1"/>
  <c r="J415" i="1"/>
  <c r="K415" i="1"/>
  <c r="L415" i="1"/>
  <c r="I415" i="1"/>
  <c r="H415" i="1"/>
  <c r="M415" i="1"/>
  <c r="N415" i="1"/>
  <c r="O415" i="1"/>
  <c r="P415" i="1"/>
  <c r="S415" i="1"/>
  <c r="G416" i="1"/>
  <c r="J416" i="1"/>
  <c r="K416" i="1"/>
  <c r="L416" i="1"/>
  <c r="I416" i="1"/>
  <c r="H416" i="1"/>
  <c r="M416" i="1"/>
  <c r="N416" i="1"/>
  <c r="O416" i="1"/>
  <c r="P416" i="1"/>
  <c r="S416" i="1"/>
  <c r="G417" i="1"/>
  <c r="J417" i="1"/>
  <c r="K417" i="1"/>
  <c r="L417" i="1"/>
  <c r="I417" i="1"/>
  <c r="H417" i="1"/>
  <c r="M417" i="1"/>
  <c r="N417" i="1"/>
  <c r="O417" i="1"/>
  <c r="P417" i="1"/>
  <c r="S417" i="1"/>
  <c r="G418" i="1"/>
  <c r="J418" i="1"/>
  <c r="K418" i="1"/>
  <c r="L418" i="1"/>
  <c r="I418" i="1"/>
  <c r="H418" i="1"/>
  <c r="M418" i="1"/>
  <c r="N418" i="1"/>
  <c r="O418" i="1"/>
  <c r="P418" i="1"/>
  <c r="S418" i="1"/>
  <c r="G419" i="1"/>
  <c r="J419" i="1"/>
  <c r="K419" i="1"/>
  <c r="L419" i="1"/>
  <c r="I419" i="1"/>
  <c r="H419" i="1"/>
  <c r="M419" i="1"/>
  <c r="N419" i="1"/>
  <c r="O419" i="1"/>
  <c r="P419" i="1"/>
  <c r="S419" i="1"/>
  <c r="G420" i="1"/>
  <c r="J420" i="1"/>
  <c r="K420" i="1"/>
  <c r="L420" i="1"/>
  <c r="I420" i="1"/>
  <c r="H420" i="1"/>
  <c r="M420" i="1"/>
  <c r="N420" i="1"/>
  <c r="O420" i="1"/>
  <c r="P420" i="1"/>
  <c r="S420" i="1"/>
  <c r="G421" i="1"/>
  <c r="J421" i="1"/>
  <c r="K421" i="1"/>
  <c r="L421" i="1"/>
  <c r="I421" i="1"/>
  <c r="H421" i="1"/>
  <c r="M421" i="1"/>
  <c r="N421" i="1"/>
  <c r="O421" i="1"/>
  <c r="P421" i="1"/>
  <c r="S421" i="1"/>
  <c r="G422" i="1"/>
  <c r="J422" i="1"/>
  <c r="K422" i="1"/>
  <c r="L422" i="1"/>
  <c r="I422" i="1"/>
  <c r="H422" i="1"/>
  <c r="M422" i="1"/>
  <c r="N422" i="1"/>
  <c r="O422" i="1"/>
  <c r="P422" i="1"/>
  <c r="S422" i="1"/>
  <c r="G423" i="1"/>
  <c r="J423" i="1"/>
  <c r="K423" i="1"/>
  <c r="L423" i="1"/>
  <c r="I423" i="1"/>
  <c r="H423" i="1"/>
  <c r="M423" i="1"/>
  <c r="N423" i="1"/>
  <c r="O423" i="1"/>
  <c r="P423" i="1"/>
  <c r="S423" i="1"/>
  <c r="G424" i="1"/>
  <c r="J424" i="1"/>
  <c r="K424" i="1"/>
  <c r="L424" i="1"/>
  <c r="I424" i="1"/>
  <c r="H424" i="1"/>
  <c r="M424" i="1"/>
  <c r="N424" i="1"/>
  <c r="O424" i="1"/>
  <c r="P424" i="1"/>
  <c r="S424" i="1"/>
  <c r="G425" i="1"/>
  <c r="J425" i="1"/>
  <c r="K425" i="1"/>
  <c r="L425" i="1"/>
  <c r="I425" i="1"/>
  <c r="H425" i="1"/>
  <c r="M425" i="1"/>
  <c r="N425" i="1"/>
  <c r="O425" i="1"/>
  <c r="P425" i="1"/>
  <c r="S425" i="1"/>
  <c r="G426" i="1"/>
  <c r="J426" i="1"/>
  <c r="K426" i="1"/>
  <c r="L426" i="1"/>
  <c r="I426" i="1"/>
  <c r="H426" i="1"/>
  <c r="M426" i="1"/>
  <c r="N426" i="1"/>
  <c r="O426" i="1"/>
  <c r="P426" i="1"/>
  <c r="S426" i="1"/>
  <c r="G427" i="1"/>
  <c r="J427" i="1"/>
  <c r="K427" i="1"/>
  <c r="L427" i="1"/>
  <c r="I427" i="1"/>
  <c r="H427" i="1"/>
  <c r="M427" i="1"/>
  <c r="N427" i="1"/>
  <c r="O427" i="1"/>
  <c r="P427" i="1"/>
  <c r="S427" i="1"/>
  <c r="G428" i="1"/>
  <c r="J428" i="1"/>
  <c r="K428" i="1"/>
  <c r="L428" i="1"/>
  <c r="I428" i="1"/>
  <c r="H428" i="1"/>
  <c r="M428" i="1"/>
  <c r="N428" i="1"/>
  <c r="O428" i="1"/>
  <c r="P428" i="1"/>
  <c r="S428" i="1"/>
  <c r="G429" i="1"/>
  <c r="J429" i="1"/>
  <c r="K429" i="1"/>
  <c r="L429" i="1"/>
  <c r="I429" i="1"/>
  <c r="H429" i="1"/>
  <c r="M429" i="1"/>
  <c r="N429" i="1"/>
  <c r="O429" i="1"/>
  <c r="P429" i="1"/>
  <c r="S429" i="1"/>
  <c r="G430" i="1"/>
  <c r="J430" i="1"/>
  <c r="K430" i="1"/>
  <c r="L430" i="1"/>
  <c r="I430" i="1"/>
  <c r="H430" i="1"/>
  <c r="M430" i="1"/>
  <c r="N430" i="1"/>
  <c r="O430" i="1"/>
  <c r="P430" i="1"/>
  <c r="S430" i="1"/>
  <c r="G431" i="1"/>
  <c r="J431" i="1"/>
  <c r="K431" i="1"/>
  <c r="L431" i="1"/>
  <c r="I431" i="1"/>
  <c r="H431" i="1"/>
  <c r="M431" i="1"/>
  <c r="N431" i="1"/>
  <c r="O431" i="1"/>
  <c r="P431" i="1"/>
  <c r="S431" i="1"/>
  <c r="G432" i="1"/>
  <c r="J432" i="1"/>
  <c r="K432" i="1"/>
  <c r="L432" i="1"/>
  <c r="I432" i="1"/>
  <c r="H432" i="1"/>
  <c r="M432" i="1"/>
  <c r="N432" i="1"/>
  <c r="O432" i="1"/>
  <c r="P432" i="1"/>
  <c r="S432" i="1"/>
  <c r="G433" i="1"/>
  <c r="J433" i="1"/>
  <c r="K433" i="1"/>
  <c r="L433" i="1"/>
  <c r="I433" i="1"/>
  <c r="H433" i="1"/>
  <c r="M433" i="1"/>
  <c r="N433" i="1"/>
  <c r="O433" i="1"/>
  <c r="P433" i="1"/>
  <c r="S433" i="1"/>
  <c r="G434" i="1"/>
  <c r="J434" i="1"/>
  <c r="K434" i="1"/>
  <c r="L434" i="1"/>
  <c r="I434" i="1"/>
  <c r="H434" i="1"/>
  <c r="M434" i="1"/>
  <c r="N434" i="1"/>
  <c r="O434" i="1"/>
  <c r="P434" i="1"/>
  <c r="S434" i="1"/>
  <c r="G435" i="1"/>
  <c r="J435" i="1"/>
  <c r="K435" i="1"/>
  <c r="L435" i="1"/>
  <c r="I435" i="1"/>
  <c r="H435" i="1"/>
  <c r="M435" i="1"/>
  <c r="N435" i="1"/>
  <c r="O435" i="1"/>
  <c r="P435" i="1"/>
  <c r="S435" i="1"/>
  <c r="G436" i="1"/>
  <c r="J436" i="1"/>
  <c r="K436" i="1"/>
  <c r="L436" i="1"/>
  <c r="I436" i="1"/>
  <c r="H436" i="1"/>
  <c r="M436" i="1"/>
  <c r="N436" i="1"/>
  <c r="O436" i="1"/>
  <c r="P436" i="1"/>
  <c r="S436" i="1"/>
  <c r="G437" i="1"/>
  <c r="J437" i="1"/>
  <c r="K437" i="1"/>
  <c r="L437" i="1"/>
  <c r="I437" i="1"/>
  <c r="H437" i="1"/>
  <c r="M437" i="1"/>
  <c r="N437" i="1"/>
  <c r="O437" i="1"/>
  <c r="P437" i="1"/>
  <c r="S437" i="1"/>
  <c r="G438" i="1"/>
  <c r="J438" i="1"/>
  <c r="K438" i="1"/>
  <c r="L438" i="1"/>
  <c r="I438" i="1"/>
  <c r="H438" i="1"/>
  <c r="M438" i="1"/>
  <c r="N438" i="1"/>
  <c r="O438" i="1"/>
  <c r="P438" i="1"/>
  <c r="S438" i="1"/>
  <c r="G439" i="1"/>
  <c r="J439" i="1"/>
  <c r="K439" i="1"/>
  <c r="L439" i="1"/>
  <c r="I439" i="1"/>
  <c r="H439" i="1"/>
  <c r="M439" i="1"/>
  <c r="N439" i="1"/>
  <c r="O439" i="1"/>
  <c r="P439" i="1"/>
  <c r="S439" i="1"/>
  <c r="G440" i="1"/>
  <c r="J440" i="1"/>
  <c r="K440" i="1"/>
  <c r="L440" i="1"/>
  <c r="I440" i="1"/>
  <c r="H440" i="1"/>
  <c r="M440" i="1"/>
  <c r="N440" i="1"/>
  <c r="O440" i="1"/>
  <c r="P440" i="1"/>
  <c r="S440" i="1"/>
  <c r="G441" i="1"/>
  <c r="J441" i="1"/>
  <c r="K441" i="1"/>
  <c r="L441" i="1"/>
  <c r="I441" i="1"/>
  <c r="H441" i="1"/>
  <c r="M441" i="1"/>
  <c r="N441" i="1"/>
  <c r="O441" i="1"/>
  <c r="P441" i="1"/>
  <c r="S441" i="1"/>
  <c r="G442" i="1"/>
  <c r="J442" i="1"/>
  <c r="K442" i="1"/>
  <c r="L442" i="1"/>
  <c r="I442" i="1"/>
  <c r="H442" i="1"/>
  <c r="M442" i="1"/>
  <c r="N442" i="1"/>
  <c r="O442" i="1"/>
  <c r="P442" i="1"/>
  <c r="S442" i="1"/>
  <c r="G443" i="1"/>
  <c r="J443" i="1"/>
  <c r="K443" i="1"/>
  <c r="L443" i="1"/>
  <c r="I443" i="1"/>
  <c r="H443" i="1"/>
  <c r="M443" i="1"/>
  <c r="N443" i="1"/>
  <c r="O443" i="1"/>
  <c r="P443" i="1"/>
  <c r="S443" i="1"/>
  <c r="G444" i="1"/>
  <c r="J444" i="1"/>
  <c r="K444" i="1"/>
  <c r="L444" i="1"/>
  <c r="I444" i="1"/>
  <c r="H444" i="1"/>
  <c r="M444" i="1"/>
  <c r="N444" i="1"/>
  <c r="O444" i="1"/>
  <c r="P444" i="1"/>
  <c r="S444" i="1"/>
  <c r="G445" i="1"/>
  <c r="J445" i="1"/>
  <c r="K445" i="1"/>
  <c r="L445" i="1"/>
  <c r="I445" i="1"/>
  <c r="H445" i="1"/>
  <c r="M445" i="1"/>
  <c r="N445" i="1"/>
  <c r="O445" i="1"/>
  <c r="P445" i="1"/>
  <c r="S445" i="1"/>
  <c r="G446" i="1"/>
  <c r="J446" i="1"/>
  <c r="K446" i="1"/>
  <c r="L446" i="1"/>
  <c r="I446" i="1"/>
  <c r="H446" i="1"/>
  <c r="M446" i="1"/>
  <c r="N446" i="1"/>
  <c r="O446" i="1"/>
  <c r="P446" i="1"/>
  <c r="S446" i="1"/>
  <c r="G447" i="1"/>
  <c r="J447" i="1"/>
  <c r="K447" i="1"/>
  <c r="L447" i="1"/>
  <c r="I447" i="1"/>
  <c r="H447" i="1"/>
  <c r="M447" i="1"/>
  <c r="N447" i="1"/>
  <c r="O447" i="1"/>
  <c r="P447" i="1"/>
  <c r="S447" i="1"/>
  <c r="G448" i="1"/>
  <c r="J448" i="1"/>
  <c r="K448" i="1"/>
  <c r="L448" i="1"/>
  <c r="I448" i="1"/>
  <c r="H448" i="1"/>
  <c r="M448" i="1"/>
  <c r="N448" i="1"/>
  <c r="O448" i="1"/>
  <c r="P448" i="1"/>
  <c r="S448" i="1"/>
  <c r="G449" i="1"/>
  <c r="J449" i="1"/>
  <c r="K449" i="1"/>
  <c r="L449" i="1"/>
  <c r="I449" i="1"/>
  <c r="H449" i="1"/>
  <c r="M449" i="1"/>
  <c r="N449" i="1"/>
  <c r="O449" i="1"/>
  <c r="P449" i="1"/>
  <c r="S449" i="1"/>
  <c r="G450" i="1"/>
  <c r="J450" i="1"/>
  <c r="K450" i="1"/>
  <c r="L450" i="1"/>
  <c r="I450" i="1"/>
  <c r="H450" i="1"/>
  <c r="M450" i="1"/>
  <c r="N450" i="1"/>
  <c r="O450" i="1"/>
  <c r="P450" i="1"/>
  <c r="S450" i="1"/>
  <c r="G451" i="1"/>
  <c r="J451" i="1"/>
  <c r="K451" i="1"/>
  <c r="L451" i="1"/>
  <c r="I451" i="1"/>
  <c r="H451" i="1"/>
  <c r="M451" i="1"/>
  <c r="N451" i="1"/>
  <c r="O451" i="1"/>
  <c r="P451" i="1"/>
  <c r="S451" i="1"/>
  <c r="G452" i="1"/>
  <c r="J452" i="1"/>
  <c r="K452" i="1"/>
  <c r="L452" i="1"/>
  <c r="I452" i="1"/>
  <c r="H452" i="1"/>
  <c r="M452" i="1"/>
  <c r="N452" i="1"/>
  <c r="O452" i="1"/>
  <c r="P452" i="1"/>
  <c r="S452" i="1"/>
  <c r="G453" i="1"/>
  <c r="J453" i="1"/>
  <c r="K453" i="1"/>
  <c r="L453" i="1"/>
  <c r="I453" i="1"/>
  <c r="H453" i="1"/>
  <c r="M453" i="1"/>
  <c r="N453" i="1"/>
  <c r="O453" i="1"/>
  <c r="P453" i="1"/>
  <c r="S453" i="1"/>
  <c r="G454" i="1"/>
  <c r="J454" i="1"/>
  <c r="K454" i="1"/>
  <c r="L454" i="1"/>
  <c r="I454" i="1"/>
  <c r="H454" i="1"/>
  <c r="M454" i="1"/>
  <c r="N454" i="1"/>
  <c r="O454" i="1"/>
  <c r="P454" i="1"/>
  <c r="S454" i="1"/>
  <c r="G455" i="1"/>
  <c r="J455" i="1"/>
  <c r="K455" i="1"/>
  <c r="L455" i="1"/>
  <c r="I455" i="1"/>
  <c r="H455" i="1"/>
  <c r="M455" i="1"/>
  <c r="N455" i="1"/>
  <c r="O455" i="1"/>
  <c r="P455" i="1"/>
  <c r="S455" i="1"/>
  <c r="G456" i="1"/>
  <c r="J456" i="1"/>
  <c r="K456" i="1"/>
  <c r="L456" i="1"/>
  <c r="I456" i="1"/>
  <c r="H456" i="1"/>
  <c r="M456" i="1"/>
  <c r="N456" i="1"/>
  <c r="O456" i="1"/>
  <c r="P456" i="1"/>
  <c r="S456" i="1"/>
  <c r="G457" i="1"/>
  <c r="J457" i="1"/>
  <c r="K457" i="1"/>
  <c r="L457" i="1"/>
  <c r="I457" i="1"/>
  <c r="H457" i="1"/>
  <c r="M457" i="1"/>
  <c r="N457" i="1"/>
  <c r="O457" i="1"/>
  <c r="P457" i="1"/>
  <c r="S457" i="1"/>
  <c r="G458" i="1"/>
  <c r="J458" i="1"/>
  <c r="K458" i="1"/>
  <c r="L458" i="1"/>
  <c r="I458" i="1"/>
  <c r="H458" i="1"/>
  <c r="M458" i="1"/>
  <c r="N458" i="1"/>
  <c r="O458" i="1"/>
  <c r="P458" i="1"/>
  <c r="S458" i="1"/>
  <c r="G459" i="1"/>
  <c r="J459" i="1"/>
  <c r="K459" i="1"/>
  <c r="L459" i="1"/>
  <c r="I459" i="1"/>
  <c r="H459" i="1"/>
  <c r="M459" i="1"/>
  <c r="N459" i="1"/>
  <c r="O459" i="1"/>
  <c r="P459" i="1"/>
  <c r="S459" i="1"/>
  <c r="G460" i="1"/>
  <c r="J460" i="1"/>
  <c r="K460" i="1"/>
  <c r="L460" i="1"/>
  <c r="I460" i="1"/>
  <c r="H460" i="1"/>
  <c r="M460" i="1"/>
  <c r="N460" i="1"/>
  <c r="O460" i="1"/>
  <c r="P460" i="1"/>
  <c r="S460" i="1"/>
  <c r="G461" i="1"/>
  <c r="J461" i="1"/>
  <c r="K461" i="1"/>
  <c r="L461" i="1"/>
  <c r="I461" i="1"/>
  <c r="H461" i="1"/>
  <c r="M461" i="1"/>
  <c r="N461" i="1"/>
  <c r="O461" i="1"/>
  <c r="P461" i="1"/>
  <c r="S461" i="1"/>
  <c r="G462" i="1"/>
  <c r="J462" i="1"/>
  <c r="K462" i="1"/>
  <c r="L462" i="1"/>
  <c r="I462" i="1"/>
  <c r="H462" i="1"/>
  <c r="M462" i="1"/>
  <c r="N462" i="1"/>
  <c r="O462" i="1"/>
  <c r="P462" i="1"/>
  <c r="S462" i="1"/>
  <c r="G463" i="1"/>
  <c r="J463" i="1"/>
  <c r="K463" i="1"/>
  <c r="L463" i="1"/>
  <c r="I463" i="1"/>
  <c r="H463" i="1"/>
  <c r="M463" i="1"/>
  <c r="N463" i="1"/>
  <c r="O463" i="1"/>
  <c r="P463" i="1"/>
  <c r="S463" i="1"/>
  <c r="G464" i="1"/>
  <c r="J464" i="1"/>
  <c r="K464" i="1"/>
  <c r="L464" i="1"/>
  <c r="I464" i="1"/>
  <c r="H464" i="1"/>
  <c r="M464" i="1"/>
  <c r="N464" i="1"/>
  <c r="O464" i="1"/>
  <c r="P464" i="1"/>
  <c r="S464" i="1"/>
  <c r="G465" i="1"/>
  <c r="J465" i="1"/>
  <c r="K465" i="1"/>
  <c r="L465" i="1"/>
  <c r="I465" i="1"/>
  <c r="H465" i="1"/>
  <c r="M465" i="1"/>
  <c r="N465" i="1"/>
  <c r="O465" i="1"/>
  <c r="P465" i="1"/>
  <c r="S465" i="1"/>
  <c r="G466" i="1"/>
  <c r="J466" i="1"/>
  <c r="K466" i="1"/>
  <c r="L466" i="1"/>
  <c r="I466" i="1"/>
  <c r="H466" i="1"/>
  <c r="M466" i="1"/>
  <c r="N466" i="1"/>
  <c r="O466" i="1"/>
  <c r="P466" i="1"/>
  <c r="S466" i="1"/>
  <c r="G467" i="1"/>
  <c r="J467" i="1"/>
  <c r="K467" i="1"/>
  <c r="L467" i="1"/>
  <c r="I467" i="1"/>
  <c r="H467" i="1"/>
  <c r="M467" i="1"/>
  <c r="N467" i="1"/>
  <c r="O467" i="1"/>
  <c r="P467" i="1"/>
  <c r="S467" i="1"/>
  <c r="G468" i="1"/>
  <c r="J468" i="1"/>
  <c r="K468" i="1"/>
  <c r="L468" i="1"/>
  <c r="I468" i="1"/>
  <c r="H468" i="1"/>
  <c r="M468" i="1"/>
  <c r="N468" i="1"/>
  <c r="O468" i="1"/>
  <c r="P468" i="1"/>
  <c r="S468" i="1"/>
  <c r="G469" i="1"/>
  <c r="J469" i="1"/>
  <c r="K469" i="1"/>
  <c r="L469" i="1"/>
  <c r="I469" i="1"/>
  <c r="H469" i="1"/>
  <c r="M469" i="1"/>
  <c r="N469" i="1"/>
  <c r="O469" i="1"/>
  <c r="P469" i="1"/>
  <c r="S469" i="1"/>
  <c r="G470" i="1"/>
  <c r="J470" i="1"/>
  <c r="K470" i="1"/>
  <c r="L470" i="1"/>
  <c r="I470" i="1"/>
  <c r="H470" i="1"/>
  <c r="M470" i="1"/>
  <c r="N470" i="1"/>
  <c r="O470" i="1"/>
  <c r="P470" i="1"/>
  <c r="S470" i="1"/>
  <c r="G471" i="1"/>
  <c r="J471" i="1"/>
  <c r="K471" i="1"/>
  <c r="L471" i="1"/>
  <c r="I471" i="1"/>
  <c r="H471" i="1"/>
  <c r="M471" i="1"/>
  <c r="N471" i="1"/>
  <c r="O471" i="1"/>
  <c r="P471" i="1"/>
  <c r="S471" i="1"/>
  <c r="G472" i="1"/>
  <c r="J472" i="1"/>
  <c r="K472" i="1"/>
  <c r="L472" i="1"/>
  <c r="I472" i="1"/>
  <c r="H472" i="1"/>
  <c r="M472" i="1"/>
  <c r="N472" i="1"/>
  <c r="O472" i="1"/>
  <c r="P472" i="1"/>
  <c r="S472" i="1"/>
  <c r="G473" i="1"/>
  <c r="J473" i="1"/>
  <c r="K473" i="1"/>
  <c r="L473" i="1"/>
  <c r="I473" i="1"/>
  <c r="H473" i="1"/>
  <c r="M473" i="1"/>
  <c r="N473" i="1"/>
  <c r="O473" i="1"/>
  <c r="P473" i="1"/>
  <c r="S473" i="1"/>
  <c r="G474" i="1"/>
  <c r="J474" i="1"/>
  <c r="K474" i="1"/>
  <c r="L474" i="1"/>
  <c r="I474" i="1"/>
  <c r="H474" i="1"/>
  <c r="M474" i="1"/>
  <c r="N474" i="1"/>
  <c r="O474" i="1"/>
  <c r="P474" i="1"/>
  <c r="S474" i="1"/>
  <c r="G475" i="1"/>
  <c r="J475" i="1"/>
  <c r="K475" i="1"/>
  <c r="L475" i="1"/>
  <c r="I475" i="1"/>
  <c r="H475" i="1"/>
  <c r="M475" i="1"/>
  <c r="N475" i="1"/>
  <c r="O475" i="1"/>
  <c r="P475" i="1"/>
  <c r="S475" i="1"/>
  <c r="G476" i="1"/>
  <c r="J476" i="1"/>
  <c r="K476" i="1"/>
  <c r="L476" i="1"/>
  <c r="I476" i="1"/>
  <c r="H476" i="1"/>
  <c r="M476" i="1"/>
  <c r="N476" i="1"/>
  <c r="O476" i="1"/>
  <c r="P476" i="1"/>
  <c r="S476" i="1"/>
  <c r="G477" i="1"/>
  <c r="J477" i="1"/>
  <c r="K477" i="1"/>
  <c r="L477" i="1"/>
  <c r="I477" i="1"/>
  <c r="H477" i="1"/>
  <c r="M477" i="1"/>
  <c r="N477" i="1"/>
  <c r="O477" i="1"/>
  <c r="P477" i="1"/>
  <c r="S477" i="1"/>
  <c r="G478" i="1"/>
  <c r="J478" i="1"/>
  <c r="K478" i="1"/>
  <c r="L478" i="1"/>
  <c r="I478" i="1"/>
  <c r="H478" i="1"/>
  <c r="M478" i="1"/>
  <c r="N478" i="1"/>
  <c r="O478" i="1"/>
  <c r="P478" i="1"/>
  <c r="S478" i="1"/>
  <c r="G479" i="1"/>
  <c r="J479" i="1"/>
  <c r="K479" i="1"/>
  <c r="L479" i="1"/>
  <c r="I479" i="1"/>
  <c r="H479" i="1"/>
  <c r="M479" i="1"/>
  <c r="N479" i="1"/>
  <c r="O479" i="1"/>
  <c r="P479" i="1"/>
  <c r="S479" i="1"/>
  <c r="G480" i="1"/>
  <c r="J480" i="1"/>
  <c r="K480" i="1"/>
  <c r="L480" i="1"/>
  <c r="I480" i="1"/>
  <c r="H480" i="1"/>
  <c r="M480" i="1"/>
  <c r="N480" i="1"/>
  <c r="O480" i="1"/>
  <c r="P480" i="1"/>
  <c r="S480" i="1"/>
  <c r="G481" i="1"/>
  <c r="J481" i="1"/>
  <c r="K481" i="1"/>
  <c r="L481" i="1"/>
  <c r="I481" i="1"/>
  <c r="H481" i="1"/>
  <c r="M481" i="1"/>
  <c r="N481" i="1"/>
  <c r="O481" i="1"/>
  <c r="P481" i="1"/>
  <c r="S481" i="1"/>
  <c r="G482" i="1"/>
  <c r="J482" i="1"/>
  <c r="K482" i="1"/>
  <c r="L482" i="1"/>
  <c r="I482" i="1"/>
  <c r="H482" i="1"/>
  <c r="M482" i="1"/>
  <c r="N482" i="1"/>
  <c r="O482" i="1"/>
  <c r="P482" i="1"/>
  <c r="S482" i="1"/>
  <c r="G483" i="1"/>
  <c r="J483" i="1"/>
  <c r="K483" i="1"/>
  <c r="L483" i="1"/>
  <c r="I483" i="1"/>
  <c r="H483" i="1"/>
  <c r="M483" i="1"/>
  <c r="N483" i="1"/>
  <c r="O483" i="1"/>
  <c r="P483" i="1"/>
  <c r="S483" i="1"/>
  <c r="G484" i="1"/>
  <c r="J484" i="1"/>
  <c r="K484" i="1"/>
  <c r="L484" i="1"/>
  <c r="I484" i="1"/>
  <c r="H484" i="1"/>
  <c r="M484" i="1"/>
  <c r="N484" i="1"/>
  <c r="O484" i="1"/>
  <c r="P484" i="1"/>
  <c r="S484" i="1"/>
  <c r="G485" i="1"/>
  <c r="J485" i="1"/>
  <c r="K485" i="1"/>
  <c r="L485" i="1"/>
  <c r="I485" i="1"/>
  <c r="H485" i="1"/>
  <c r="M485" i="1"/>
  <c r="N485" i="1"/>
  <c r="O485" i="1"/>
  <c r="P485" i="1"/>
  <c r="S485" i="1"/>
  <c r="G486" i="1"/>
  <c r="J486" i="1"/>
  <c r="K486" i="1"/>
  <c r="L486" i="1"/>
  <c r="I486" i="1"/>
  <c r="H486" i="1"/>
  <c r="M486" i="1"/>
  <c r="N486" i="1"/>
  <c r="O486" i="1"/>
  <c r="P486" i="1"/>
  <c r="S486" i="1"/>
  <c r="G487" i="1"/>
  <c r="J487" i="1"/>
  <c r="K487" i="1"/>
  <c r="L487" i="1"/>
  <c r="I487" i="1"/>
  <c r="H487" i="1"/>
  <c r="M487" i="1"/>
  <c r="N487" i="1"/>
  <c r="O487" i="1"/>
  <c r="P487" i="1"/>
  <c r="S487" i="1"/>
  <c r="G488" i="1"/>
  <c r="J488" i="1"/>
  <c r="K488" i="1"/>
  <c r="L488" i="1"/>
  <c r="I488" i="1"/>
  <c r="H488" i="1"/>
  <c r="M488" i="1"/>
  <c r="N488" i="1"/>
  <c r="O488" i="1"/>
  <c r="P488" i="1"/>
  <c r="S488" i="1"/>
  <c r="G489" i="1"/>
  <c r="J489" i="1"/>
  <c r="K489" i="1"/>
  <c r="L489" i="1"/>
  <c r="I489" i="1"/>
  <c r="H489" i="1"/>
  <c r="M489" i="1"/>
  <c r="N489" i="1"/>
  <c r="O489" i="1"/>
  <c r="P489" i="1"/>
  <c r="S489" i="1"/>
  <c r="G490" i="1"/>
  <c r="J490" i="1"/>
  <c r="K490" i="1"/>
  <c r="L490" i="1"/>
  <c r="I490" i="1"/>
  <c r="H490" i="1"/>
  <c r="M490" i="1"/>
  <c r="N490" i="1"/>
  <c r="O490" i="1"/>
  <c r="P490" i="1"/>
  <c r="S490" i="1"/>
  <c r="G491" i="1"/>
  <c r="J491" i="1"/>
  <c r="K491" i="1"/>
  <c r="L491" i="1"/>
  <c r="I491" i="1"/>
  <c r="H491" i="1"/>
  <c r="M491" i="1"/>
  <c r="N491" i="1"/>
  <c r="O491" i="1"/>
  <c r="P491" i="1"/>
  <c r="S491" i="1"/>
  <c r="G492" i="1"/>
  <c r="J492" i="1"/>
  <c r="K492" i="1"/>
  <c r="L492" i="1"/>
  <c r="I492" i="1"/>
  <c r="H492" i="1"/>
  <c r="M492" i="1"/>
  <c r="N492" i="1"/>
  <c r="O492" i="1"/>
  <c r="P492" i="1"/>
  <c r="S492" i="1"/>
  <c r="G493" i="1"/>
  <c r="J493" i="1"/>
  <c r="K493" i="1"/>
  <c r="L493" i="1"/>
  <c r="I493" i="1"/>
  <c r="H493" i="1"/>
  <c r="M493" i="1"/>
  <c r="N493" i="1"/>
  <c r="O493" i="1"/>
  <c r="P493" i="1"/>
  <c r="S493" i="1"/>
  <c r="G494" i="1"/>
  <c r="J494" i="1"/>
  <c r="K494" i="1"/>
  <c r="L494" i="1"/>
  <c r="I494" i="1"/>
  <c r="H494" i="1"/>
  <c r="M494" i="1"/>
  <c r="N494" i="1"/>
  <c r="O494" i="1"/>
  <c r="P494" i="1"/>
  <c r="S494" i="1"/>
  <c r="G495" i="1"/>
  <c r="J495" i="1"/>
  <c r="K495" i="1"/>
  <c r="L495" i="1"/>
  <c r="I495" i="1"/>
  <c r="H495" i="1"/>
  <c r="M495" i="1"/>
  <c r="N495" i="1"/>
  <c r="O495" i="1"/>
  <c r="P495" i="1"/>
  <c r="S495" i="1"/>
  <c r="G496" i="1"/>
  <c r="J496" i="1"/>
  <c r="K496" i="1"/>
  <c r="L496" i="1"/>
  <c r="I496" i="1"/>
  <c r="H496" i="1"/>
  <c r="M496" i="1"/>
  <c r="N496" i="1"/>
  <c r="O496" i="1"/>
  <c r="P496" i="1"/>
  <c r="S496" i="1"/>
  <c r="G497" i="1"/>
  <c r="J497" i="1"/>
  <c r="K497" i="1"/>
  <c r="L497" i="1"/>
  <c r="I497" i="1"/>
  <c r="H497" i="1"/>
  <c r="M497" i="1"/>
  <c r="N497" i="1"/>
  <c r="O497" i="1"/>
  <c r="P497" i="1"/>
  <c r="S497" i="1"/>
  <c r="G498" i="1"/>
  <c r="J498" i="1"/>
  <c r="K498" i="1"/>
  <c r="L498" i="1"/>
  <c r="I498" i="1"/>
  <c r="H498" i="1"/>
  <c r="M498" i="1"/>
  <c r="N498" i="1"/>
  <c r="O498" i="1"/>
  <c r="P498" i="1"/>
  <c r="S498" i="1"/>
  <c r="G499" i="1"/>
  <c r="J499" i="1"/>
  <c r="K499" i="1"/>
  <c r="L499" i="1"/>
  <c r="I499" i="1"/>
  <c r="H499" i="1"/>
  <c r="M499" i="1"/>
  <c r="N499" i="1"/>
  <c r="O499" i="1"/>
  <c r="P499" i="1"/>
  <c r="S499" i="1"/>
  <c r="G500" i="1"/>
  <c r="J500" i="1"/>
  <c r="K500" i="1"/>
  <c r="L500" i="1"/>
  <c r="I500" i="1"/>
  <c r="H500" i="1"/>
  <c r="M500" i="1"/>
  <c r="N500" i="1"/>
  <c r="O500" i="1"/>
  <c r="P500" i="1"/>
  <c r="S500" i="1"/>
  <c r="G501" i="1"/>
  <c r="J501" i="1"/>
  <c r="K501" i="1"/>
  <c r="L501" i="1"/>
  <c r="I501" i="1"/>
  <c r="H501" i="1"/>
  <c r="M501" i="1"/>
  <c r="N501" i="1"/>
  <c r="O501" i="1"/>
  <c r="P501" i="1"/>
  <c r="S501" i="1"/>
  <c r="G502" i="1"/>
  <c r="J502" i="1"/>
  <c r="K502" i="1"/>
  <c r="L502" i="1"/>
  <c r="I502" i="1"/>
  <c r="H502" i="1"/>
  <c r="M502" i="1"/>
  <c r="N502" i="1"/>
  <c r="O502" i="1"/>
  <c r="P502" i="1"/>
  <c r="S502" i="1"/>
  <c r="G503" i="1"/>
  <c r="J503" i="1"/>
  <c r="K503" i="1"/>
  <c r="L503" i="1"/>
  <c r="I503" i="1"/>
  <c r="H503" i="1"/>
  <c r="M503" i="1"/>
  <c r="N503" i="1"/>
  <c r="O503" i="1"/>
  <c r="P503" i="1"/>
  <c r="S503" i="1"/>
  <c r="G504" i="1"/>
  <c r="J504" i="1"/>
  <c r="K504" i="1"/>
  <c r="L504" i="1"/>
  <c r="I504" i="1"/>
  <c r="H504" i="1"/>
  <c r="M504" i="1"/>
  <c r="N504" i="1"/>
  <c r="O504" i="1"/>
  <c r="P504" i="1"/>
  <c r="S504" i="1"/>
  <c r="G505" i="1"/>
  <c r="J505" i="1"/>
  <c r="K505" i="1"/>
  <c r="L505" i="1"/>
  <c r="I505" i="1"/>
  <c r="H505" i="1"/>
  <c r="M505" i="1"/>
  <c r="N505" i="1"/>
  <c r="O505" i="1"/>
  <c r="P505" i="1"/>
  <c r="S505" i="1"/>
  <c r="G506" i="1"/>
  <c r="J506" i="1"/>
  <c r="K506" i="1"/>
  <c r="L506" i="1"/>
  <c r="I506" i="1"/>
  <c r="H506" i="1"/>
  <c r="M506" i="1"/>
  <c r="N506" i="1"/>
  <c r="O506" i="1"/>
  <c r="P506" i="1"/>
  <c r="S506" i="1"/>
  <c r="G507" i="1"/>
  <c r="J507" i="1"/>
  <c r="K507" i="1"/>
  <c r="L507" i="1"/>
  <c r="I507" i="1"/>
  <c r="H507" i="1"/>
  <c r="M507" i="1"/>
  <c r="N507" i="1"/>
  <c r="O507" i="1"/>
  <c r="P507" i="1"/>
  <c r="S507" i="1"/>
  <c r="G508" i="1"/>
  <c r="J508" i="1"/>
  <c r="K508" i="1"/>
  <c r="L508" i="1"/>
  <c r="I508" i="1"/>
  <c r="H508" i="1"/>
  <c r="M508" i="1"/>
  <c r="N508" i="1"/>
  <c r="O508" i="1"/>
  <c r="P508" i="1"/>
  <c r="S508" i="1"/>
  <c r="G509" i="1"/>
  <c r="J509" i="1"/>
  <c r="K509" i="1"/>
  <c r="L509" i="1"/>
  <c r="I509" i="1"/>
  <c r="H509" i="1"/>
  <c r="M509" i="1"/>
  <c r="N509" i="1"/>
  <c r="O509" i="1"/>
  <c r="P509" i="1"/>
  <c r="S509" i="1"/>
  <c r="G510" i="1"/>
  <c r="J510" i="1"/>
  <c r="K510" i="1"/>
  <c r="L510" i="1"/>
  <c r="I510" i="1"/>
  <c r="H510" i="1"/>
  <c r="M510" i="1"/>
  <c r="N510" i="1"/>
  <c r="O510" i="1"/>
  <c r="P510" i="1"/>
  <c r="S510" i="1"/>
  <c r="G511" i="1"/>
  <c r="J511" i="1"/>
  <c r="K511" i="1"/>
  <c r="L511" i="1"/>
  <c r="I511" i="1"/>
  <c r="H511" i="1"/>
  <c r="M511" i="1"/>
  <c r="N511" i="1"/>
  <c r="O511" i="1"/>
  <c r="P511" i="1"/>
  <c r="S511" i="1"/>
  <c r="G512" i="1"/>
  <c r="J512" i="1"/>
  <c r="K512" i="1"/>
  <c r="L512" i="1"/>
  <c r="I512" i="1"/>
  <c r="H512" i="1"/>
  <c r="M512" i="1"/>
  <c r="N512" i="1"/>
  <c r="O512" i="1"/>
  <c r="P512" i="1"/>
  <c r="S512" i="1"/>
  <c r="G513" i="1"/>
  <c r="J513" i="1"/>
  <c r="K513" i="1"/>
  <c r="L513" i="1"/>
  <c r="I513" i="1"/>
  <c r="H513" i="1"/>
  <c r="M513" i="1"/>
  <c r="N513" i="1"/>
  <c r="O513" i="1"/>
  <c r="P513" i="1"/>
  <c r="S513" i="1"/>
  <c r="G514" i="1"/>
  <c r="J514" i="1"/>
  <c r="K514" i="1"/>
  <c r="L514" i="1"/>
  <c r="I514" i="1"/>
  <c r="H514" i="1"/>
  <c r="M514" i="1"/>
  <c r="N514" i="1"/>
  <c r="O514" i="1"/>
  <c r="P514" i="1"/>
  <c r="S514" i="1"/>
  <c r="G515" i="1"/>
  <c r="J515" i="1"/>
  <c r="K515" i="1"/>
  <c r="L515" i="1"/>
  <c r="I515" i="1"/>
  <c r="H515" i="1"/>
  <c r="M515" i="1"/>
  <c r="N515" i="1"/>
  <c r="O515" i="1"/>
  <c r="P515" i="1"/>
  <c r="S515" i="1"/>
  <c r="G516" i="1"/>
  <c r="J516" i="1"/>
  <c r="K516" i="1"/>
  <c r="L516" i="1"/>
  <c r="I516" i="1"/>
  <c r="H516" i="1"/>
  <c r="M516" i="1"/>
  <c r="N516" i="1"/>
  <c r="O516" i="1"/>
  <c r="P516" i="1"/>
  <c r="S516" i="1"/>
  <c r="G517" i="1"/>
  <c r="J517" i="1"/>
  <c r="K517" i="1"/>
  <c r="L517" i="1"/>
  <c r="I517" i="1"/>
  <c r="H517" i="1"/>
  <c r="M517" i="1"/>
  <c r="N517" i="1"/>
  <c r="O517" i="1"/>
  <c r="P517" i="1"/>
  <c r="S517" i="1"/>
  <c r="G518" i="1"/>
  <c r="J518" i="1"/>
  <c r="K518" i="1"/>
  <c r="L518" i="1"/>
  <c r="I518" i="1"/>
  <c r="H518" i="1"/>
  <c r="M518" i="1"/>
  <c r="N518" i="1"/>
  <c r="O518" i="1"/>
  <c r="P518" i="1"/>
  <c r="S518" i="1"/>
  <c r="G519" i="1"/>
  <c r="J519" i="1"/>
  <c r="K519" i="1"/>
  <c r="L519" i="1"/>
  <c r="I519" i="1"/>
  <c r="H519" i="1"/>
  <c r="M519" i="1"/>
  <c r="N519" i="1"/>
  <c r="O519" i="1"/>
  <c r="P519" i="1"/>
  <c r="S519" i="1"/>
  <c r="G520" i="1"/>
  <c r="J520" i="1"/>
  <c r="K520" i="1"/>
  <c r="L520" i="1"/>
  <c r="I520" i="1"/>
  <c r="H520" i="1"/>
  <c r="M520" i="1"/>
  <c r="N520" i="1"/>
  <c r="O520" i="1"/>
  <c r="P520" i="1"/>
  <c r="S520" i="1"/>
  <c r="G521" i="1"/>
  <c r="J521" i="1"/>
  <c r="K521" i="1"/>
  <c r="L521" i="1"/>
  <c r="I521" i="1"/>
  <c r="H521" i="1"/>
  <c r="M521" i="1"/>
  <c r="N521" i="1"/>
  <c r="O521" i="1"/>
  <c r="P521" i="1"/>
  <c r="S521" i="1"/>
  <c r="G522" i="1"/>
  <c r="J522" i="1"/>
  <c r="K522" i="1"/>
  <c r="L522" i="1"/>
  <c r="I522" i="1"/>
  <c r="H522" i="1"/>
  <c r="M522" i="1"/>
  <c r="N522" i="1"/>
  <c r="O522" i="1"/>
  <c r="P522" i="1"/>
  <c r="S522" i="1"/>
  <c r="G523" i="1"/>
  <c r="J523" i="1"/>
  <c r="K523" i="1"/>
  <c r="L523" i="1"/>
  <c r="I523" i="1"/>
  <c r="H523" i="1"/>
  <c r="M523" i="1"/>
  <c r="N523" i="1"/>
  <c r="O523" i="1"/>
  <c r="P523" i="1"/>
  <c r="S523" i="1"/>
  <c r="G524" i="1"/>
  <c r="J524" i="1"/>
  <c r="K524" i="1"/>
  <c r="L524" i="1"/>
  <c r="I524" i="1"/>
  <c r="H524" i="1"/>
  <c r="M524" i="1"/>
  <c r="N524" i="1"/>
  <c r="O524" i="1"/>
  <c r="P524" i="1"/>
  <c r="S524" i="1"/>
  <c r="G525" i="1"/>
  <c r="J525" i="1"/>
  <c r="K525" i="1"/>
  <c r="L525" i="1"/>
  <c r="I525" i="1"/>
  <c r="H525" i="1"/>
  <c r="M525" i="1"/>
  <c r="N525" i="1"/>
  <c r="O525" i="1"/>
  <c r="P525" i="1"/>
  <c r="S525" i="1"/>
  <c r="G526" i="1"/>
  <c r="J526" i="1"/>
  <c r="K526" i="1"/>
  <c r="L526" i="1"/>
  <c r="I526" i="1"/>
  <c r="H526" i="1"/>
  <c r="M526" i="1"/>
  <c r="N526" i="1"/>
  <c r="O526" i="1"/>
  <c r="P526" i="1"/>
  <c r="S526" i="1"/>
  <c r="G527" i="1"/>
  <c r="J527" i="1"/>
  <c r="K527" i="1"/>
  <c r="L527" i="1"/>
  <c r="I527" i="1"/>
  <c r="H527" i="1"/>
  <c r="M527" i="1"/>
  <c r="N527" i="1"/>
  <c r="O527" i="1"/>
  <c r="P527" i="1"/>
  <c r="S527" i="1"/>
  <c r="G528" i="1"/>
  <c r="J528" i="1"/>
  <c r="K528" i="1"/>
  <c r="L528" i="1"/>
  <c r="I528" i="1"/>
  <c r="H528" i="1"/>
  <c r="M528" i="1"/>
  <c r="N528" i="1"/>
  <c r="O528" i="1"/>
  <c r="P528" i="1"/>
  <c r="S528" i="1"/>
  <c r="G529" i="1"/>
  <c r="J529" i="1"/>
  <c r="K529" i="1"/>
  <c r="L529" i="1"/>
  <c r="I529" i="1"/>
  <c r="H529" i="1"/>
  <c r="M529" i="1"/>
  <c r="N529" i="1"/>
  <c r="O529" i="1"/>
  <c r="P529" i="1"/>
  <c r="S529" i="1"/>
  <c r="G530" i="1"/>
  <c r="J530" i="1"/>
  <c r="K530" i="1"/>
  <c r="L530" i="1"/>
  <c r="I530" i="1"/>
  <c r="H530" i="1"/>
  <c r="M530" i="1"/>
  <c r="N530" i="1"/>
  <c r="O530" i="1"/>
  <c r="P530" i="1"/>
  <c r="S530" i="1"/>
  <c r="G531" i="1"/>
  <c r="J531" i="1"/>
  <c r="K531" i="1"/>
  <c r="L531" i="1"/>
  <c r="I531" i="1"/>
  <c r="H531" i="1"/>
  <c r="M531" i="1"/>
  <c r="N531" i="1"/>
  <c r="O531" i="1"/>
  <c r="P531" i="1"/>
  <c r="S531" i="1"/>
  <c r="G532" i="1"/>
  <c r="J532" i="1"/>
  <c r="K532" i="1"/>
  <c r="L532" i="1"/>
  <c r="I532" i="1"/>
  <c r="H532" i="1"/>
  <c r="M532" i="1"/>
  <c r="N532" i="1"/>
  <c r="O532" i="1"/>
  <c r="P532" i="1"/>
  <c r="S532" i="1"/>
  <c r="G533" i="1"/>
  <c r="J533" i="1"/>
  <c r="K533" i="1"/>
  <c r="L533" i="1"/>
  <c r="I533" i="1"/>
  <c r="H533" i="1"/>
  <c r="M533" i="1"/>
  <c r="N533" i="1"/>
  <c r="O533" i="1"/>
  <c r="P533" i="1"/>
  <c r="S533" i="1"/>
  <c r="G534" i="1"/>
  <c r="J534" i="1"/>
  <c r="K534" i="1"/>
  <c r="L534" i="1"/>
  <c r="I534" i="1"/>
  <c r="H534" i="1"/>
  <c r="M534" i="1"/>
  <c r="N534" i="1"/>
  <c r="O534" i="1"/>
  <c r="P534" i="1"/>
  <c r="S534" i="1"/>
  <c r="G535" i="1"/>
  <c r="J535" i="1"/>
  <c r="K535" i="1"/>
  <c r="L535" i="1"/>
  <c r="I535" i="1"/>
  <c r="H535" i="1"/>
  <c r="M535" i="1"/>
  <c r="N535" i="1"/>
  <c r="O535" i="1"/>
  <c r="P535" i="1"/>
  <c r="S535" i="1"/>
  <c r="G536" i="1"/>
  <c r="J536" i="1"/>
  <c r="K536" i="1"/>
  <c r="L536" i="1"/>
  <c r="I536" i="1"/>
  <c r="H536" i="1"/>
  <c r="M536" i="1"/>
  <c r="N536" i="1"/>
  <c r="O536" i="1"/>
  <c r="P536" i="1"/>
  <c r="S536" i="1"/>
  <c r="G537" i="1"/>
  <c r="J537" i="1"/>
  <c r="K537" i="1"/>
  <c r="L537" i="1"/>
  <c r="I537" i="1"/>
  <c r="H537" i="1"/>
  <c r="M537" i="1"/>
  <c r="N537" i="1"/>
  <c r="O537" i="1"/>
  <c r="P537" i="1"/>
  <c r="S537" i="1"/>
  <c r="G538" i="1"/>
  <c r="J538" i="1"/>
  <c r="K538" i="1"/>
  <c r="L538" i="1"/>
  <c r="I538" i="1"/>
  <c r="H538" i="1"/>
  <c r="M538" i="1"/>
  <c r="N538" i="1"/>
  <c r="O538" i="1"/>
  <c r="P538" i="1"/>
  <c r="S538" i="1"/>
  <c r="G539" i="1"/>
  <c r="J539" i="1"/>
  <c r="K539" i="1"/>
  <c r="L539" i="1"/>
  <c r="I539" i="1"/>
  <c r="H539" i="1"/>
  <c r="M539" i="1"/>
  <c r="N539" i="1"/>
  <c r="O539" i="1"/>
  <c r="P539" i="1"/>
  <c r="S539" i="1"/>
  <c r="G540" i="1"/>
  <c r="J540" i="1"/>
  <c r="K540" i="1"/>
  <c r="L540" i="1"/>
  <c r="I540" i="1"/>
  <c r="H540" i="1"/>
  <c r="M540" i="1"/>
  <c r="N540" i="1"/>
  <c r="O540" i="1"/>
  <c r="P540" i="1"/>
  <c r="S540" i="1"/>
  <c r="G541" i="1"/>
  <c r="J541" i="1"/>
  <c r="K541" i="1"/>
  <c r="L541" i="1"/>
  <c r="I541" i="1"/>
  <c r="H541" i="1"/>
  <c r="M541" i="1"/>
  <c r="N541" i="1"/>
  <c r="O541" i="1"/>
  <c r="P541" i="1"/>
  <c r="S541" i="1"/>
  <c r="G542" i="1"/>
  <c r="J542" i="1"/>
  <c r="K542" i="1"/>
  <c r="L542" i="1"/>
  <c r="I542" i="1"/>
  <c r="H542" i="1"/>
  <c r="M542" i="1"/>
  <c r="N542" i="1"/>
  <c r="O542" i="1"/>
  <c r="P542" i="1"/>
  <c r="S542" i="1"/>
  <c r="G543" i="1"/>
  <c r="J543" i="1"/>
  <c r="K543" i="1"/>
  <c r="L543" i="1"/>
  <c r="I543" i="1"/>
  <c r="H543" i="1"/>
  <c r="M543" i="1"/>
  <c r="N543" i="1"/>
  <c r="O543" i="1"/>
  <c r="P543" i="1"/>
  <c r="S543" i="1"/>
  <c r="G544" i="1"/>
  <c r="J544" i="1"/>
  <c r="K544" i="1"/>
  <c r="L544" i="1"/>
  <c r="I544" i="1"/>
  <c r="H544" i="1"/>
  <c r="M544" i="1"/>
  <c r="N544" i="1"/>
  <c r="O544" i="1"/>
  <c r="P544" i="1"/>
  <c r="S544" i="1"/>
  <c r="G545" i="1"/>
  <c r="J545" i="1"/>
  <c r="K545" i="1"/>
  <c r="L545" i="1"/>
  <c r="I545" i="1"/>
  <c r="H545" i="1"/>
  <c r="M545" i="1"/>
  <c r="N545" i="1"/>
  <c r="O545" i="1"/>
  <c r="P545" i="1"/>
  <c r="S545" i="1"/>
  <c r="G546" i="1"/>
  <c r="J546" i="1"/>
  <c r="K546" i="1"/>
  <c r="L546" i="1"/>
  <c r="I546" i="1"/>
  <c r="H546" i="1"/>
  <c r="M546" i="1"/>
  <c r="N546" i="1"/>
  <c r="O546" i="1"/>
  <c r="P546" i="1"/>
  <c r="S546" i="1"/>
  <c r="G547" i="1"/>
  <c r="J547" i="1"/>
  <c r="K547" i="1"/>
  <c r="L547" i="1"/>
  <c r="I547" i="1"/>
  <c r="H547" i="1"/>
  <c r="M547" i="1"/>
  <c r="N547" i="1"/>
  <c r="O547" i="1"/>
  <c r="P547" i="1"/>
  <c r="S547" i="1"/>
  <c r="G548" i="1"/>
  <c r="J548" i="1"/>
  <c r="K548" i="1"/>
  <c r="L548" i="1"/>
  <c r="I548" i="1"/>
  <c r="H548" i="1"/>
  <c r="M548" i="1"/>
  <c r="N548" i="1"/>
  <c r="O548" i="1"/>
  <c r="P548" i="1"/>
  <c r="S548" i="1"/>
  <c r="G549" i="1"/>
  <c r="J549" i="1"/>
  <c r="K549" i="1"/>
  <c r="L549" i="1"/>
  <c r="I549" i="1"/>
  <c r="H549" i="1"/>
  <c r="M549" i="1"/>
  <c r="N549" i="1"/>
  <c r="O549" i="1"/>
  <c r="P549" i="1"/>
  <c r="S549" i="1"/>
  <c r="G550" i="1"/>
  <c r="J550" i="1"/>
  <c r="K550" i="1"/>
  <c r="L550" i="1"/>
  <c r="I550" i="1"/>
  <c r="H550" i="1"/>
  <c r="M550" i="1"/>
  <c r="N550" i="1"/>
  <c r="O550" i="1"/>
  <c r="P550" i="1"/>
  <c r="S550" i="1"/>
  <c r="G551" i="1"/>
  <c r="J551" i="1"/>
  <c r="K551" i="1"/>
  <c r="L551" i="1"/>
  <c r="I551" i="1"/>
  <c r="H551" i="1"/>
  <c r="M551" i="1"/>
  <c r="N551" i="1"/>
  <c r="O551" i="1"/>
  <c r="P551" i="1"/>
  <c r="S551" i="1"/>
  <c r="G552" i="1"/>
  <c r="J552" i="1"/>
  <c r="K552" i="1"/>
  <c r="L552" i="1"/>
  <c r="I552" i="1"/>
  <c r="H552" i="1"/>
  <c r="M552" i="1"/>
  <c r="N552" i="1"/>
  <c r="O552" i="1"/>
  <c r="P552" i="1"/>
  <c r="S552" i="1"/>
  <c r="G553" i="1"/>
  <c r="J553" i="1"/>
  <c r="K553" i="1"/>
  <c r="L553" i="1"/>
  <c r="I553" i="1"/>
  <c r="H553" i="1"/>
  <c r="M553" i="1"/>
  <c r="N553" i="1"/>
  <c r="O553" i="1"/>
  <c r="P553" i="1"/>
  <c r="S553" i="1"/>
  <c r="G554" i="1"/>
  <c r="J554" i="1"/>
  <c r="K554" i="1"/>
  <c r="L554" i="1"/>
  <c r="I554" i="1"/>
  <c r="H554" i="1"/>
  <c r="M554" i="1"/>
  <c r="N554" i="1"/>
  <c r="O554" i="1"/>
  <c r="P554" i="1"/>
  <c r="S554" i="1"/>
  <c r="G555" i="1"/>
  <c r="J555" i="1"/>
  <c r="K555" i="1"/>
  <c r="L555" i="1"/>
  <c r="I555" i="1"/>
  <c r="H555" i="1"/>
  <c r="M555" i="1"/>
  <c r="N555" i="1"/>
  <c r="O555" i="1"/>
  <c r="P555" i="1"/>
  <c r="S555" i="1"/>
  <c r="G556" i="1"/>
  <c r="J556" i="1"/>
  <c r="K556" i="1"/>
  <c r="L556" i="1"/>
  <c r="I556" i="1"/>
  <c r="H556" i="1"/>
  <c r="M556" i="1"/>
  <c r="N556" i="1"/>
  <c r="O556" i="1"/>
  <c r="P556" i="1"/>
  <c r="S556" i="1"/>
  <c r="G557" i="1"/>
  <c r="J557" i="1"/>
  <c r="K557" i="1"/>
  <c r="L557" i="1"/>
  <c r="I557" i="1"/>
  <c r="H557" i="1"/>
  <c r="M557" i="1"/>
  <c r="N557" i="1"/>
  <c r="O557" i="1"/>
  <c r="P557" i="1"/>
  <c r="S557" i="1"/>
  <c r="G558" i="1"/>
  <c r="J558" i="1"/>
  <c r="K558" i="1"/>
  <c r="L558" i="1"/>
  <c r="I558" i="1"/>
  <c r="H558" i="1"/>
  <c r="M558" i="1"/>
  <c r="N558" i="1"/>
  <c r="O558" i="1"/>
  <c r="P558" i="1"/>
  <c r="S558" i="1"/>
  <c r="G559" i="1"/>
  <c r="J559" i="1"/>
  <c r="K559" i="1"/>
  <c r="L559" i="1"/>
  <c r="I559" i="1"/>
  <c r="H559" i="1"/>
  <c r="M559" i="1"/>
  <c r="N559" i="1"/>
  <c r="O559" i="1"/>
  <c r="P559" i="1"/>
  <c r="S559" i="1"/>
  <c r="G560" i="1"/>
  <c r="J560" i="1"/>
  <c r="K560" i="1"/>
  <c r="L560" i="1"/>
  <c r="I560" i="1"/>
  <c r="H560" i="1"/>
  <c r="M560" i="1"/>
  <c r="N560" i="1"/>
  <c r="O560" i="1"/>
  <c r="P560" i="1"/>
  <c r="S560" i="1"/>
  <c r="G561" i="1"/>
  <c r="J561" i="1"/>
  <c r="K561" i="1"/>
  <c r="L561" i="1"/>
  <c r="I561" i="1"/>
  <c r="H561" i="1"/>
  <c r="M561" i="1"/>
  <c r="N561" i="1"/>
  <c r="O561" i="1"/>
  <c r="P561" i="1"/>
  <c r="S561" i="1"/>
  <c r="G562" i="1"/>
  <c r="J562" i="1"/>
  <c r="K562" i="1"/>
  <c r="L562" i="1"/>
  <c r="I562" i="1"/>
  <c r="H562" i="1"/>
  <c r="M562" i="1"/>
  <c r="N562" i="1"/>
  <c r="O562" i="1"/>
  <c r="P562" i="1"/>
  <c r="S562" i="1"/>
  <c r="G563" i="1"/>
  <c r="J563" i="1"/>
  <c r="K563" i="1"/>
  <c r="L563" i="1"/>
  <c r="I563" i="1"/>
  <c r="H563" i="1"/>
  <c r="M563" i="1"/>
  <c r="N563" i="1"/>
  <c r="O563" i="1"/>
  <c r="P563" i="1"/>
  <c r="S563" i="1"/>
  <c r="G564" i="1"/>
  <c r="J564" i="1"/>
  <c r="K564" i="1"/>
  <c r="L564" i="1"/>
  <c r="I564" i="1"/>
  <c r="H564" i="1"/>
  <c r="M564" i="1"/>
  <c r="N564" i="1"/>
  <c r="O564" i="1"/>
  <c r="P564" i="1"/>
  <c r="S564" i="1"/>
  <c r="G565" i="1"/>
  <c r="J565" i="1"/>
  <c r="K565" i="1"/>
  <c r="L565" i="1"/>
  <c r="I565" i="1"/>
  <c r="H565" i="1"/>
  <c r="M565" i="1"/>
  <c r="N565" i="1"/>
  <c r="O565" i="1"/>
  <c r="P565" i="1"/>
  <c r="S565" i="1"/>
  <c r="G566" i="1"/>
  <c r="J566" i="1"/>
  <c r="K566" i="1"/>
  <c r="L566" i="1"/>
  <c r="I566" i="1"/>
  <c r="H566" i="1"/>
  <c r="M566" i="1"/>
  <c r="N566" i="1"/>
  <c r="O566" i="1"/>
  <c r="P566" i="1"/>
  <c r="S566" i="1"/>
  <c r="G567" i="1"/>
  <c r="J567" i="1"/>
  <c r="K567" i="1"/>
  <c r="L567" i="1"/>
  <c r="I567" i="1"/>
  <c r="H567" i="1"/>
  <c r="M567" i="1"/>
  <c r="N567" i="1"/>
  <c r="O567" i="1"/>
  <c r="P567" i="1"/>
  <c r="S567" i="1"/>
  <c r="G568" i="1"/>
  <c r="J568" i="1"/>
  <c r="K568" i="1"/>
  <c r="L568" i="1"/>
  <c r="I568" i="1"/>
  <c r="H568" i="1"/>
  <c r="M568" i="1"/>
  <c r="N568" i="1"/>
  <c r="O568" i="1"/>
  <c r="P568" i="1"/>
  <c r="S568" i="1"/>
  <c r="G569" i="1"/>
  <c r="J569" i="1"/>
  <c r="K569" i="1"/>
  <c r="L569" i="1"/>
  <c r="I569" i="1"/>
  <c r="H569" i="1"/>
  <c r="M569" i="1"/>
  <c r="N569" i="1"/>
  <c r="O569" i="1"/>
  <c r="P569" i="1"/>
  <c r="S569" i="1"/>
  <c r="G570" i="1"/>
  <c r="J570" i="1"/>
  <c r="K570" i="1"/>
  <c r="L570" i="1"/>
  <c r="I570" i="1"/>
  <c r="H570" i="1"/>
  <c r="M570" i="1"/>
  <c r="N570" i="1"/>
  <c r="O570" i="1"/>
  <c r="P570" i="1"/>
  <c r="S570" i="1"/>
  <c r="G571" i="1"/>
  <c r="J571" i="1"/>
  <c r="K571" i="1"/>
  <c r="L571" i="1"/>
  <c r="I571" i="1"/>
  <c r="H571" i="1"/>
  <c r="M571" i="1"/>
  <c r="N571" i="1"/>
  <c r="O571" i="1"/>
  <c r="P571" i="1"/>
  <c r="S571" i="1"/>
  <c r="G572" i="1"/>
  <c r="J572" i="1"/>
  <c r="K572" i="1"/>
  <c r="L572" i="1"/>
  <c r="I572" i="1"/>
  <c r="H572" i="1"/>
  <c r="M572" i="1"/>
  <c r="N572" i="1"/>
  <c r="O572" i="1"/>
  <c r="P572" i="1"/>
  <c r="S572" i="1"/>
  <c r="G573" i="1"/>
  <c r="J573" i="1"/>
  <c r="K573" i="1"/>
  <c r="L573" i="1"/>
  <c r="I573" i="1"/>
  <c r="H573" i="1"/>
  <c r="M573" i="1"/>
  <c r="N573" i="1"/>
  <c r="O573" i="1"/>
  <c r="P573" i="1"/>
  <c r="S573" i="1"/>
  <c r="G574" i="1"/>
  <c r="J574" i="1"/>
  <c r="K574" i="1"/>
  <c r="L574" i="1"/>
  <c r="I574" i="1"/>
  <c r="H574" i="1"/>
  <c r="M574" i="1"/>
  <c r="N574" i="1"/>
  <c r="O574" i="1"/>
  <c r="P574" i="1"/>
  <c r="S574" i="1"/>
  <c r="G575" i="1"/>
  <c r="J575" i="1"/>
  <c r="K575" i="1"/>
  <c r="L575" i="1"/>
  <c r="I575" i="1"/>
  <c r="H575" i="1"/>
  <c r="M575" i="1"/>
  <c r="N575" i="1"/>
  <c r="O575" i="1"/>
  <c r="P575" i="1"/>
  <c r="S575" i="1"/>
  <c r="G576" i="1"/>
  <c r="J576" i="1"/>
  <c r="K576" i="1"/>
  <c r="L576" i="1"/>
  <c r="I576" i="1"/>
  <c r="H576" i="1"/>
  <c r="M576" i="1"/>
  <c r="N576" i="1"/>
  <c r="O576" i="1"/>
  <c r="P576" i="1"/>
  <c r="S576" i="1"/>
  <c r="G577" i="1"/>
  <c r="J577" i="1"/>
  <c r="K577" i="1"/>
  <c r="L577" i="1"/>
  <c r="I577" i="1"/>
  <c r="H577" i="1"/>
  <c r="M577" i="1"/>
  <c r="N577" i="1"/>
  <c r="O577" i="1"/>
  <c r="P577" i="1"/>
  <c r="S577" i="1"/>
  <c r="G578" i="1"/>
  <c r="J578" i="1"/>
  <c r="K578" i="1"/>
  <c r="L578" i="1"/>
  <c r="I578" i="1"/>
  <c r="H578" i="1"/>
  <c r="M578" i="1"/>
  <c r="N578" i="1"/>
  <c r="O578" i="1"/>
  <c r="P578" i="1"/>
  <c r="S578" i="1"/>
  <c r="G579" i="1"/>
  <c r="J579" i="1"/>
  <c r="K579" i="1"/>
  <c r="L579" i="1"/>
  <c r="I579" i="1"/>
  <c r="H579" i="1"/>
  <c r="M579" i="1"/>
  <c r="N579" i="1"/>
  <c r="O579" i="1"/>
  <c r="P579" i="1"/>
  <c r="S579" i="1"/>
  <c r="G580" i="1"/>
  <c r="J580" i="1"/>
  <c r="K580" i="1"/>
  <c r="L580" i="1"/>
  <c r="I580" i="1"/>
  <c r="H580" i="1"/>
  <c r="M580" i="1"/>
  <c r="N580" i="1"/>
  <c r="O580" i="1"/>
  <c r="P580" i="1"/>
  <c r="S580" i="1"/>
  <c r="G581" i="1"/>
  <c r="J581" i="1"/>
  <c r="K581" i="1"/>
  <c r="L581" i="1"/>
  <c r="I581" i="1"/>
  <c r="H581" i="1"/>
  <c r="M581" i="1"/>
  <c r="N581" i="1"/>
  <c r="O581" i="1"/>
  <c r="P581" i="1"/>
  <c r="S581" i="1"/>
  <c r="G582" i="1"/>
  <c r="J582" i="1"/>
  <c r="K582" i="1"/>
  <c r="L582" i="1"/>
  <c r="I582" i="1"/>
  <c r="H582" i="1"/>
  <c r="M582" i="1"/>
  <c r="N582" i="1"/>
  <c r="O582" i="1"/>
  <c r="P582" i="1"/>
  <c r="S582" i="1"/>
  <c r="G583" i="1"/>
  <c r="J583" i="1"/>
  <c r="K583" i="1"/>
  <c r="L583" i="1"/>
  <c r="I583" i="1"/>
  <c r="H583" i="1"/>
  <c r="M583" i="1"/>
  <c r="N583" i="1"/>
  <c r="O583" i="1"/>
  <c r="P583" i="1"/>
  <c r="S583" i="1"/>
  <c r="G584" i="1"/>
  <c r="J584" i="1"/>
  <c r="K584" i="1"/>
  <c r="L584" i="1"/>
  <c r="I584" i="1"/>
  <c r="H584" i="1"/>
  <c r="M584" i="1"/>
  <c r="N584" i="1"/>
  <c r="O584" i="1"/>
  <c r="P584" i="1"/>
  <c r="S584" i="1"/>
  <c r="G585" i="1"/>
  <c r="J585" i="1"/>
  <c r="K585" i="1"/>
  <c r="L585" i="1"/>
  <c r="I585" i="1"/>
  <c r="H585" i="1"/>
  <c r="M585" i="1"/>
  <c r="N585" i="1"/>
  <c r="O585" i="1"/>
  <c r="P585" i="1"/>
  <c r="S585" i="1"/>
  <c r="G586" i="1"/>
  <c r="J586" i="1"/>
  <c r="K586" i="1"/>
  <c r="L586" i="1"/>
  <c r="I586" i="1"/>
  <c r="H586" i="1"/>
  <c r="M586" i="1"/>
  <c r="N586" i="1"/>
  <c r="O586" i="1"/>
  <c r="P586" i="1"/>
  <c r="S586" i="1"/>
  <c r="G587" i="1"/>
  <c r="J587" i="1"/>
  <c r="K587" i="1"/>
  <c r="L587" i="1"/>
  <c r="I587" i="1"/>
  <c r="H587" i="1"/>
  <c r="M587" i="1"/>
  <c r="N587" i="1"/>
  <c r="O587" i="1"/>
  <c r="P587" i="1"/>
  <c r="S587" i="1"/>
  <c r="G588" i="1"/>
  <c r="J588" i="1"/>
  <c r="K588" i="1"/>
  <c r="L588" i="1"/>
  <c r="I588" i="1"/>
  <c r="H588" i="1"/>
  <c r="M588" i="1"/>
  <c r="N588" i="1"/>
  <c r="O588" i="1"/>
  <c r="P588" i="1"/>
  <c r="S588" i="1"/>
  <c r="G589" i="1"/>
  <c r="J589" i="1"/>
  <c r="K589" i="1"/>
  <c r="L589" i="1"/>
  <c r="I589" i="1"/>
  <c r="H589" i="1"/>
  <c r="M589" i="1"/>
  <c r="N589" i="1"/>
  <c r="O589" i="1"/>
  <c r="P589" i="1"/>
  <c r="S589" i="1"/>
  <c r="G590" i="1"/>
  <c r="J590" i="1"/>
  <c r="K590" i="1"/>
  <c r="L590" i="1"/>
  <c r="I590" i="1"/>
  <c r="H590" i="1"/>
  <c r="M590" i="1"/>
  <c r="N590" i="1"/>
  <c r="O590" i="1"/>
  <c r="P590" i="1"/>
  <c r="S590" i="1"/>
  <c r="G591" i="1"/>
  <c r="J591" i="1"/>
  <c r="K591" i="1"/>
  <c r="L591" i="1"/>
  <c r="I591" i="1"/>
  <c r="H591" i="1"/>
  <c r="M591" i="1"/>
  <c r="N591" i="1"/>
  <c r="O591" i="1"/>
  <c r="P591" i="1"/>
  <c r="S591" i="1"/>
  <c r="G592" i="1"/>
  <c r="J592" i="1"/>
  <c r="K592" i="1"/>
  <c r="L592" i="1"/>
  <c r="I592" i="1"/>
  <c r="H592" i="1"/>
  <c r="M592" i="1"/>
  <c r="N592" i="1"/>
  <c r="O592" i="1"/>
  <c r="P592" i="1"/>
  <c r="S592" i="1"/>
  <c r="G593" i="1"/>
  <c r="J593" i="1"/>
  <c r="K593" i="1"/>
  <c r="L593" i="1"/>
  <c r="I593" i="1"/>
  <c r="H593" i="1"/>
  <c r="M593" i="1"/>
  <c r="N593" i="1"/>
  <c r="O593" i="1"/>
  <c r="P593" i="1"/>
  <c r="S593" i="1"/>
  <c r="G594" i="1"/>
  <c r="J594" i="1"/>
  <c r="K594" i="1"/>
  <c r="L594" i="1"/>
  <c r="I594" i="1"/>
  <c r="H594" i="1"/>
  <c r="M594" i="1"/>
  <c r="N594" i="1"/>
  <c r="O594" i="1"/>
  <c r="P594" i="1"/>
  <c r="S594" i="1"/>
  <c r="G595" i="1"/>
  <c r="J595" i="1"/>
  <c r="K595" i="1"/>
  <c r="L595" i="1"/>
  <c r="I595" i="1"/>
  <c r="H595" i="1"/>
  <c r="M595" i="1"/>
  <c r="N595" i="1"/>
  <c r="O595" i="1"/>
  <c r="P595" i="1"/>
  <c r="S595" i="1"/>
  <c r="G596" i="1"/>
  <c r="J596" i="1"/>
  <c r="K596" i="1"/>
  <c r="L596" i="1"/>
  <c r="I596" i="1"/>
  <c r="H596" i="1"/>
  <c r="M596" i="1"/>
  <c r="N596" i="1"/>
  <c r="O596" i="1"/>
  <c r="P596" i="1"/>
  <c r="S596" i="1"/>
  <c r="G597" i="1"/>
  <c r="J597" i="1"/>
  <c r="K597" i="1"/>
  <c r="L597" i="1"/>
  <c r="I597" i="1"/>
  <c r="H597" i="1"/>
  <c r="M597" i="1"/>
  <c r="N597" i="1"/>
  <c r="O597" i="1"/>
  <c r="P597" i="1"/>
  <c r="S597" i="1"/>
  <c r="G598" i="1"/>
  <c r="J598" i="1"/>
  <c r="K598" i="1"/>
  <c r="L598" i="1"/>
  <c r="I598" i="1"/>
  <c r="H598" i="1"/>
  <c r="M598" i="1"/>
  <c r="N598" i="1"/>
  <c r="O598" i="1"/>
  <c r="P598" i="1"/>
  <c r="S598" i="1"/>
  <c r="G599" i="1"/>
  <c r="J599" i="1"/>
  <c r="K599" i="1"/>
  <c r="L599" i="1"/>
  <c r="I599" i="1"/>
  <c r="H599" i="1"/>
  <c r="M599" i="1"/>
  <c r="N599" i="1"/>
  <c r="O599" i="1"/>
  <c r="P599" i="1"/>
  <c r="S599" i="1"/>
  <c r="G600" i="1"/>
  <c r="J600" i="1"/>
  <c r="K600" i="1"/>
  <c r="L600" i="1"/>
  <c r="I600" i="1"/>
  <c r="H600" i="1"/>
  <c r="M600" i="1"/>
  <c r="N600" i="1"/>
  <c r="O600" i="1"/>
  <c r="P600" i="1"/>
  <c r="S600" i="1"/>
  <c r="Z6" i="1"/>
  <c r="G673" i="1"/>
  <c r="H673" i="1"/>
  <c r="G672" i="1"/>
  <c r="H672" i="1"/>
  <c r="G671" i="1"/>
  <c r="H671" i="1"/>
  <c r="G670" i="1"/>
  <c r="H670" i="1"/>
  <c r="G669" i="1"/>
  <c r="H669" i="1"/>
  <c r="G668" i="1"/>
  <c r="H668" i="1"/>
  <c r="G667" i="1"/>
  <c r="H667" i="1"/>
  <c r="G666" i="1"/>
  <c r="H666" i="1"/>
  <c r="G665" i="1"/>
  <c r="H665" i="1"/>
  <c r="G664" i="1"/>
  <c r="H664" i="1"/>
  <c r="G663" i="1"/>
  <c r="H663" i="1"/>
  <c r="G662" i="1"/>
  <c r="H662" i="1"/>
  <c r="G661" i="1"/>
  <c r="H661" i="1"/>
  <c r="G660" i="1"/>
  <c r="H660" i="1"/>
  <c r="G659" i="1"/>
  <c r="H659" i="1"/>
  <c r="G658" i="1"/>
  <c r="H658" i="1"/>
  <c r="G657" i="1"/>
  <c r="H657" i="1"/>
  <c r="G656" i="1"/>
  <c r="H656" i="1"/>
  <c r="G655" i="1"/>
  <c r="H655" i="1"/>
  <c r="G654" i="1"/>
  <c r="H654" i="1"/>
  <c r="G653" i="1"/>
  <c r="H653" i="1"/>
  <c r="G652" i="1"/>
  <c r="H652" i="1"/>
  <c r="G651" i="1"/>
  <c r="H651" i="1"/>
  <c r="G650" i="1"/>
  <c r="H650" i="1"/>
  <c r="G649" i="1"/>
  <c r="H649" i="1"/>
  <c r="G648" i="1"/>
  <c r="H648" i="1"/>
  <c r="G647" i="1"/>
  <c r="H647" i="1"/>
  <c r="G646" i="1"/>
  <c r="H646" i="1"/>
  <c r="G645" i="1"/>
  <c r="H645" i="1"/>
  <c r="G644" i="1"/>
  <c r="H644" i="1"/>
  <c r="G643" i="1"/>
  <c r="H643" i="1"/>
  <c r="G642" i="1"/>
  <c r="H642" i="1"/>
  <c r="G641" i="1"/>
  <c r="H641" i="1"/>
  <c r="G640" i="1"/>
  <c r="H640" i="1"/>
  <c r="G639" i="1"/>
  <c r="H639" i="1"/>
  <c r="G638" i="1"/>
  <c r="H638" i="1"/>
  <c r="G637" i="1"/>
  <c r="H637" i="1"/>
  <c r="G636" i="1"/>
  <c r="H636" i="1"/>
  <c r="G635" i="1"/>
  <c r="H635" i="1"/>
  <c r="G634" i="1"/>
  <c r="H634" i="1"/>
  <c r="G633" i="1"/>
  <c r="H633" i="1"/>
  <c r="G632" i="1"/>
  <c r="H632" i="1"/>
  <c r="G631" i="1"/>
  <c r="H631" i="1"/>
  <c r="G630" i="1"/>
  <c r="H630" i="1"/>
  <c r="G629" i="1"/>
  <c r="H629" i="1"/>
  <c r="G628" i="1"/>
  <c r="H628" i="1"/>
  <c r="G627" i="1"/>
  <c r="H627" i="1"/>
  <c r="G626" i="1"/>
  <c r="H626" i="1"/>
  <c r="G625" i="1"/>
  <c r="H625" i="1"/>
  <c r="G624" i="1"/>
  <c r="H624" i="1"/>
  <c r="G623" i="1"/>
  <c r="H623" i="1"/>
  <c r="G622" i="1"/>
  <c r="H622" i="1"/>
  <c r="D62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G621" i="1"/>
  <c r="H621" i="1"/>
  <c r="G620" i="1"/>
  <c r="H620" i="1"/>
  <c r="G619" i="1"/>
  <c r="H619" i="1"/>
  <c r="G618" i="1"/>
  <c r="H618" i="1"/>
  <c r="G617" i="1"/>
  <c r="H617" i="1"/>
  <c r="G616" i="1"/>
  <c r="H616" i="1"/>
  <c r="G615" i="1"/>
  <c r="H615" i="1"/>
  <c r="G614" i="1"/>
  <c r="H614" i="1"/>
  <c r="G613" i="1"/>
  <c r="H613" i="1"/>
  <c r="G612" i="1"/>
  <c r="H612" i="1"/>
  <c r="G611" i="1"/>
  <c r="H611" i="1"/>
  <c r="G610" i="1"/>
  <c r="H610" i="1"/>
  <c r="G609" i="1"/>
  <c r="H609" i="1"/>
  <c r="G608" i="1"/>
  <c r="H608" i="1"/>
  <c r="G607" i="1"/>
  <c r="H607" i="1"/>
  <c r="G606" i="1"/>
  <c r="H606" i="1"/>
  <c r="G605" i="1"/>
  <c r="H605" i="1"/>
  <c r="G604" i="1"/>
  <c r="H604" i="1"/>
  <c r="G603" i="1"/>
  <c r="H603" i="1"/>
  <c r="G602" i="1"/>
  <c r="H602" i="1"/>
  <c r="G601" i="1"/>
  <c r="H601" i="1"/>
  <c r="G5" i="1"/>
  <c r="H5" i="1"/>
  <c r="J673" i="1"/>
  <c r="L673" i="1"/>
  <c r="M673" i="1"/>
  <c r="N673" i="1"/>
  <c r="O673" i="1"/>
  <c r="P673" i="1"/>
  <c r="S673" i="1"/>
  <c r="J672" i="1"/>
  <c r="L672" i="1"/>
  <c r="M672" i="1"/>
  <c r="N672" i="1"/>
  <c r="O672" i="1"/>
  <c r="P672" i="1"/>
  <c r="S672" i="1"/>
  <c r="J671" i="1"/>
  <c r="L671" i="1"/>
  <c r="M671" i="1"/>
  <c r="N671" i="1"/>
  <c r="O671" i="1"/>
  <c r="P671" i="1"/>
  <c r="S671" i="1"/>
  <c r="J670" i="1"/>
  <c r="L670" i="1"/>
  <c r="M670" i="1"/>
  <c r="N670" i="1"/>
  <c r="O670" i="1"/>
  <c r="P670" i="1"/>
  <c r="S670" i="1"/>
  <c r="J669" i="1"/>
  <c r="L669" i="1"/>
  <c r="M669" i="1"/>
  <c r="N669" i="1"/>
  <c r="O669" i="1"/>
  <c r="P669" i="1"/>
  <c r="S669" i="1"/>
  <c r="J668" i="1"/>
  <c r="L668" i="1"/>
  <c r="M668" i="1"/>
  <c r="N668" i="1"/>
  <c r="O668" i="1"/>
  <c r="P668" i="1"/>
  <c r="S668" i="1"/>
  <c r="J667" i="1"/>
  <c r="L667" i="1"/>
  <c r="M667" i="1"/>
  <c r="N667" i="1"/>
  <c r="O667" i="1"/>
  <c r="P667" i="1"/>
  <c r="S667" i="1"/>
  <c r="J666" i="1"/>
  <c r="L666" i="1"/>
  <c r="M666" i="1"/>
  <c r="N666" i="1"/>
  <c r="O666" i="1"/>
  <c r="P666" i="1"/>
  <c r="S666" i="1"/>
  <c r="J665" i="1"/>
  <c r="L665" i="1"/>
  <c r="M665" i="1"/>
  <c r="N665" i="1"/>
  <c r="O665" i="1"/>
  <c r="P665" i="1"/>
  <c r="S665" i="1"/>
  <c r="J664" i="1"/>
  <c r="L664" i="1"/>
  <c r="M664" i="1"/>
  <c r="N664" i="1"/>
  <c r="O664" i="1"/>
  <c r="P664" i="1"/>
  <c r="S664" i="1"/>
  <c r="J663" i="1"/>
  <c r="L663" i="1"/>
  <c r="M663" i="1"/>
  <c r="N663" i="1"/>
  <c r="O663" i="1"/>
  <c r="P663" i="1"/>
  <c r="S663" i="1"/>
  <c r="J662" i="1"/>
  <c r="L662" i="1"/>
  <c r="M662" i="1"/>
  <c r="N662" i="1"/>
  <c r="O662" i="1"/>
  <c r="P662" i="1"/>
  <c r="S662" i="1"/>
  <c r="J661" i="1"/>
  <c r="L661" i="1"/>
  <c r="M661" i="1"/>
  <c r="N661" i="1"/>
  <c r="O661" i="1"/>
  <c r="P661" i="1"/>
  <c r="S661" i="1"/>
  <c r="J660" i="1"/>
  <c r="L660" i="1"/>
  <c r="M660" i="1"/>
  <c r="N660" i="1"/>
  <c r="O660" i="1"/>
  <c r="P660" i="1"/>
  <c r="S660" i="1"/>
  <c r="J659" i="1"/>
  <c r="L659" i="1"/>
  <c r="M659" i="1"/>
  <c r="N659" i="1"/>
  <c r="O659" i="1"/>
  <c r="P659" i="1"/>
  <c r="S659" i="1"/>
  <c r="J658" i="1"/>
  <c r="L658" i="1"/>
  <c r="M658" i="1"/>
  <c r="N658" i="1"/>
  <c r="O658" i="1"/>
  <c r="P658" i="1"/>
  <c r="S658" i="1"/>
  <c r="J657" i="1"/>
  <c r="L657" i="1"/>
  <c r="M657" i="1"/>
  <c r="N657" i="1"/>
  <c r="O657" i="1"/>
  <c r="P657" i="1"/>
  <c r="S657" i="1"/>
  <c r="J656" i="1"/>
  <c r="L656" i="1"/>
  <c r="M656" i="1"/>
  <c r="N656" i="1"/>
  <c r="O656" i="1"/>
  <c r="P656" i="1"/>
  <c r="S656" i="1"/>
  <c r="J655" i="1"/>
  <c r="L655" i="1"/>
  <c r="M655" i="1"/>
  <c r="N655" i="1"/>
  <c r="O655" i="1"/>
  <c r="P655" i="1"/>
  <c r="S655" i="1"/>
  <c r="J654" i="1"/>
  <c r="L654" i="1"/>
  <c r="M654" i="1"/>
  <c r="N654" i="1"/>
  <c r="O654" i="1"/>
  <c r="P654" i="1"/>
  <c r="S654" i="1"/>
  <c r="J653" i="1"/>
  <c r="L653" i="1"/>
  <c r="M653" i="1"/>
  <c r="N653" i="1"/>
  <c r="O653" i="1"/>
  <c r="P653" i="1"/>
  <c r="S653" i="1"/>
  <c r="J652" i="1"/>
  <c r="L652" i="1"/>
  <c r="M652" i="1"/>
  <c r="N652" i="1"/>
  <c r="O652" i="1"/>
  <c r="P652" i="1"/>
  <c r="S652" i="1"/>
  <c r="J651" i="1"/>
  <c r="L651" i="1"/>
  <c r="M651" i="1"/>
  <c r="N651" i="1"/>
  <c r="O651" i="1"/>
  <c r="P651" i="1"/>
  <c r="S651" i="1"/>
  <c r="J650" i="1"/>
  <c r="L650" i="1"/>
  <c r="M650" i="1"/>
  <c r="N650" i="1"/>
  <c r="O650" i="1"/>
  <c r="P650" i="1"/>
  <c r="S650" i="1"/>
  <c r="J649" i="1"/>
  <c r="L649" i="1"/>
  <c r="M649" i="1"/>
  <c r="N649" i="1"/>
  <c r="O649" i="1"/>
  <c r="P649" i="1"/>
  <c r="S649" i="1"/>
  <c r="J648" i="1"/>
  <c r="L648" i="1"/>
  <c r="M648" i="1"/>
  <c r="N648" i="1"/>
  <c r="O648" i="1"/>
  <c r="P648" i="1"/>
  <c r="S648" i="1"/>
  <c r="J647" i="1"/>
  <c r="L647" i="1"/>
  <c r="M647" i="1"/>
  <c r="N647" i="1"/>
  <c r="O647" i="1"/>
  <c r="P647" i="1"/>
  <c r="S647" i="1"/>
  <c r="J646" i="1"/>
  <c r="L646" i="1"/>
  <c r="M646" i="1"/>
  <c r="N646" i="1"/>
  <c r="O646" i="1"/>
  <c r="P646" i="1"/>
  <c r="S646" i="1"/>
  <c r="J645" i="1"/>
  <c r="L645" i="1"/>
  <c r="M645" i="1"/>
  <c r="N645" i="1"/>
  <c r="O645" i="1"/>
  <c r="P645" i="1"/>
  <c r="S645" i="1"/>
  <c r="J644" i="1"/>
  <c r="L644" i="1"/>
  <c r="M644" i="1"/>
  <c r="N644" i="1"/>
  <c r="O644" i="1"/>
  <c r="P644" i="1"/>
  <c r="S644" i="1"/>
  <c r="J643" i="1"/>
  <c r="L643" i="1"/>
  <c r="M643" i="1"/>
  <c r="N643" i="1"/>
  <c r="O643" i="1"/>
  <c r="P643" i="1"/>
  <c r="S643" i="1"/>
  <c r="J642" i="1"/>
  <c r="L642" i="1"/>
  <c r="M642" i="1"/>
  <c r="N642" i="1"/>
  <c r="O642" i="1"/>
  <c r="P642" i="1"/>
  <c r="S642" i="1"/>
  <c r="J641" i="1"/>
  <c r="L641" i="1"/>
  <c r="M641" i="1"/>
  <c r="N641" i="1"/>
  <c r="O641" i="1"/>
  <c r="P641" i="1"/>
  <c r="S641" i="1"/>
  <c r="J640" i="1"/>
  <c r="L640" i="1"/>
  <c r="M640" i="1"/>
  <c r="N640" i="1"/>
  <c r="O640" i="1"/>
  <c r="P640" i="1"/>
  <c r="S640" i="1"/>
  <c r="J639" i="1"/>
  <c r="L639" i="1"/>
  <c r="M639" i="1"/>
  <c r="N639" i="1"/>
  <c r="O639" i="1"/>
  <c r="P639" i="1"/>
  <c r="S639" i="1"/>
  <c r="J638" i="1"/>
  <c r="L638" i="1"/>
  <c r="M638" i="1"/>
  <c r="N638" i="1"/>
  <c r="O638" i="1"/>
  <c r="P638" i="1"/>
  <c r="S638" i="1"/>
  <c r="J637" i="1"/>
  <c r="L637" i="1"/>
  <c r="M637" i="1"/>
  <c r="N637" i="1"/>
  <c r="O637" i="1"/>
  <c r="P637" i="1"/>
  <c r="S637" i="1"/>
  <c r="J636" i="1"/>
  <c r="L636" i="1"/>
  <c r="M636" i="1"/>
  <c r="N636" i="1"/>
  <c r="O636" i="1"/>
  <c r="P636" i="1"/>
  <c r="S636" i="1"/>
  <c r="J635" i="1"/>
  <c r="L635" i="1"/>
  <c r="M635" i="1"/>
  <c r="N635" i="1"/>
  <c r="O635" i="1"/>
  <c r="P635" i="1"/>
  <c r="S635" i="1"/>
  <c r="J634" i="1"/>
  <c r="L634" i="1"/>
  <c r="M634" i="1"/>
  <c r="N634" i="1"/>
  <c r="O634" i="1"/>
  <c r="P634" i="1"/>
  <c r="S634" i="1"/>
  <c r="J633" i="1"/>
  <c r="L633" i="1"/>
  <c r="M633" i="1"/>
  <c r="N633" i="1"/>
  <c r="O633" i="1"/>
  <c r="P633" i="1"/>
  <c r="S633" i="1"/>
  <c r="J632" i="1"/>
  <c r="L632" i="1"/>
  <c r="M632" i="1"/>
  <c r="N632" i="1"/>
  <c r="O632" i="1"/>
  <c r="P632" i="1"/>
  <c r="S632" i="1"/>
  <c r="J631" i="1"/>
  <c r="L631" i="1"/>
  <c r="M631" i="1"/>
  <c r="N631" i="1"/>
  <c r="O631" i="1"/>
  <c r="P631" i="1"/>
  <c r="S631" i="1"/>
  <c r="J630" i="1"/>
  <c r="L630" i="1"/>
  <c r="M630" i="1"/>
  <c r="N630" i="1"/>
  <c r="O630" i="1"/>
  <c r="P630" i="1"/>
  <c r="S630" i="1"/>
  <c r="J629" i="1"/>
  <c r="L629" i="1"/>
  <c r="M629" i="1"/>
  <c r="N629" i="1"/>
  <c r="O629" i="1"/>
  <c r="P629" i="1"/>
  <c r="S629" i="1"/>
  <c r="J628" i="1"/>
  <c r="L628" i="1"/>
  <c r="M628" i="1"/>
  <c r="N628" i="1"/>
  <c r="O628" i="1"/>
  <c r="P628" i="1"/>
  <c r="S628" i="1"/>
  <c r="J627" i="1"/>
  <c r="L627" i="1"/>
  <c r="M627" i="1"/>
  <c r="N627" i="1"/>
  <c r="O627" i="1"/>
  <c r="P627" i="1"/>
  <c r="S627" i="1"/>
  <c r="J626" i="1"/>
  <c r="L626" i="1"/>
  <c r="M626" i="1"/>
  <c r="N626" i="1"/>
  <c r="O626" i="1"/>
  <c r="P626" i="1"/>
  <c r="S626" i="1"/>
  <c r="J625" i="1"/>
  <c r="L625" i="1"/>
  <c r="M625" i="1"/>
  <c r="N625" i="1"/>
  <c r="O625" i="1"/>
  <c r="P625" i="1"/>
  <c r="S625" i="1"/>
  <c r="J624" i="1"/>
  <c r="L624" i="1"/>
  <c r="M624" i="1"/>
  <c r="N624" i="1"/>
  <c r="O624" i="1"/>
  <c r="P624" i="1"/>
  <c r="S624" i="1"/>
  <c r="J623" i="1"/>
  <c r="L623" i="1"/>
  <c r="M623" i="1"/>
  <c r="N623" i="1"/>
  <c r="O623" i="1"/>
  <c r="P623" i="1"/>
  <c r="S623" i="1"/>
  <c r="J622" i="1"/>
  <c r="L622" i="1"/>
  <c r="M622" i="1"/>
  <c r="N622" i="1"/>
  <c r="O622" i="1"/>
  <c r="P622" i="1"/>
  <c r="S622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K673" i="1"/>
  <c r="I673" i="1"/>
  <c r="K672" i="1"/>
  <c r="I672" i="1"/>
  <c r="K671" i="1"/>
  <c r="I671" i="1"/>
  <c r="K670" i="1"/>
  <c r="I670" i="1"/>
  <c r="K669" i="1"/>
  <c r="I669" i="1"/>
  <c r="K668" i="1"/>
  <c r="I668" i="1"/>
  <c r="K667" i="1"/>
  <c r="I667" i="1"/>
  <c r="K666" i="1"/>
  <c r="I666" i="1"/>
  <c r="K665" i="1"/>
  <c r="I665" i="1"/>
  <c r="K664" i="1"/>
  <c r="I664" i="1"/>
  <c r="K663" i="1"/>
  <c r="I663" i="1"/>
  <c r="K662" i="1"/>
  <c r="I662" i="1"/>
  <c r="K661" i="1"/>
  <c r="I661" i="1"/>
  <c r="K660" i="1"/>
  <c r="I660" i="1"/>
  <c r="K659" i="1"/>
  <c r="I659" i="1"/>
  <c r="K658" i="1"/>
  <c r="I658" i="1"/>
  <c r="K657" i="1"/>
  <c r="I657" i="1"/>
  <c r="K656" i="1"/>
  <c r="I656" i="1"/>
  <c r="K655" i="1"/>
  <c r="I655" i="1"/>
  <c r="K654" i="1"/>
  <c r="I654" i="1"/>
  <c r="K653" i="1"/>
  <c r="I653" i="1"/>
  <c r="K652" i="1"/>
  <c r="I652" i="1"/>
  <c r="K651" i="1"/>
  <c r="I651" i="1"/>
  <c r="K650" i="1"/>
  <c r="I650" i="1"/>
  <c r="K649" i="1"/>
  <c r="I649" i="1"/>
  <c r="K648" i="1"/>
  <c r="I648" i="1"/>
  <c r="K647" i="1"/>
  <c r="I647" i="1"/>
  <c r="K646" i="1"/>
  <c r="I646" i="1"/>
  <c r="K645" i="1"/>
  <c r="I645" i="1"/>
  <c r="K644" i="1"/>
  <c r="I644" i="1"/>
  <c r="K643" i="1"/>
  <c r="I643" i="1"/>
  <c r="K642" i="1"/>
  <c r="I642" i="1"/>
  <c r="K641" i="1"/>
  <c r="I641" i="1"/>
  <c r="K640" i="1"/>
  <c r="I640" i="1"/>
  <c r="K639" i="1"/>
  <c r="I639" i="1"/>
  <c r="K638" i="1"/>
  <c r="I638" i="1"/>
  <c r="K637" i="1"/>
  <c r="I637" i="1"/>
  <c r="K636" i="1"/>
  <c r="I636" i="1"/>
  <c r="K635" i="1"/>
  <c r="I635" i="1"/>
  <c r="K634" i="1"/>
  <c r="I634" i="1"/>
  <c r="K633" i="1"/>
  <c r="I633" i="1"/>
  <c r="K632" i="1"/>
  <c r="I632" i="1"/>
  <c r="K631" i="1"/>
  <c r="I631" i="1"/>
  <c r="K630" i="1"/>
  <c r="I630" i="1"/>
  <c r="K629" i="1"/>
  <c r="I629" i="1"/>
  <c r="K628" i="1"/>
  <c r="I628" i="1"/>
  <c r="K627" i="1"/>
  <c r="I627" i="1"/>
  <c r="K626" i="1"/>
  <c r="I626" i="1"/>
  <c r="K625" i="1"/>
  <c r="I625" i="1"/>
  <c r="K624" i="1"/>
  <c r="I624" i="1"/>
  <c r="K623" i="1"/>
  <c r="I623" i="1"/>
  <c r="K622" i="1"/>
  <c r="I622" i="1"/>
  <c r="J621" i="1"/>
  <c r="L621" i="1"/>
  <c r="M621" i="1"/>
  <c r="N621" i="1"/>
  <c r="O621" i="1"/>
  <c r="P621" i="1"/>
  <c r="S621" i="1"/>
  <c r="K621" i="1"/>
  <c r="I621" i="1"/>
  <c r="J620" i="1"/>
  <c r="K620" i="1"/>
  <c r="L620" i="1"/>
  <c r="I620" i="1"/>
  <c r="M620" i="1"/>
  <c r="N620" i="1"/>
  <c r="O620" i="1"/>
  <c r="P620" i="1"/>
  <c r="S620" i="1"/>
  <c r="J619" i="1"/>
  <c r="K619" i="1"/>
  <c r="L619" i="1"/>
  <c r="I619" i="1"/>
  <c r="M619" i="1"/>
  <c r="N619" i="1"/>
  <c r="O619" i="1"/>
  <c r="P619" i="1"/>
  <c r="S619" i="1"/>
  <c r="J618" i="1"/>
  <c r="K618" i="1"/>
  <c r="L618" i="1"/>
  <c r="I618" i="1"/>
  <c r="M618" i="1"/>
  <c r="N618" i="1"/>
  <c r="O618" i="1"/>
  <c r="P618" i="1"/>
  <c r="S618" i="1"/>
  <c r="J617" i="1"/>
  <c r="K617" i="1"/>
  <c r="L617" i="1"/>
  <c r="I617" i="1"/>
  <c r="M617" i="1"/>
  <c r="N617" i="1"/>
  <c r="O617" i="1"/>
  <c r="P617" i="1"/>
  <c r="S617" i="1"/>
  <c r="J616" i="1"/>
  <c r="K616" i="1"/>
  <c r="L616" i="1"/>
  <c r="I616" i="1"/>
  <c r="M616" i="1"/>
  <c r="N616" i="1"/>
  <c r="O616" i="1"/>
  <c r="P616" i="1"/>
  <c r="S616" i="1"/>
  <c r="J615" i="1"/>
  <c r="K615" i="1"/>
  <c r="L615" i="1"/>
  <c r="I615" i="1"/>
  <c r="M615" i="1"/>
  <c r="N615" i="1"/>
  <c r="O615" i="1"/>
  <c r="P615" i="1"/>
  <c r="S615" i="1"/>
  <c r="J614" i="1"/>
  <c r="K614" i="1"/>
  <c r="L614" i="1"/>
  <c r="I614" i="1"/>
  <c r="M614" i="1"/>
  <c r="N614" i="1"/>
  <c r="O614" i="1"/>
  <c r="P614" i="1"/>
  <c r="S614" i="1"/>
  <c r="J613" i="1"/>
  <c r="K613" i="1"/>
  <c r="L613" i="1"/>
  <c r="I613" i="1"/>
  <c r="M613" i="1"/>
  <c r="N613" i="1"/>
  <c r="O613" i="1"/>
  <c r="P613" i="1"/>
  <c r="S613" i="1"/>
  <c r="J612" i="1"/>
  <c r="K612" i="1"/>
  <c r="L612" i="1"/>
  <c r="I612" i="1"/>
  <c r="M612" i="1"/>
  <c r="N612" i="1"/>
  <c r="O612" i="1"/>
  <c r="P612" i="1"/>
  <c r="S612" i="1"/>
  <c r="J611" i="1"/>
  <c r="K611" i="1"/>
  <c r="L611" i="1"/>
  <c r="I611" i="1"/>
  <c r="M611" i="1"/>
  <c r="N611" i="1"/>
  <c r="O611" i="1"/>
  <c r="P611" i="1"/>
  <c r="S611" i="1"/>
  <c r="J610" i="1"/>
  <c r="K610" i="1"/>
  <c r="L610" i="1"/>
  <c r="I610" i="1"/>
  <c r="M610" i="1"/>
  <c r="N610" i="1"/>
  <c r="O610" i="1"/>
  <c r="P610" i="1"/>
  <c r="S610" i="1"/>
  <c r="J609" i="1"/>
  <c r="K609" i="1"/>
  <c r="L609" i="1"/>
  <c r="I609" i="1"/>
  <c r="M609" i="1"/>
  <c r="N609" i="1"/>
  <c r="O609" i="1"/>
  <c r="P609" i="1"/>
  <c r="S609" i="1"/>
  <c r="J608" i="1"/>
  <c r="K608" i="1"/>
  <c r="L608" i="1"/>
  <c r="I608" i="1"/>
  <c r="M608" i="1"/>
  <c r="N608" i="1"/>
  <c r="O608" i="1"/>
  <c r="P608" i="1"/>
  <c r="S608" i="1"/>
  <c r="J607" i="1"/>
  <c r="K607" i="1"/>
  <c r="L607" i="1"/>
  <c r="I607" i="1"/>
  <c r="M607" i="1"/>
  <c r="N607" i="1"/>
  <c r="O607" i="1"/>
  <c r="P607" i="1"/>
  <c r="S607" i="1"/>
  <c r="J606" i="1"/>
  <c r="K606" i="1"/>
  <c r="L606" i="1"/>
  <c r="I606" i="1"/>
  <c r="M606" i="1"/>
  <c r="N606" i="1"/>
  <c r="O606" i="1"/>
  <c r="P606" i="1"/>
  <c r="S606" i="1"/>
  <c r="J605" i="1"/>
  <c r="K605" i="1"/>
  <c r="L605" i="1"/>
  <c r="I605" i="1"/>
  <c r="M605" i="1"/>
  <c r="N605" i="1"/>
  <c r="O605" i="1"/>
  <c r="P605" i="1"/>
  <c r="S605" i="1"/>
  <c r="J604" i="1"/>
  <c r="K604" i="1"/>
  <c r="L604" i="1"/>
  <c r="I604" i="1"/>
  <c r="M604" i="1"/>
  <c r="N604" i="1"/>
  <c r="O604" i="1"/>
  <c r="P604" i="1"/>
  <c r="S604" i="1"/>
  <c r="J603" i="1"/>
  <c r="K603" i="1"/>
  <c r="L603" i="1"/>
  <c r="I603" i="1"/>
  <c r="M603" i="1"/>
  <c r="N603" i="1"/>
  <c r="O603" i="1"/>
  <c r="P603" i="1"/>
  <c r="S603" i="1"/>
  <c r="J602" i="1"/>
  <c r="K602" i="1"/>
  <c r="L602" i="1"/>
  <c r="I602" i="1"/>
  <c r="M602" i="1"/>
  <c r="N602" i="1"/>
  <c r="O602" i="1"/>
  <c r="P602" i="1"/>
  <c r="S602" i="1"/>
  <c r="J601" i="1"/>
  <c r="K601" i="1"/>
  <c r="L601" i="1"/>
  <c r="I601" i="1"/>
  <c r="M601" i="1"/>
  <c r="N601" i="1"/>
  <c r="O601" i="1"/>
  <c r="P601" i="1"/>
  <c r="S601" i="1"/>
  <c r="J5" i="1"/>
  <c r="K5" i="1"/>
  <c r="L5" i="1"/>
  <c r="I5" i="1"/>
  <c r="M5" i="1"/>
  <c r="N5" i="1"/>
  <c r="O5" i="1"/>
  <c r="P5" i="1"/>
  <c r="H6" i="2"/>
  <c r="K6" i="2"/>
  <c r="J6" i="2"/>
  <c r="S5" i="1"/>
  <c r="X6" i="2"/>
  <c r="S6" i="2"/>
  <c r="P6" i="2"/>
  <c r="M119" i="4"/>
  <c r="N119" i="4"/>
  <c r="O119" i="4"/>
  <c r="P119" i="4"/>
  <c r="S119" i="4"/>
</calcChain>
</file>

<file path=xl/sharedStrings.xml><?xml version="1.0" encoding="utf-8"?>
<sst xmlns="http://schemas.openxmlformats.org/spreadsheetml/2006/main" count="143" uniqueCount="94">
  <si>
    <t>Pos1</t>
  </si>
  <si>
    <t>Dose1</t>
  </si>
  <si>
    <t>Uniform positions</t>
  </si>
  <si>
    <t>delta y</t>
  </si>
  <si>
    <t>delta x</t>
  </si>
  <si>
    <t>m</t>
  </si>
  <si>
    <t>b</t>
  </si>
  <si>
    <t>new dose</t>
  </si>
  <si>
    <t>opposed_pos</t>
  </si>
  <si>
    <t>Opposed_dose</t>
  </si>
  <si>
    <t>comparison</t>
  </si>
  <si>
    <t>Nom Feuille</t>
  </si>
  <si>
    <t>Data_Prof1</t>
  </si>
  <si>
    <t>B</t>
  </si>
  <si>
    <t>Nb pts</t>
  </si>
  <si>
    <t>Rang déb</t>
  </si>
  <si>
    <t>Rang fin</t>
  </si>
  <si>
    <t>Rang 0</t>
  </si>
  <si>
    <t>approx</t>
  </si>
  <si>
    <t>idx</t>
  </si>
  <si>
    <t>min pos step</t>
  </si>
  <si>
    <t>closest to 0</t>
  </si>
  <si>
    <t>row</t>
  </si>
  <si>
    <t>Cells of closest</t>
  </si>
  <si>
    <t>pos</t>
  </si>
  <si>
    <t>dose</t>
  </si>
  <si>
    <t>Approx 100%</t>
  </si>
  <si>
    <t>Approx 50%</t>
  </si>
  <si>
    <t>Col posi</t>
  </si>
  <si>
    <t>col dose</t>
  </si>
  <si>
    <t>fin dose</t>
  </si>
  <si>
    <t>debut pos</t>
  </si>
  <si>
    <t>debut dose</t>
  </si>
  <si>
    <t>second pos</t>
  </si>
  <si>
    <t>plage allongée pos</t>
  </si>
  <si>
    <t>fin données pos</t>
  </si>
  <si>
    <t>fin données dose</t>
  </si>
  <si>
    <t>un avant fin pos</t>
  </si>
  <si>
    <t>Plages de données</t>
  </si>
  <si>
    <t>fin pos</t>
  </si>
  <si>
    <t>ascend/descend split</t>
  </si>
  <si>
    <t>idx 50% approx</t>
  </si>
  <si>
    <t>ascend</t>
  </si>
  <si>
    <t>descend</t>
  </si>
  <si>
    <t>slope</t>
  </si>
  <si>
    <t>pos correction</t>
  </si>
  <si>
    <t>first corrected pos</t>
  </si>
  <si>
    <t>Corrected pos</t>
  </si>
  <si>
    <t>row of first match</t>
  </si>
  <si>
    <t>new_pos</t>
  </si>
  <si>
    <t>new_dose</t>
  </si>
  <si>
    <t>symmetry = max diff, on élimine premiers points pour tenir compte des erreurs de bord</t>
  </si>
  <si>
    <t>corrected pos</t>
  </si>
  <si>
    <t>first</t>
  </si>
  <si>
    <t>last</t>
  </si>
  <si>
    <t>col</t>
  </si>
  <si>
    <t>Data_Prof2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</si>
  <si>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</si>
  <si>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</si>
  <si>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</si>
  <si>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</si>
  <si>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</si>
  <si>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</si>
  <si>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</si>
  <si>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</si>
  <si>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</si>
  <si>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</si>
  <si>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</si>
  <si>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</si>
  <si>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</si>
  <si>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</si>
  <si>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</si>
  <si>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</si>
  <si>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</si>
  <si>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</si>
  <si>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</si>
  <si>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</si>
  <si>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</si>
  <si>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</si>
  <si>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</si>
  <si>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</si>
  <si>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</si>
  <si>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(Do not remove)</t>
  </si>
  <si>
    <t>Data_Prof3</t>
  </si>
  <si>
    <t>FWHM</t>
  </si>
  <si>
    <t>axis_dose_cell</t>
  </si>
  <si>
    <t>Ph06ProfOuv10x10Longi_10.pin</t>
  </si>
  <si>
    <t>File :</t>
  </si>
  <si>
    <t>Ph06ProfOuv10x10Longi_20.pin</t>
  </si>
  <si>
    <t>Ph06ProfOuv40x40Longi_20.pin</t>
  </si>
  <si>
    <t>dose1</t>
  </si>
  <si>
    <t>dose2</t>
  </si>
  <si>
    <t>posi1</t>
  </si>
  <si>
    <t>posi2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</si>
</sst>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6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2" fontId="0" fillId="3" borderId="0" xfId="0" applyNumberFormat="1" applyFill="1"/>
    <xf numFmtId="0" fontId="4" fillId="0" borderId="0" xfId="0" applyFont="1"/>
    <xf numFmtId="0" fontId="5" fillId="0" borderId="0" xfId="0" applyFont="1"/>
    <xf numFmtId="166" fontId="0" fillId="3" borderId="0" xfId="0" applyNumberFormat="1" applyFill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73"/>
  <sheetViews>
    <sheetView workbookViewId="0"/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41" x14ac:dyDescent="0.2">
      <c r="A2" s="15" t="s">
        <v>87</v>
      </c>
      <c r="B2" s="15" t="s">
        <v>86</v>
      </c>
    </row>
    <row r="3" spans="1:41" x14ac:dyDescent="0.2">
      <c r="B3" s="1"/>
    </row>
    <row r="4" spans="1:41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41" x14ac:dyDescent="0.2">
      <c r="B5">
        <v>-10.29</v>
      </c>
      <c r="C5">
        <v>2.2000000000000002</v>
      </c>
      <c r="D5" s="13">
        <f ca="1">IF(B5&lt;&gt;"",TRUNC(B5-Analyse!$AP$6,2),"")</f>
        <v>-10.4</v>
      </c>
      <c r="F5" s="12">
        <f ca="1">Analyse!AT6</f>
        <v>-10.4</v>
      </c>
      <c r="G5" s="12">
        <f ca="1">IF(F5&lt;&gt;"",ROW($D$5)+MATCH(F5,INDIRECT(Analyse!$AR$6):INDIRECT(Analyse!$AS$6)),"")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-5.9999999999999609E-2</v>
      </c>
      <c r="M5" s="10">
        <f ca="1">IF(L5&lt;&gt;"",INDIRECT(I5)-INDIRECT(H5),"")</f>
        <v>-9.9999999999999645E-2</v>
      </c>
      <c r="N5" s="2">
        <f ca="1">IF(M5&lt;&gt;"",L5/M5,"")</f>
        <v>0.5999999999999982</v>
      </c>
      <c r="O5" s="10">
        <f ca="1">IF(N5&lt;&gt;"",INDIRECT(K5)-N5*INDIRECT(I5),"")</f>
        <v>8.4399999999999817</v>
      </c>
      <c r="P5" s="2">
        <f ca="1">IF(O5&lt;&gt;"",N5*F5+O5,"")</f>
        <v>2.2000000000000002</v>
      </c>
      <c r="R5" s="1">
        <f ca="1">F5</f>
        <v>-10.4</v>
      </c>
      <c r="S5" s="2">
        <f ca="1">P5</f>
        <v>2.2000000000000002</v>
      </c>
      <c r="T5" s="1">
        <f ca="1">IF(R5&lt;0,MATCH(ABS(R5),$R7:$R$1000,0)+ROW($R7)-1,"")</f>
        <v>213</v>
      </c>
      <c r="U5" s="1" t="str">
        <f ca="1">IF(T5&lt;&gt;"","S"&amp;T5,"")</f>
        <v>S213</v>
      </c>
      <c r="V5" s="11" t="str">
        <f ca="1">IF(U5&lt;&gt;"",INDIRECT(U5),"")</f>
        <v/>
      </c>
      <c r="W5" s="16">
        <f ca="1">MATCH(0,$R$5:$R$673)+Analyse!F6</f>
        <v>110</v>
      </c>
      <c r="X5" s="11" t="str">
        <f ca="1">"S"&amp;$W5</f>
        <v>S110</v>
      </c>
      <c r="Y5" s="12" t="str">
        <f ca="1">IF(V5&lt;&gt;"",IF(ABS($R5)&lt;0.8*Analyse!$AO$6/2,ABS($V5-$S5)/(INDIRECT($X$5)/100),""),"")</f>
        <v/>
      </c>
    </row>
    <row r="6" spans="1:41" x14ac:dyDescent="0.2">
      <c r="B6">
        <v>-10.19</v>
      </c>
      <c r="C6">
        <v>2.2599999999999998</v>
      </c>
      <c r="D6" s="13">
        <f ca="1">IF(B6&lt;&gt;"",TRUNC(B6-Analyse!$AP$6,2),"")</f>
        <v>-10.3</v>
      </c>
      <c r="F6" s="1">
        <f ca="1">IF(B6&lt;&gt;"",ROUND(F5+0.1,1),"")</f>
        <v>-10.3</v>
      </c>
      <c r="G6" s="12">
        <f ca="1">IF(F6&lt;&gt;"",ROW($D$5)+MATCH(F6,INDIRECT(Analyse!$AR$6):INDIRECT(Analyse!$AS$6)),"")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-5.0000000000000266E-2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0.49999999999999556</v>
      </c>
      <c r="O6" s="10">
        <f t="shared" ref="O6:O69" ca="1" si="7">IF(N6&lt;&gt;"",INDIRECT(K6)-N6*INDIRECT(I6),"")</f>
        <v>7.409999999999954</v>
      </c>
      <c r="P6" s="2">
        <f t="shared" ref="P6:P69" ca="1" si="8">IF(O6&lt;&gt;"",N6*F6+O6,"")</f>
        <v>2.2599999999999998</v>
      </c>
      <c r="R6" s="1">
        <f t="shared" ref="R6" ca="1" si="9">F6</f>
        <v>-10.3</v>
      </c>
      <c r="S6" s="2">
        <f t="shared" ref="S6" ca="1" si="10">P6</f>
        <v>2.2599999999999998</v>
      </c>
      <c r="T6" s="1">
        <f ca="1">IF(R6&lt;0,MATCH(ABS(R6),$R8:$R$1000,0)+ROW($R8)-1,"")</f>
        <v>212</v>
      </c>
      <c r="U6" s="1" t="str">
        <f t="shared" ref="U6" ca="1" si="11">IF(T6&lt;&gt;"","S"&amp;T6,"")</f>
        <v>S212</v>
      </c>
      <c r="V6" s="11">
        <f t="shared" ref="V6" ca="1" si="12">IF(U6&lt;&gt;"",INDIRECT(U6),"")</f>
        <v>2.2599999999999998</v>
      </c>
      <c r="W6" s="11"/>
      <c r="X6" s="11"/>
      <c r="Y6" s="12" t="str">
        <f ca="1">IF(V6&lt;&gt;"",IF(ABS($R6)&lt;0.8*Analyse!$AO$6/2,ABS($V6-$S6)/(INDIRECT($X$5)/100),""),"")</f>
        <v/>
      </c>
      <c r="Z6" s="2">
        <f ca="1">MAX(Y7:Y500)</f>
        <v>0.84626062391934187</v>
      </c>
      <c r="AN6" s="1"/>
      <c r="AO6" s="2"/>
    </row>
    <row r="7" spans="1:41" x14ac:dyDescent="0.2">
      <c r="B7">
        <v>-10.09</v>
      </c>
      <c r="C7">
        <v>2.31</v>
      </c>
      <c r="D7" s="13">
        <f ca="1">IF(B7&lt;&gt;"",TRUNC(B7-Analyse!$AP$6,2),"")</f>
        <v>-10.199999999999999</v>
      </c>
      <c r="F7" s="1">
        <f t="shared" ref="F7:F70" ca="1" si="13">IF(B7&lt;&gt;"",ROUND(F6+0.1,1),"")</f>
        <v>-10.199999999999999</v>
      </c>
      <c r="G7" s="12">
        <f ca="1">IF(F7&lt;&gt;"",ROW($D$5)+MATCH(F7,INDIRECT(Analyse!$AR$6):INDIRECT(Analyse!$AS$6)),"")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-4.0000000000000036E-2</v>
      </c>
      <c r="M7" s="10">
        <f t="shared" ca="1" si="5"/>
        <v>-9.9999999999999645E-2</v>
      </c>
      <c r="N7" s="2">
        <f t="shared" ca="1" si="6"/>
        <v>0.4000000000000018</v>
      </c>
      <c r="O7" s="10">
        <f t="shared" ca="1" si="7"/>
        <v>6.3900000000000183</v>
      </c>
      <c r="P7" s="2">
        <f t="shared" ca="1" si="8"/>
        <v>2.3100000000000005</v>
      </c>
      <c r="R7" s="1">
        <f t="shared" ref="R7:R70" ca="1" si="14">F7</f>
        <v>-10.199999999999999</v>
      </c>
      <c r="S7" s="2">
        <f t="shared" ref="S7:S70" ca="1" si="15">P7</f>
        <v>2.3100000000000005</v>
      </c>
      <c r="T7" s="1">
        <f ca="1">IF(R7&lt;0,MATCH(ABS(R7),$R9:$R$1000,0)+ROW($R9)-1,"")</f>
        <v>211</v>
      </c>
      <c r="U7" s="1" t="str">
        <f t="shared" ref="U7:U70" ca="1" si="16">IF(T7&lt;&gt;"","S"&amp;T7,"")</f>
        <v>S211</v>
      </c>
      <c r="V7" s="11">
        <f t="shared" ref="V7:V70" ca="1" si="17">IF(U7&lt;&gt;"",INDIRECT(U7),"")</f>
        <v>2.3099999999999996</v>
      </c>
      <c r="W7" s="11"/>
      <c r="X7" s="11"/>
      <c r="Y7" s="12" t="str">
        <f ca="1">IF(V7&lt;&gt;"",IF(ABS($R7)&lt;0.8*Analyse!$AO$6/2,ABS($V7-$S7)/(INDIRECT($X$5)/100),""),"")</f>
        <v/>
      </c>
      <c r="AN7" s="1"/>
      <c r="AO7" s="2"/>
    </row>
    <row r="8" spans="1:41" x14ac:dyDescent="0.2">
      <c r="B8">
        <v>-9.99</v>
      </c>
      <c r="C8">
        <v>2.35</v>
      </c>
      <c r="D8" s="13">
        <f ca="1">IF(B8&lt;&gt;"",TRUNC(B8-Analyse!$AP$6,2),"")</f>
        <v>-10.1</v>
      </c>
      <c r="F8" s="1">
        <f t="shared" ca="1" si="13"/>
        <v>-10.1</v>
      </c>
      <c r="G8" s="12">
        <f ca="1">IF(F8&lt;&gt;"",ROW($D$5)+MATCH(F8,INDIRECT(Analyse!$AR$6):INDIRECT(Analyse!$AS$6)),"")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-0.12999999999999989</v>
      </c>
      <c r="M8" s="10">
        <f t="shared" ca="1" si="5"/>
        <v>-9.9999999999999645E-2</v>
      </c>
      <c r="N8" s="2">
        <f t="shared" ca="1" si="6"/>
        <v>1.3000000000000036</v>
      </c>
      <c r="O8" s="10">
        <f t="shared" ca="1" si="7"/>
        <v>15.480000000000036</v>
      </c>
      <c r="P8" s="2">
        <f t="shared" ca="1" si="8"/>
        <v>2.3499999999999996</v>
      </c>
      <c r="R8" s="1">
        <f t="shared" ca="1" si="14"/>
        <v>-10.1</v>
      </c>
      <c r="S8" s="2">
        <f t="shared" ca="1" si="15"/>
        <v>2.3499999999999996</v>
      </c>
      <c r="T8" s="1">
        <f ca="1">IF(R8&lt;0,MATCH(ABS(R8),$R10:$R$1000,0)+ROW($R10)-1,"")</f>
        <v>210</v>
      </c>
      <c r="U8" s="1" t="str">
        <f t="shared" ca="1" si="16"/>
        <v>S210</v>
      </c>
      <c r="V8" s="11">
        <f t="shared" ca="1" si="17"/>
        <v>2.3500000000000005</v>
      </c>
      <c r="W8" s="11"/>
      <c r="X8" s="11"/>
      <c r="Y8" s="12" t="str">
        <f ca="1">IF(V8&lt;&gt;"",IF(ABS($R8)&lt;0.8*Analyse!$AO$6/2,ABS($V8-$S8)/(INDIRECT($X$5)/100),""),"")</f>
        <v/>
      </c>
      <c r="AN8" s="1"/>
      <c r="AO8" s="2"/>
    </row>
    <row r="9" spans="1:41" x14ac:dyDescent="0.2">
      <c r="B9">
        <v>-9.89</v>
      </c>
      <c r="C9">
        <v>2.48</v>
      </c>
      <c r="D9" s="13">
        <f ca="1">IF(B9&lt;&gt;"",TRUNC(B9-Analyse!$AP$6,2),"")</f>
        <v>-10</v>
      </c>
      <c r="F9" s="1">
        <f t="shared" ca="1" si="13"/>
        <v>-10</v>
      </c>
      <c r="G9" s="12">
        <f ca="1">IF(F9&lt;&gt;"",ROW($D$5)+MATCH(F9,INDIRECT(Analyse!$AR$6):INDIRECT(Analyse!$AS$6)),"")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-4.0000000000000036E-2</v>
      </c>
      <c r="M9" s="10">
        <f t="shared" ca="1" si="5"/>
        <v>-9.9999999999999645E-2</v>
      </c>
      <c r="N9" s="2">
        <f t="shared" ca="1" si="6"/>
        <v>0.4000000000000018</v>
      </c>
      <c r="O9" s="10">
        <f t="shared" ca="1" si="7"/>
        <v>6.4800000000000182</v>
      </c>
      <c r="P9" s="2">
        <f t="shared" ca="1" si="8"/>
        <v>2.4800000000000004</v>
      </c>
      <c r="R9" s="1">
        <f t="shared" ca="1" si="14"/>
        <v>-10</v>
      </c>
      <c r="S9" s="2">
        <f t="shared" ca="1" si="15"/>
        <v>2.4800000000000004</v>
      </c>
      <c r="T9" s="1">
        <f ca="1">IF(R9&lt;0,MATCH(ABS(R9),$R11:$R$1000,0)+ROW($R11)-1,"")</f>
        <v>209</v>
      </c>
      <c r="U9" s="1" t="str">
        <f t="shared" ca="1" si="16"/>
        <v>S209</v>
      </c>
      <c r="V9" s="11">
        <f t="shared" ca="1" si="17"/>
        <v>2.4800000000000004</v>
      </c>
      <c r="W9" s="11"/>
      <c r="X9" s="11"/>
      <c r="Y9" s="12" t="str">
        <f ca="1">IF(V9&lt;&gt;"",IF(ABS($R9)&lt;0.8*Analyse!$AO$6/2,ABS($V9-$S9)/(INDIRECT($X$5)/100),""),"")</f>
        <v/>
      </c>
      <c r="AN9" s="1"/>
      <c r="AO9" s="2"/>
    </row>
    <row r="10" spans="1:41" x14ac:dyDescent="0.2">
      <c r="B10">
        <v>-9.7899999999999991</v>
      </c>
      <c r="C10">
        <v>2.52</v>
      </c>
      <c r="D10" s="13">
        <f ca="1">IF(B10&lt;&gt;"",TRUNC(B10-Analyse!$AP$6,2),"")</f>
        <v>-9.9</v>
      </c>
      <c r="F10" s="1">
        <f t="shared" ca="1" si="13"/>
        <v>-9.9</v>
      </c>
      <c r="G10" s="12">
        <f ca="1">IF(F10&lt;&gt;"",ROW($D$5)+MATCH(F10,INDIRECT(Analyse!$AR$6):INDIRECT(Analyse!$AS$6)),"")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-4.9999999999999822E-2</v>
      </c>
      <c r="M10" s="10">
        <f t="shared" ca="1" si="5"/>
        <v>-9.9999999999999645E-2</v>
      </c>
      <c r="N10" s="2">
        <f t="shared" ca="1" si="6"/>
        <v>0.5</v>
      </c>
      <c r="O10" s="10">
        <f t="shared" ca="1" si="7"/>
        <v>7.4700000000000006</v>
      </c>
      <c r="P10" s="2">
        <f t="shared" ca="1" si="8"/>
        <v>2.5200000000000005</v>
      </c>
      <c r="R10" s="1">
        <f t="shared" ca="1" si="14"/>
        <v>-9.9</v>
      </c>
      <c r="S10" s="2">
        <f t="shared" ca="1" si="15"/>
        <v>2.5200000000000005</v>
      </c>
      <c r="T10" s="1">
        <f ca="1">IF(R10&lt;0,MATCH(ABS(R10),$R12:$R$1000,0)+ROW($R12)-1,"")</f>
        <v>208</v>
      </c>
      <c r="U10" s="1" t="str">
        <f t="shared" ca="1" si="16"/>
        <v>S208</v>
      </c>
      <c r="V10" s="11">
        <f t="shared" ca="1" si="17"/>
        <v>2.5200000000000005</v>
      </c>
      <c r="W10" s="11"/>
      <c r="X10" s="11"/>
      <c r="Y10" s="12" t="str">
        <f ca="1">IF(V10&lt;&gt;"",IF(ABS($R10)&lt;0.8*Analyse!$AO$6/2,ABS($V10-$S10)/(INDIRECT($X$5)/100),""),"")</f>
        <v/>
      </c>
      <c r="AN10" s="1"/>
      <c r="AO10" s="2"/>
    </row>
    <row r="11" spans="1:41" x14ac:dyDescent="0.2">
      <c r="B11">
        <v>-9.69</v>
      </c>
      <c r="C11">
        <v>2.57</v>
      </c>
      <c r="D11" s="13">
        <f ca="1">IF(B11&lt;&gt;"",TRUNC(B11-Analyse!$AP$6,2),"")</f>
        <v>-9.8000000000000007</v>
      </c>
      <c r="F11" s="1">
        <f t="shared" ca="1" si="13"/>
        <v>-9.8000000000000007</v>
      </c>
      <c r="G11" s="12">
        <f ca="1">IF(F11&lt;&gt;"",ROW($D$5)+MATCH(F11,INDIRECT(Analyse!$AR$6):INDIRECT(Analyse!$AS$6)),"")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8.4499999999999211</v>
      </c>
      <c r="P11" s="2">
        <f t="shared" ca="1" si="8"/>
        <v>2.5699999999999994</v>
      </c>
      <c r="R11" s="1">
        <f t="shared" ca="1" si="14"/>
        <v>-9.8000000000000007</v>
      </c>
      <c r="S11" s="2">
        <f t="shared" ca="1" si="15"/>
        <v>2.5699999999999994</v>
      </c>
      <c r="T11" s="1">
        <f ca="1">IF(R11&lt;0,MATCH(ABS(R11),$R13:$R$1000,0)+ROW($R13)-1,"")</f>
        <v>207</v>
      </c>
      <c r="U11" s="1" t="str">
        <f t="shared" ca="1" si="16"/>
        <v>S207</v>
      </c>
      <c r="V11" s="11">
        <f t="shared" ca="1" si="17"/>
        <v>2.5700000000000003</v>
      </c>
      <c r="W11" s="11"/>
      <c r="X11" s="11"/>
      <c r="Y11" s="12" t="str">
        <f ca="1">IF(V11&lt;&gt;"",IF(ABS($R11)&lt;0.8*Analyse!$AO$6/2,ABS($V11-$S11)/(INDIRECT($X$5)/100),""),"")</f>
        <v/>
      </c>
      <c r="AN11" s="1"/>
      <c r="AO11" s="2"/>
    </row>
    <row r="12" spans="1:41" x14ac:dyDescent="0.2">
      <c r="B12">
        <v>-9.59</v>
      </c>
      <c r="C12">
        <v>2.63</v>
      </c>
      <c r="D12" s="13">
        <f ca="1">IF(B12&lt;&gt;"",TRUNC(B12-Analyse!$AP$6,2),"")</f>
        <v>-9.6999999999999993</v>
      </c>
      <c r="F12" s="1">
        <f t="shared" ca="1" si="13"/>
        <v>-9.6999999999999993</v>
      </c>
      <c r="G12" s="12">
        <f ca="1">IF(F12&lt;&gt;"",ROW($D$5)+MATCH(F12,INDIRECT(Analyse!$AR$6):INDIRECT(Analyse!$AS$6)),"")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-0.10000000000000009</v>
      </c>
      <c r="M12" s="10">
        <f t="shared" ca="1" si="5"/>
        <v>-9.9999999999999645E-2</v>
      </c>
      <c r="N12" s="2">
        <f t="shared" ca="1" si="6"/>
        <v>1.0000000000000044</v>
      </c>
      <c r="O12" s="10">
        <f t="shared" ca="1" si="7"/>
        <v>12.330000000000041</v>
      </c>
      <c r="P12" s="2">
        <f t="shared" ca="1" si="8"/>
        <v>2.629999999999999</v>
      </c>
      <c r="R12" s="1">
        <f t="shared" ca="1" si="14"/>
        <v>-9.6999999999999993</v>
      </c>
      <c r="S12" s="2">
        <f t="shared" ca="1" si="15"/>
        <v>2.629999999999999</v>
      </c>
      <c r="T12" s="1">
        <f ca="1">IF(R12&lt;0,MATCH(ABS(R12),$R14:$R$1000,0)+ROW($R14)-1,"")</f>
        <v>206</v>
      </c>
      <c r="U12" s="1" t="str">
        <f t="shared" ca="1" si="16"/>
        <v>S206</v>
      </c>
      <c r="V12" s="11">
        <f t="shared" ca="1" si="17"/>
        <v>2.629999999999999</v>
      </c>
      <c r="W12" s="11"/>
      <c r="X12" s="11"/>
      <c r="Y12" s="12" t="str">
        <f ca="1">IF(V12&lt;&gt;"",IF(ABS($R12)&lt;0.8*Analyse!$AO$6/2,ABS($V12-$S12)/(INDIRECT($X$5)/100),""),"")</f>
        <v/>
      </c>
      <c r="AN12" s="1"/>
      <c r="AO12" s="2"/>
    </row>
    <row r="13" spans="1:41" x14ac:dyDescent="0.2">
      <c r="B13">
        <v>-9.49</v>
      </c>
      <c r="C13">
        <v>2.73</v>
      </c>
      <c r="D13" s="13">
        <f ca="1">IF(B13&lt;&gt;"",TRUNC(B13-Analyse!$AP$6,2),"")</f>
        <v>-9.6</v>
      </c>
      <c r="F13" s="1">
        <f t="shared" ca="1" si="13"/>
        <v>-9.6</v>
      </c>
      <c r="G13" s="12">
        <f ca="1">IF(F13&lt;&gt;"",ROW($D$5)+MATCH(F13,INDIRECT(Analyse!$AR$6):INDIRECT(Analyse!$AS$6)),"")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0</v>
      </c>
      <c r="M13" s="10">
        <f t="shared" ca="1" si="5"/>
        <v>-9.9999999999999645E-2</v>
      </c>
      <c r="N13" s="2">
        <f t="shared" ca="1" si="6"/>
        <v>0</v>
      </c>
      <c r="O13" s="10">
        <f t="shared" ca="1" si="7"/>
        <v>2.73</v>
      </c>
      <c r="P13" s="2">
        <f t="shared" ca="1" si="8"/>
        <v>2.73</v>
      </c>
      <c r="R13" s="1">
        <f t="shared" ca="1" si="14"/>
        <v>-9.6</v>
      </c>
      <c r="S13" s="2">
        <f t="shared" ca="1" si="15"/>
        <v>2.73</v>
      </c>
      <c r="T13" s="1">
        <f ca="1">IF(R13&lt;0,MATCH(ABS(R13),$R15:$R$1000,0)+ROW($R15)-1,"")</f>
        <v>205</v>
      </c>
      <c r="U13" s="1" t="str">
        <f t="shared" ca="1" si="16"/>
        <v>S205</v>
      </c>
      <c r="V13" s="11">
        <f t="shared" ca="1" si="17"/>
        <v>2.7300000000000004</v>
      </c>
      <c r="W13" s="11"/>
      <c r="X13" s="11"/>
      <c r="Y13" s="12" t="str">
        <f ca="1">IF(V13&lt;&gt;"",IF(ABS($R13)&lt;0.8*Analyse!$AO$6/2,ABS($V13-$S13)/(INDIRECT($X$5)/100),""),"")</f>
        <v/>
      </c>
      <c r="AN13" s="1"/>
      <c r="AO13" s="2"/>
    </row>
    <row r="14" spans="1:41" x14ac:dyDescent="0.2">
      <c r="B14">
        <v>-9.39</v>
      </c>
      <c r="C14">
        <v>2.73</v>
      </c>
      <c r="D14" s="13">
        <f ca="1">IF(B14&lt;&gt;"",TRUNC(B14-Analyse!$AP$6,2),"")</f>
        <v>-9.5</v>
      </c>
      <c r="F14" s="1">
        <f t="shared" ca="1" si="13"/>
        <v>-9.5</v>
      </c>
      <c r="G14" s="12">
        <f ca="1">IF(F14&lt;&gt;"",ROW($D$5)+MATCH(F14,INDIRECT(Analyse!$AR$6):INDIRECT(Analyse!$AS$6)),"")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-4.9999999999999822E-2</v>
      </c>
      <c r="M14" s="10">
        <f t="shared" ca="1" si="5"/>
        <v>-9.9999999999999645E-2</v>
      </c>
      <c r="N14" s="2">
        <f t="shared" ca="1" si="6"/>
        <v>0.5</v>
      </c>
      <c r="O14" s="10">
        <f t="shared" ca="1" si="7"/>
        <v>7.48</v>
      </c>
      <c r="P14" s="2">
        <f t="shared" ca="1" si="8"/>
        <v>2.7300000000000004</v>
      </c>
      <c r="R14" s="1">
        <f t="shared" ca="1" si="14"/>
        <v>-9.5</v>
      </c>
      <c r="S14" s="2">
        <f t="shared" ca="1" si="15"/>
        <v>2.7300000000000004</v>
      </c>
      <c r="T14" s="1">
        <f ca="1">IF(R14&lt;0,MATCH(ABS(R14),$R16:$R$1000,0)+ROW($R16)-1,"")</f>
        <v>204</v>
      </c>
      <c r="U14" s="1" t="str">
        <f t="shared" ca="1" si="16"/>
        <v>S204</v>
      </c>
      <c r="V14" s="11">
        <f t="shared" ca="1" si="17"/>
        <v>2.73</v>
      </c>
      <c r="W14" s="11"/>
      <c r="X14" s="11"/>
      <c r="Y14" s="12" t="str">
        <f ca="1">IF(V14&lt;&gt;"",IF(ABS($R14)&lt;0.8*Analyse!$AO$6/2,ABS($V14-$S14)/(INDIRECT($X$5)/100),""),"")</f>
        <v/>
      </c>
      <c r="AN14" s="1"/>
      <c r="AO14" s="2"/>
    </row>
    <row r="15" spans="1:41" x14ac:dyDescent="0.2">
      <c r="B15">
        <v>-9.2899999999999991</v>
      </c>
      <c r="C15">
        <v>2.78</v>
      </c>
      <c r="D15" s="13">
        <f ca="1">IF(B15&lt;&gt;"",TRUNC(B15-Analyse!$AP$6,2),"")</f>
        <v>-9.4</v>
      </c>
      <c r="F15" s="1">
        <f t="shared" ca="1" si="13"/>
        <v>-9.4</v>
      </c>
      <c r="G15" s="12">
        <f ca="1">IF(F15&lt;&gt;"",ROW($D$5)+MATCH(F15,INDIRECT(Analyse!$AR$6):INDIRECT(Analyse!$AS$6)),"")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-0.14000000000000012</v>
      </c>
      <c r="M15" s="10">
        <f t="shared" ca="1" si="5"/>
        <v>-9.9999999999999645E-2</v>
      </c>
      <c r="N15" s="2">
        <f t="shared" ca="1" si="6"/>
        <v>1.4000000000000061</v>
      </c>
      <c r="O15" s="10">
        <f t="shared" ca="1" si="7"/>
        <v>15.940000000000058</v>
      </c>
      <c r="P15" s="2">
        <f t="shared" ca="1" si="8"/>
        <v>2.7799999999999994</v>
      </c>
      <c r="R15" s="1">
        <f t="shared" ca="1" si="14"/>
        <v>-9.4</v>
      </c>
      <c r="S15" s="2">
        <f t="shared" ca="1" si="15"/>
        <v>2.7799999999999994</v>
      </c>
      <c r="T15" s="1">
        <f ca="1">IF(R15&lt;0,MATCH(ABS(R15),$R17:$R$1000,0)+ROW($R17)-1,"")</f>
        <v>203</v>
      </c>
      <c r="U15" s="1" t="str">
        <f t="shared" ca="1" si="16"/>
        <v>S203</v>
      </c>
      <c r="V15" s="11">
        <f t="shared" ca="1" si="17"/>
        <v>2.7800000000000002</v>
      </c>
      <c r="W15" s="11"/>
      <c r="X15" s="11"/>
      <c r="Y15" s="12" t="str">
        <f ca="1">IF(V15&lt;&gt;"",IF(ABS($R15)&lt;0.8*Analyse!$AO$6/2,ABS($V15-$S15)/(INDIRECT($X$5)/100),""),"")</f>
        <v/>
      </c>
      <c r="AN15" s="1"/>
      <c r="AO15" s="2"/>
    </row>
    <row r="16" spans="1:41" x14ac:dyDescent="0.2">
      <c r="B16">
        <v>-9.19</v>
      </c>
      <c r="C16">
        <v>2.92</v>
      </c>
      <c r="D16" s="13">
        <f ca="1">IF(B16&lt;&gt;"",TRUNC(B16-Analyse!$AP$6,2),"")</f>
        <v>-9.3000000000000007</v>
      </c>
      <c r="F16" s="1">
        <f t="shared" ca="1" si="13"/>
        <v>-9.3000000000000007</v>
      </c>
      <c r="G16" s="12">
        <f ca="1">IF(F16&lt;&gt;"",ROW($D$5)+MATCH(F16,INDIRECT(Analyse!$AR$6):INDIRECT(Analyse!$AS$6)),"")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-6.0000000000000053E-2</v>
      </c>
      <c r="M16" s="10">
        <f t="shared" ca="1" si="5"/>
        <v>-0.10000000000000142</v>
      </c>
      <c r="N16" s="2">
        <f t="shared" ca="1" si="6"/>
        <v>0.59999999999999198</v>
      </c>
      <c r="O16" s="10">
        <f t="shared" ca="1" si="7"/>
        <v>8.4999999999999254</v>
      </c>
      <c r="P16" s="2">
        <f t="shared" ca="1" si="8"/>
        <v>2.92</v>
      </c>
      <c r="R16" s="1">
        <f t="shared" ca="1" si="14"/>
        <v>-9.3000000000000007</v>
      </c>
      <c r="S16" s="2">
        <f t="shared" ca="1" si="15"/>
        <v>2.92</v>
      </c>
      <c r="T16" s="1">
        <f ca="1">IF(R16&lt;0,MATCH(ABS(R16),$R18:$R$1000,0)+ROW($R18)-1,"")</f>
        <v>202</v>
      </c>
      <c r="U16" s="1" t="str">
        <f t="shared" ca="1" si="16"/>
        <v>S202</v>
      </c>
      <c r="V16" s="11">
        <f t="shared" ca="1" si="17"/>
        <v>2.92</v>
      </c>
      <c r="W16" s="11"/>
      <c r="X16" s="11"/>
      <c r="Y16" s="12" t="str">
        <f ca="1">IF(V16&lt;&gt;"",IF(ABS($R16)&lt;0.8*Analyse!$AO$6/2,ABS($V16-$S16)/(INDIRECT($X$5)/100),""),"")</f>
        <v/>
      </c>
      <c r="AN16" s="1"/>
      <c r="AO16" s="2"/>
    </row>
    <row r="17" spans="2:41" x14ac:dyDescent="0.2">
      <c r="B17">
        <v>-9.09</v>
      </c>
      <c r="C17">
        <v>2.98</v>
      </c>
      <c r="D17" s="13">
        <f ca="1">IF(B17&lt;&gt;"",TRUNC(B17-Analyse!$AP$6,2),"")</f>
        <v>-9.1999999999999993</v>
      </c>
      <c r="F17" s="1">
        <f t="shared" ca="1" si="13"/>
        <v>-9.1999999999999993</v>
      </c>
      <c r="G17" s="12">
        <f ca="1">IF(F17&lt;&gt;"",ROW($D$5)+MATCH(F17,INDIRECT(Analyse!$AR$6):INDIRECT(Analyse!$AS$6)),"")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0</v>
      </c>
      <c r="M17" s="10">
        <f t="shared" ca="1" si="5"/>
        <v>-9.9999999999999645E-2</v>
      </c>
      <c r="N17" s="2">
        <f t="shared" ca="1" si="6"/>
        <v>0</v>
      </c>
      <c r="O17" s="10">
        <f t="shared" ca="1" si="7"/>
        <v>2.98</v>
      </c>
      <c r="P17" s="2">
        <f t="shared" ca="1" si="8"/>
        <v>2.98</v>
      </c>
      <c r="R17" s="1">
        <f t="shared" ca="1" si="14"/>
        <v>-9.1999999999999993</v>
      </c>
      <c r="S17" s="2">
        <f t="shared" ca="1" si="15"/>
        <v>2.98</v>
      </c>
      <c r="T17" s="1">
        <f ca="1">IF(R17&lt;0,MATCH(ABS(R17),$R19:$R$1000,0)+ROW($R19)-1,"")</f>
        <v>201</v>
      </c>
      <c r="U17" s="1" t="str">
        <f t="shared" ca="1" si="16"/>
        <v>S201</v>
      </c>
      <c r="V17" s="11">
        <f t="shared" ca="1" si="17"/>
        <v>2.9799999999999995</v>
      </c>
      <c r="W17" s="11"/>
      <c r="X17" s="11"/>
      <c r="Y17" s="12" t="str">
        <f ca="1">IF(V17&lt;&gt;"",IF(ABS($R17)&lt;0.8*Analyse!$AO$6/2,ABS($V17-$S17)/(INDIRECT($X$5)/100),""),"")</f>
        <v/>
      </c>
      <c r="AN17" s="1"/>
      <c r="AO17" s="2"/>
    </row>
    <row r="18" spans="2:41" x14ac:dyDescent="0.2">
      <c r="B18">
        <v>-8.99</v>
      </c>
      <c r="C18">
        <v>2.98</v>
      </c>
      <c r="D18" s="13">
        <f ca="1">IF(B18&lt;&gt;"",TRUNC(B18-Analyse!$AP$6,2),"")</f>
        <v>-9.1</v>
      </c>
      <c r="F18" s="1">
        <f t="shared" ca="1" si="13"/>
        <v>-9.1</v>
      </c>
      <c r="G18" s="12">
        <f ca="1">IF(F18&lt;&gt;"",ROW($D$5)+MATCH(F18,INDIRECT(Analyse!$AR$6):INDIRECT(Analyse!$AS$6)),"")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-8.9999999999999858E-2</v>
      </c>
      <c r="M18" s="10">
        <f t="shared" ca="1" si="5"/>
        <v>-9.9999999999999645E-2</v>
      </c>
      <c r="N18" s="2">
        <f t="shared" ca="1" si="6"/>
        <v>0.9000000000000018</v>
      </c>
      <c r="O18" s="10">
        <f t="shared" ca="1" si="7"/>
        <v>11.170000000000016</v>
      </c>
      <c r="P18" s="2">
        <f t="shared" ca="1" si="8"/>
        <v>2.9800000000000004</v>
      </c>
      <c r="R18" s="1">
        <f t="shared" ca="1" si="14"/>
        <v>-9.1</v>
      </c>
      <c r="S18" s="2">
        <f t="shared" ca="1" si="15"/>
        <v>2.9800000000000004</v>
      </c>
      <c r="T18" s="1">
        <f ca="1">IF(R18&lt;0,MATCH(ABS(R18),$R20:$R$1000,0)+ROW($R20)-1,"")</f>
        <v>200</v>
      </c>
      <c r="U18" s="1" t="str">
        <f t="shared" ca="1" si="16"/>
        <v>S200</v>
      </c>
      <c r="V18" s="11">
        <f t="shared" ca="1" si="17"/>
        <v>2.98</v>
      </c>
      <c r="W18" s="11"/>
      <c r="X18" s="11"/>
      <c r="Y18" s="12" t="str">
        <f ca="1">IF(V18&lt;&gt;"",IF(ABS($R18)&lt;0.8*Analyse!$AO$6/2,ABS($V18-$S18)/(INDIRECT($X$5)/100),""),"")</f>
        <v/>
      </c>
      <c r="AN18" s="1"/>
      <c r="AO18" s="2"/>
    </row>
    <row r="19" spans="2:41" x14ac:dyDescent="0.2">
      <c r="B19">
        <v>-8.89</v>
      </c>
      <c r="C19">
        <v>3.07</v>
      </c>
      <c r="D19" s="13">
        <f ca="1">IF(B19&lt;&gt;"",TRUNC(B19-Analyse!$AP$6,2),"")</f>
        <v>-9</v>
      </c>
      <c r="F19" s="1">
        <f t="shared" ca="1" si="13"/>
        <v>-9</v>
      </c>
      <c r="G19" s="12">
        <f ca="1">IF(F19&lt;&gt;"",ROW($D$5)+MATCH(F19,INDIRECT(Analyse!$AR$6):INDIRECT(Analyse!$AS$6)),"")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-0.11000000000000032</v>
      </c>
      <c r="M19" s="10">
        <f t="shared" ca="1" si="5"/>
        <v>-9.9999999999999645E-2</v>
      </c>
      <c r="N19" s="2">
        <f t="shared" ca="1" si="6"/>
        <v>1.1000000000000072</v>
      </c>
      <c r="O19" s="10">
        <f t="shared" ca="1" si="7"/>
        <v>12.970000000000065</v>
      </c>
      <c r="P19" s="2">
        <f t="shared" ca="1" si="8"/>
        <v>3.0700000000000003</v>
      </c>
      <c r="R19" s="1">
        <f t="shared" ca="1" si="14"/>
        <v>-9</v>
      </c>
      <c r="S19" s="2">
        <f t="shared" ca="1" si="15"/>
        <v>3.0700000000000003</v>
      </c>
      <c r="T19" s="1">
        <f ca="1">IF(R19&lt;0,MATCH(ABS(R19),$R21:$R$1000,0)+ROW($R21)-1,"")</f>
        <v>199</v>
      </c>
      <c r="U19" s="1" t="str">
        <f t="shared" ca="1" si="16"/>
        <v>S199</v>
      </c>
      <c r="V19" s="11">
        <f t="shared" ca="1" si="17"/>
        <v>3.0700000000000003</v>
      </c>
      <c r="W19" s="11"/>
      <c r="X19" s="11"/>
      <c r="Y19" s="12" t="str">
        <f ca="1">IF(V19&lt;&gt;"",IF(ABS($R19)&lt;0.8*Analyse!$AO$6/2,ABS($V19-$S19)/(INDIRECT($X$5)/100),""),"")</f>
        <v/>
      </c>
      <c r="AN19" s="1"/>
      <c r="AO19" s="2"/>
    </row>
    <row r="20" spans="2:41" x14ac:dyDescent="0.2">
      <c r="B20">
        <v>-8.7899999999999991</v>
      </c>
      <c r="C20">
        <v>3.18</v>
      </c>
      <c r="D20" s="13">
        <f ca="1">IF(B20&lt;&gt;"",TRUNC(B20-Analyse!$AP$6,2),"")</f>
        <v>-8.9</v>
      </c>
      <c r="F20" s="1">
        <f t="shared" ca="1" si="13"/>
        <v>-8.9</v>
      </c>
      <c r="G20" s="12">
        <f ca="1">IF(F20&lt;&gt;"",ROW($D$5)+MATCH(F20,INDIRECT(Analyse!$AR$6):INDIRECT(Analyse!$AS$6)),"")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-0.13999999999999968</v>
      </c>
      <c r="M20" s="10">
        <f t="shared" ca="1" si="5"/>
        <v>-9.9999999999999645E-2</v>
      </c>
      <c r="N20" s="2">
        <f t="shared" ca="1" si="6"/>
        <v>1.4000000000000017</v>
      </c>
      <c r="O20" s="10">
        <f t="shared" ca="1" si="7"/>
        <v>15.640000000000015</v>
      </c>
      <c r="P20" s="2">
        <f t="shared" ca="1" si="8"/>
        <v>3.1799999999999997</v>
      </c>
      <c r="R20" s="1">
        <f t="shared" ca="1" si="14"/>
        <v>-8.9</v>
      </c>
      <c r="S20" s="2">
        <f t="shared" ca="1" si="15"/>
        <v>3.1799999999999997</v>
      </c>
      <c r="T20" s="1">
        <f ca="1">IF(R20&lt;0,MATCH(ABS(R20),$R22:$R$1000,0)+ROW($R22)-1,"")</f>
        <v>198</v>
      </c>
      <c r="U20" s="1" t="str">
        <f t="shared" ca="1" si="16"/>
        <v>S198</v>
      </c>
      <c r="V20" s="11">
        <f t="shared" ca="1" si="17"/>
        <v>3.1799999999999997</v>
      </c>
      <c r="W20" s="11"/>
      <c r="X20" s="11"/>
      <c r="Y20" s="12" t="str">
        <f ca="1">IF(V20&lt;&gt;"",IF(ABS($R20)&lt;0.8*Analyse!$AO$6/2,ABS($V20-$S20)/(INDIRECT($X$5)/100),""),"")</f>
        <v/>
      </c>
      <c r="AN20" s="1"/>
      <c r="AO20" s="2"/>
    </row>
    <row r="21" spans="2:41" x14ac:dyDescent="0.2">
      <c r="B21">
        <v>-8.69</v>
      </c>
      <c r="C21">
        <v>3.32</v>
      </c>
      <c r="D21" s="13">
        <f ca="1">IF(B21&lt;&gt;"",TRUNC(B21-Analyse!$AP$6,2),"")</f>
        <v>-8.8000000000000007</v>
      </c>
      <c r="F21" s="1">
        <f t="shared" ca="1" si="13"/>
        <v>-8.8000000000000007</v>
      </c>
      <c r="G21" s="12">
        <f ca="1">IF(F21&lt;&gt;"",ROW($D$5)+MATCH(F21,INDIRECT(Analyse!$AR$6):INDIRECT(Analyse!$AS$6)),"")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-0.11000000000000032</v>
      </c>
      <c r="M21" s="10">
        <f t="shared" ca="1" si="5"/>
        <v>-0.10000000000000142</v>
      </c>
      <c r="N21" s="2">
        <f t="shared" ca="1" si="6"/>
        <v>1.0999999999999877</v>
      </c>
      <c r="O21" s="10">
        <f t="shared" ca="1" si="7"/>
        <v>12.999999999999892</v>
      </c>
      <c r="P21" s="2">
        <f t="shared" ca="1" si="8"/>
        <v>3.3200000000000003</v>
      </c>
      <c r="R21" s="1">
        <f t="shared" ca="1" si="14"/>
        <v>-8.8000000000000007</v>
      </c>
      <c r="S21" s="2">
        <f t="shared" ca="1" si="15"/>
        <v>3.3200000000000003</v>
      </c>
      <c r="T21" s="1">
        <f ca="1">IF(R21&lt;0,MATCH(ABS(R21),$R23:$R$1000,0)+ROW($R23)-1,"")</f>
        <v>197</v>
      </c>
      <c r="U21" s="1" t="str">
        <f t="shared" ca="1" si="16"/>
        <v>S197</v>
      </c>
      <c r="V21" s="11">
        <f t="shared" ca="1" si="17"/>
        <v>3.3200000000000003</v>
      </c>
      <c r="W21" s="11"/>
      <c r="X21" s="11"/>
      <c r="Y21" s="12" t="str">
        <f ca="1">IF(V21&lt;&gt;"",IF(ABS($R21)&lt;0.8*Analyse!$AO$6/2,ABS($V21-$S21)/(INDIRECT($X$5)/100),""),"")</f>
        <v/>
      </c>
      <c r="AN21" s="1"/>
      <c r="AO21" s="2"/>
    </row>
    <row r="22" spans="2:41" x14ac:dyDescent="0.2">
      <c r="B22">
        <v>-8.59</v>
      </c>
      <c r="C22">
        <v>3.43</v>
      </c>
      <c r="D22" s="13">
        <f ca="1">IF(B22&lt;&gt;"",TRUNC(B22-Analyse!$AP$6,2),"")</f>
        <v>-8.6999999999999993</v>
      </c>
      <c r="F22" s="1">
        <f t="shared" ca="1" si="13"/>
        <v>-8.6999999999999993</v>
      </c>
      <c r="G22" s="12">
        <f ca="1">IF(F22&lt;&gt;"",ROW($D$5)+MATCH(F22,INDIRECT(Analyse!$AR$6):INDIRECT(Analyse!$AS$6)),"")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-4.0000000000000036E-2</v>
      </c>
      <c r="M22" s="10">
        <f t="shared" ca="1" si="5"/>
        <v>-9.9999999999999645E-2</v>
      </c>
      <c r="N22" s="2">
        <f t="shared" ca="1" si="6"/>
        <v>0.4000000000000018</v>
      </c>
      <c r="O22" s="10">
        <f t="shared" ca="1" si="7"/>
        <v>6.9100000000000161</v>
      </c>
      <c r="P22" s="2">
        <f t="shared" ca="1" si="8"/>
        <v>3.4300000000000006</v>
      </c>
      <c r="R22" s="1">
        <f t="shared" ca="1" si="14"/>
        <v>-8.6999999999999993</v>
      </c>
      <c r="S22" s="2">
        <f t="shared" ca="1" si="15"/>
        <v>3.4300000000000006</v>
      </c>
      <c r="T22" s="1">
        <f ca="1">IF(R22&lt;0,MATCH(ABS(R22),$R24:$R$1000,0)+ROW($R24)-1,"")</f>
        <v>196</v>
      </c>
      <c r="U22" s="1" t="str">
        <f t="shared" ca="1" si="16"/>
        <v>S196</v>
      </c>
      <c r="V22" s="11">
        <f t="shared" ca="1" si="17"/>
        <v>3.4299999999999997</v>
      </c>
      <c r="W22" s="11"/>
      <c r="X22" s="11"/>
      <c r="Y22" s="12" t="str">
        <f ca="1">IF(V22&lt;&gt;"",IF(ABS($R22)&lt;0.8*Analyse!$AO$6/2,ABS($V22-$S22)/(INDIRECT($X$5)/100),""),"")</f>
        <v/>
      </c>
      <c r="AN22" s="1"/>
      <c r="AO22" s="2"/>
    </row>
    <row r="23" spans="2:41" x14ac:dyDescent="0.2">
      <c r="B23">
        <v>-8.49</v>
      </c>
      <c r="C23">
        <v>3.47</v>
      </c>
      <c r="D23" s="13">
        <f ca="1">IF(B23&lt;&gt;"",TRUNC(B23-Analyse!$AP$6,2),"")</f>
        <v>-8.6</v>
      </c>
      <c r="F23" s="1">
        <f t="shared" ca="1" si="13"/>
        <v>-8.6</v>
      </c>
      <c r="G23" s="12">
        <f ca="1">IF(F23&lt;&gt;"",ROW($D$5)+MATCH(F23,INDIRECT(Analyse!$AR$6):INDIRECT(Analyse!$AS$6)),"")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-0.11999999999999966</v>
      </c>
      <c r="M23" s="10">
        <f t="shared" ca="1" si="5"/>
        <v>-9.9999999999999645E-2</v>
      </c>
      <c r="N23" s="2">
        <f t="shared" ca="1" si="6"/>
        <v>1.2000000000000008</v>
      </c>
      <c r="O23" s="10">
        <f t="shared" ca="1" si="7"/>
        <v>13.790000000000008</v>
      </c>
      <c r="P23" s="2">
        <f t="shared" ca="1" si="8"/>
        <v>3.4700000000000006</v>
      </c>
      <c r="R23" s="1">
        <f t="shared" ca="1" si="14"/>
        <v>-8.6</v>
      </c>
      <c r="S23" s="2">
        <f t="shared" ca="1" si="15"/>
        <v>3.4700000000000006</v>
      </c>
      <c r="T23" s="1">
        <f ca="1">IF(R23&lt;0,MATCH(ABS(R23),$R25:$R$1000,0)+ROW($R25)-1,"")</f>
        <v>195</v>
      </c>
      <c r="U23" s="1" t="str">
        <f t="shared" ca="1" si="16"/>
        <v>S195</v>
      </c>
      <c r="V23" s="11">
        <f t="shared" ca="1" si="17"/>
        <v>3.4700000000000006</v>
      </c>
      <c r="W23" s="11"/>
      <c r="X23" s="11"/>
      <c r="Y23" s="12" t="str">
        <f ca="1">IF(V23&lt;&gt;"",IF(ABS($R23)&lt;0.8*Analyse!$AO$6/2,ABS($V23-$S23)/(INDIRECT($X$5)/100),""),"")</f>
        <v/>
      </c>
      <c r="AN23" s="1"/>
      <c r="AO23" s="2"/>
    </row>
    <row r="24" spans="2:41" x14ac:dyDescent="0.2">
      <c r="B24">
        <v>-8.39</v>
      </c>
      <c r="C24">
        <v>3.59</v>
      </c>
      <c r="D24" s="13">
        <f ca="1">IF(B24&lt;&gt;"",TRUNC(B24-Analyse!$AP$6,2),"")</f>
        <v>-8.5</v>
      </c>
      <c r="F24" s="1">
        <f t="shared" ca="1" si="13"/>
        <v>-8.5</v>
      </c>
      <c r="G24" s="12">
        <f ca="1">IF(F24&lt;&gt;"",ROW($D$5)+MATCH(F24,INDIRECT(Analyse!$AR$6):INDIRECT(Analyse!$AS$6)),"")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-8.0000000000000071E-2</v>
      </c>
      <c r="M24" s="10">
        <f t="shared" ca="1" si="5"/>
        <v>-9.9999999999999645E-2</v>
      </c>
      <c r="N24" s="2">
        <f t="shared" ca="1" si="6"/>
        <v>0.8000000000000036</v>
      </c>
      <c r="O24" s="10">
        <f t="shared" ca="1" si="7"/>
        <v>10.390000000000031</v>
      </c>
      <c r="P24" s="2">
        <f t="shared" ca="1" si="8"/>
        <v>3.59</v>
      </c>
      <c r="R24" s="1">
        <f t="shared" ca="1" si="14"/>
        <v>-8.5</v>
      </c>
      <c r="S24" s="2">
        <f t="shared" ca="1" si="15"/>
        <v>3.59</v>
      </c>
      <c r="T24" s="1">
        <f ca="1">IF(R24&lt;0,MATCH(ABS(R24),$R26:$R$1000,0)+ROW($R26)-1,"")</f>
        <v>194</v>
      </c>
      <c r="U24" s="1" t="str">
        <f t="shared" ca="1" si="16"/>
        <v>S194</v>
      </c>
      <c r="V24" s="11">
        <f t="shared" ca="1" si="17"/>
        <v>3.59</v>
      </c>
      <c r="W24" s="11"/>
      <c r="X24" s="11"/>
      <c r="Y24" s="12" t="str">
        <f ca="1">IF(V24&lt;&gt;"",IF(ABS($R24)&lt;0.8*Analyse!$AO$6/2,ABS($V24-$S24)/(INDIRECT($X$5)/100),""),"")</f>
        <v/>
      </c>
      <c r="AN24" s="1"/>
      <c r="AO24" s="2"/>
    </row>
    <row r="25" spans="2:41" x14ac:dyDescent="0.2">
      <c r="B25">
        <v>-8.2899999999999991</v>
      </c>
      <c r="C25">
        <v>3.67</v>
      </c>
      <c r="D25" s="13">
        <f ca="1">IF(B25&lt;&gt;"",TRUNC(B25-Analyse!$AP$6,2),"")</f>
        <v>-8.4</v>
      </c>
      <c r="F25" s="1">
        <f t="shared" ca="1" si="13"/>
        <v>-8.4</v>
      </c>
      <c r="G25" s="12">
        <f ca="1">IF(F25&lt;&gt;"",ROW($D$5)+MATCH(F25,INDIRECT(Analyse!$AR$6):INDIRECT(Analyse!$AS$6)),"")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-5.0000000000000266E-2</v>
      </c>
      <c r="M25" s="10">
        <f t="shared" ca="1" si="5"/>
        <v>-9.9999999999999645E-2</v>
      </c>
      <c r="N25" s="2">
        <f t="shared" ca="1" si="6"/>
        <v>0.50000000000000444</v>
      </c>
      <c r="O25" s="10">
        <f t="shared" ca="1" si="7"/>
        <v>7.8700000000000374</v>
      </c>
      <c r="P25" s="2">
        <f t="shared" ca="1" si="8"/>
        <v>3.67</v>
      </c>
      <c r="R25" s="1">
        <f t="shared" ca="1" si="14"/>
        <v>-8.4</v>
      </c>
      <c r="S25" s="2">
        <f t="shared" ca="1" si="15"/>
        <v>3.67</v>
      </c>
      <c r="T25" s="1">
        <f ca="1">IF(R25&lt;0,MATCH(ABS(R25),$R27:$R$1000,0)+ROW($R27)-1,"")</f>
        <v>193</v>
      </c>
      <c r="U25" s="1" t="str">
        <f t="shared" ca="1" si="16"/>
        <v>S193</v>
      </c>
      <c r="V25" s="11">
        <f t="shared" ca="1" si="17"/>
        <v>3.67</v>
      </c>
      <c r="W25" s="11"/>
      <c r="X25" s="11"/>
      <c r="Y25" s="12" t="str">
        <f ca="1">IF(V25&lt;&gt;"",IF(ABS($R25)&lt;0.8*Analyse!$AO$6/2,ABS($V25-$S25)/(INDIRECT($X$5)/100),""),"")</f>
        <v/>
      </c>
      <c r="AN25" s="1"/>
      <c r="AO25" s="2"/>
    </row>
    <row r="26" spans="2:41" x14ac:dyDescent="0.2">
      <c r="B26">
        <v>-8.19</v>
      </c>
      <c r="C26">
        <v>3.72</v>
      </c>
      <c r="D26" s="13">
        <f ca="1">IF(B26&lt;&gt;"",TRUNC(B26-Analyse!$AP$6,2),"")</f>
        <v>-8.3000000000000007</v>
      </c>
      <c r="F26" s="1">
        <f t="shared" ca="1" si="13"/>
        <v>-8.3000000000000007</v>
      </c>
      <c r="G26" s="12">
        <f ca="1">IF(F26&lt;&gt;"",ROW($D$5)+MATCH(F26,INDIRECT(Analyse!$AR$6):INDIRECT(Analyse!$AS$6)),"")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-0.17999999999999972</v>
      </c>
      <c r="M26" s="10">
        <f t="shared" ca="1" si="5"/>
        <v>-0.10000000000000142</v>
      </c>
      <c r="N26" s="2">
        <f t="shared" ca="1" si="6"/>
        <v>1.7999999999999716</v>
      </c>
      <c r="O26" s="10">
        <f t="shared" ca="1" si="7"/>
        <v>18.659999999999766</v>
      </c>
      <c r="P26" s="2">
        <f t="shared" ca="1" si="8"/>
        <v>3.7200000000000006</v>
      </c>
      <c r="R26" s="1">
        <f t="shared" ca="1" si="14"/>
        <v>-8.3000000000000007</v>
      </c>
      <c r="S26" s="2">
        <f t="shared" ca="1" si="15"/>
        <v>3.7200000000000006</v>
      </c>
      <c r="T26" s="1">
        <f ca="1">IF(R26&lt;0,MATCH(ABS(R26),$R28:$R$1000,0)+ROW($R28)-1,"")</f>
        <v>192</v>
      </c>
      <c r="U26" s="1" t="str">
        <f t="shared" ca="1" si="16"/>
        <v>S192</v>
      </c>
      <c r="V26" s="11">
        <f t="shared" ca="1" si="17"/>
        <v>3.7200000000000006</v>
      </c>
      <c r="W26" s="11"/>
      <c r="X26" s="11"/>
      <c r="Y26" s="12" t="str">
        <f ca="1">IF(V26&lt;&gt;"",IF(ABS($R26)&lt;0.8*Analyse!$AO$6/2,ABS($V26-$S26)/(INDIRECT($X$5)/100),""),"")</f>
        <v/>
      </c>
      <c r="AN26" s="1"/>
      <c r="AO26" s="2"/>
    </row>
    <row r="27" spans="2:41" x14ac:dyDescent="0.2">
      <c r="B27">
        <v>-8.09</v>
      </c>
      <c r="C27">
        <v>3.9</v>
      </c>
      <c r="D27" s="13">
        <f ca="1">IF(B27&lt;&gt;"",TRUNC(B27-Analyse!$AP$6,2),"")</f>
        <v>-8.1999999999999993</v>
      </c>
      <c r="F27" s="1">
        <f t="shared" ca="1" si="13"/>
        <v>-8.1999999999999993</v>
      </c>
      <c r="G27" s="12">
        <f ca="1">IF(F27&lt;&gt;"",ROW($D$5)+MATCH(F27,INDIRECT(Analyse!$AR$6):INDIRECT(Analyse!$AS$6)),"")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-5.0000000000000266E-2</v>
      </c>
      <c r="M27" s="10">
        <f t="shared" ca="1" si="5"/>
        <v>-9.9999999999999645E-2</v>
      </c>
      <c r="N27" s="2">
        <f t="shared" ca="1" si="6"/>
        <v>0.50000000000000444</v>
      </c>
      <c r="O27" s="10">
        <f t="shared" ca="1" si="7"/>
        <v>8.0000000000000355</v>
      </c>
      <c r="P27" s="2">
        <f t="shared" ca="1" si="8"/>
        <v>3.8999999999999995</v>
      </c>
      <c r="R27" s="1">
        <f t="shared" ca="1" si="14"/>
        <v>-8.1999999999999993</v>
      </c>
      <c r="S27" s="2">
        <f t="shared" ca="1" si="15"/>
        <v>3.8999999999999995</v>
      </c>
      <c r="T27" s="1">
        <f ca="1">IF(R27&lt;0,MATCH(ABS(R27),$R29:$R$1000,0)+ROW($R29)-1,"")</f>
        <v>191</v>
      </c>
      <c r="U27" s="1" t="str">
        <f t="shared" ca="1" si="16"/>
        <v>S191</v>
      </c>
      <c r="V27" s="11">
        <f t="shared" ca="1" si="17"/>
        <v>3.9000000000000004</v>
      </c>
      <c r="W27" s="11"/>
      <c r="X27" s="11"/>
      <c r="Y27" s="12" t="str">
        <f ca="1">IF(V27&lt;&gt;"",IF(ABS($R27)&lt;0.8*Analyse!$AO$6/2,ABS($V27-$S27)/(INDIRECT($X$5)/100),""),"")</f>
        <v/>
      </c>
      <c r="AN27" s="1"/>
      <c r="AO27" s="2"/>
    </row>
    <row r="28" spans="2:41" x14ac:dyDescent="0.2">
      <c r="B28">
        <v>-7.99</v>
      </c>
      <c r="C28">
        <v>3.95</v>
      </c>
      <c r="D28" s="13">
        <f ca="1">IF(B28&lt;&gt;"",TRUNC(B28-Analyse!$AP$6,2),"")</f>
        <v>-8.1</v>
      </c>
      <c r="F28" s="1">
        <f t="shared" ca="1" si="13"/>
        <v>-8.1</v>
      </c>
      <c r="G28" s="12">
        <f ca="1">IF(F28&lt;&gt;"",ROW($D$5)+MATCH(F28,INDIRECT(Analyse!$AR$6):INDIRECT(Analyse!$AS$6)),"")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-0.16999999999999993</v>
      </c>
      <c r="M28" s="10">
        <f t="shared" ca="1" si="5"/>
        <v>-9.9999999999999645E-2</v>
      </c>
      <c r="N28" s="2">
        <f t="shared" ca="1" si="6"/>
        <v>1.7000000000000053</v>
      </c>
      <c r="O28" s="10">
        <f t="shared" ca="1" si="7"/>
        <v>17.720000000000041</v>
      </c>
      <c r="P28" s="2">
        <f t="shared" ca="1" si="8"/>
        <v>3.9499999999999993</v>
      </c>
      <c r="R28" s="1">
        <f t="shared" ca="1" si="14"/>
        <v>-8.1</v>
      </c>
      <c r="S28" s="2">
        <f t="shared" ca="1" si="15"/>
        <v>3.9499999999999993</v>
      </c>
      <c r="T28" s="1">
        <f ca="1">IF(R28&lt;0,MATCH(ABS(R28),$R30:$R$1000,0)+ROW($R30)-1,"")</f>
        <v>190</v>
      </c>
      <c r="U28" s="1" t="str">
        <f t="shared" ca="1" si="16"/>
        <v>S190</v>
      </c>
      <c r="V28" s="11">
        <f t="shared" ca="1" si="17"/>
        <v>3.95</v>
      </c>
      <c r="W28" s="11"/>
      <c r="X28" s="11"/>
      <c r="Y28" s="12" t="str">
        <f ca="1">IF(V28&lt;&gt;"",IF(ABS($R28)&lt;0.8*Analyse!$AO$6/2,ABS($V28-$S28)/(INDIRECT($X$5)/100),""),"")</f>
        <v/>
      </c>
      <c r="AN28" s="1"/>
      <c r="AO28" s="2"/>
    </row>
    <row r="29" spans="2:41" x14ac:dyDescent="0.2">
      <c r="B29">
        <v>-7.89</v>
      </c>
      <c r="C29">
        <v>4.12</v>
      </c>
      <c r="D29" s="13">
        <f ca="1">IF(B29&lt;&gt;"",TRUNC(B29-Analyse!$AP$6,2),"")</f>
        <v>-8</v>
      </c>
      <c r="F29" s="1">
        <f t="shared" ca="1" si="13"/>
        <v>-8</v>
      </c>
      <c r="G29" s="12">
        <f ca="1">IF(F29&lt;&gt;"",ROW($D$5)+MATCH(F29,INDIRECT(Analyse!$AR$6):INDIRECT(Analyse!$AS$6)),"")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-8.0000000000000071E-2</v>
      </c>
      <c r="M29" s="10">
        <f t="shared" ca="1" si="5"/>
        <v>-9.9999999999999645E-2</v>
      </c>
      <c r="N29" s="2">
        <f t="shared" ca="1" si="6"/>
        <v>0.8000000000000036</v>
      </c>
      <c r="O29" s="10">
        <f t="shared" ca="1" si="7"/>
        <v>10.520000000000028</v>
      </c>
      <c r="P29" s="2">
        <f t="shared" ca="1" si="8"/>
        <v>4.1199999999999992</v>
      </c>
      <c r="R29" s="1">
        <f t="shared" ca="1" si="14"/>
        <v>-8</v>
      </c>
      <c r="S29" s="2">
        <f t="shared" ca="1" si="15"/>
        <v>4.1199999999999992</v>
      </c>
      <c r="T29" s="1">
        <f ca="1">IF(R29&lt;0,MATCH(ABS(R29),$R31:$R$1000,0)+ROW($R31)-1,"")</f>
        <v>189</v>
      </c>
      <c r="U29" s="1" t="str">
        <f t="shared" ca="1" si="16"/>
        <v>S189</v>
      </c>
      <c r="V29" s="11">
        <f t="shared" ca="1" si="17"/>
        <v>4.1199999999999992</v>
      </c>
      <c r="W29" s="11"/>
      <c r="X29" s="11"/>
      <c r="Y29" s="12" t="str">
        <f ca="1">IF(V29&lt;&gt;"",IF(ABS($R29)&lt;0.8*Analyse!$AO$6/2,ABS($V29-$S29)/(INDIRECT($X$5)/100),""),"")</f>
        <v/>
      </c>
      <c r="AN29" s="1"/>
      <c r="AO29" s="2"/>
    </row>
    <row r="30" spans="2:41" x14ac:dyDescent="0.2">
      <c r="B30">
        <v>-7.79</v>
      </c>
      <c r="C30">
        <v>4.2</v>
      </c>
      <c r="D30" s="13">
        <f ca="1">IF(B30&lt;&gt;"",TRUNC(B30-Analyse!$AP$6,2),"")</f>
        <v>-7.9</v>
      </c>
      <c r="F30" s="1">
        <f t="shared" ca="1" si="13"/>
        <v>-7.9</v>
      </c>
      <c r="G30" s="12">
        <f ca="1">IF(F30&lt;&gt;"",ROW($D$5)+MATCH(F30,INDIRECT(Analyse!$AR$6):INDIRECT(Analyse!$AS$6)),"")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-9.9999999999999645E-2</v>
      </c>
      <c r="M30" s="10">
        <f t="shared" ca="1" si="5"/>
        <v>-0.10000000000000053</v>
      </c>
      <c r="N30" s="2">
        <f t="shared" ca="1" si="6"/>
        <v>0.99999999999999112</v>
      </c>
      <c r="O30" s="10">
        <f t="shared" ca="1" si="7"/>
        <v>12.09999999999993</v>
      </c>
      <c r="P30" s="2">
        <f t="shared" ca="1" si="8"/>
        <v>4.2</v>
      </c>
      <c r="R30" s="1">
        <f t="shared" ca="1" si="14"/>
        <v>-7.9</v>
      </c>
      <c r="S30" s="2">
        <f t="shared" ca="1" si="15"/>
        <v>4.2</v>
      </c>
      <c r="T30" s="1">
        <f ca="1">IF(R30&lt;0,MATCH(ABS(R30),$R32:$R$1000,0)+ROW($R32)-1,"")</f>
        <v>188</v>
      </c>
      <c r="U30" s="1" t="str">
        <f t="shared" ca="1" si="16"/>
        <v>S188</v>
      </c>
      <c r="V30" s="11">
        <f t="shared" ca="1" si="17"/>
        <v>4.1999999999999993</v>
      </c>
      <c r="W30" s="11"/>
      <c r="X30" s="11"/>
      <c r="Y30" s="12" t="str">
        <f ca="1">IF(V30&lt;&gt;"",IF(ABS($R30)&lt;0.8*Analyse!$AO$6/2,ABS($V30-$S30)/(INDIRECT($X$5)/100),""),"")</f>
        <v/>
      </c>
      <c r="AN30" s="1"/>
      <c r="AO30" s="2"/>
    </row>
    <row r="31" spans="2:41" x14ac:dyDescent="0.2">
      <c r="B31">
        <v>-7.69</v>
      </c>
      <c r="C31">
        <v>4.3</v>
      </c>
      <c r="D31" s="13">
        <f ca="1">IF(B31&lt;&gt;"",TRUNC(B31-Analyse!$AP$6,2),"")</f>
        <v>-7.8</v>
      </c>
      <c r="F31" s="1">
        <f t="shared" ca="1" si="13"/>
        <v>-7.8</v>
      </c>
      <c r="G31" s="12">
        <f ca="1">IF(F31&lt;&gt;"",ROW($D$5)+MATCH(F31,INDIRECT(Analyse!$AR$6):INDIRECT(Analyse!$AS$6)),"")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-0.16999999999999993</v>
      </c>
      <c r="M31" s="10">
        <f t="shared" ca="1" si="5"/>
        <v>-9.9999999999999645E-2</v>
      </c>
      <c r="N31" s="2">
        <f t="shared" ca="1" si="6"/>
        <v>1.7000000000000053</v>
      </c>
      <c r="O31" s="10">
        <f t="shared" ca="1" si="7"/>
        <v>17.560000000000041</v>
      </c>
      <c r="P31" s="2">
        <f t="shared" ca="1" si="8"/>
        <v>4.3000000000000007</v>
      </c>
      <c r="R31" s="1">
        <f t="shared" ca="1" si="14"/>
        <v>-7.8</v>
      </c>
      <c r="S31" s="2">
        <f t="shared" ca="1" si="15"/>
        <v>4.3000000000000007</v>
      </c>
      <c r="T31" s="1">
        <f ca="1">IF(R31&lt;0,MATCH(ABS(R31),$R33:$R$1000,0)+ROW($R33)-1,"")</f>
        <v>187</v>
      </c>
      <c r="U31" s="1" t="str">
        <f t="shared" ca="1" si="16"/>
        <v>S187</v>
      </c>
      <c r="V31" s="11">
        <f t="shared" ca="1" si="17"/>
        <v>4.3</v>
      </c>
      <c r="W31" s="11"/>
      <c r="X31" s="11"/>
      <c r="Y31" s="12" t="str">
        <f ca="1">IF(V31&lt;&gt;"",IF(ABS($R31)&lt;0.8*Analyse!$AO$6/2,ABS($V31-$S31)/(INDIRECT($X$5)/100),""),"")</f>
        <v/>
      </c>
      <c r="AN31" s="1"/>
      <c r="AO31" s="2"/>
    </row>
    <row r="32" spans="2:41" x14ac:dyDescent="0.2">
      <c r="B32">
        <v>-7.59</v>
      </c>
      <c r="C32">
        <v>4.47</v>
      </c>
      <c r="D32" s="13">
        <f ca="1">IF(B32&lt;&gt;"",TRUNC(B32-Analyse!$AP$6,2),"")</f>
        <v>-7.7</v>
      </c>
      <c r="F32" s="1">
        <f t="shared" ca="1" si="13"/>
        <v>-7.7</v>
      </c>
      <c r="G32" s="12">
        <f ca="1">IF(F32&lt;&gt;"",ROW($D$5)+MATCH(F32,INDIRECT(Analyse!$AR$6):INDIRECT(Analyse!$AS$6)),"")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-0.16000000000000014</v>
      </c>
      <c r="M32" s="10">
        <f t="shared" ca="1" si="5"/>
        <v>-0.10000000000000053</v>
      </c>
      <c r="N32" s="2">
        <f t="shared" ca="1" si="6"/>
        <v>1.599999999999993</v>
      </c>
      <c r="O32" s="10">
        <f t="shared" ca="1" si="7"/>
        <v>16.789999999999946</v>
      </c>
      <c r="P32" s="2">
        <f t="shared" ca="1" si="8"/>
        <v>4.4699999999999989</v>
      </c>
      <c r="R32" s="1">
        <f t="shared" ca="1" si="14"/>
        <v>-7.7</v>
      </c>
      <c r="S32" s="2">
        <f t="shared" ca="1" si="15"/>
        <v>4.4699999999999989</v>
      </c>
      <c r="T32" s="1">
        <f ca="1">IF(R32&lt;0,MATCH(ABS(R32),$R34:$R$1000,0)+ROW($R34)-1,"")</f>
        <v>186</v>
      </c>
      <c r="U32" s="1" t="str">
        <f t="shared" ca="1" si="16"/>
        <v>S186</v>
      </c>
      <c r="V32" s="11">
        <f t="shared" ca="1" si="17"/>
        <v>4.4700000000000006</v>
      </c>
      <c r="W32" s="11"/>
      <c r="X32" s="11"/>
      <c r="Y32" s="12" t="str">
        <f ca="1">IF(V32&lt;&gt;"",IF(ABS($R32)&lt;0.8*Analyse!$AO$6/2,ABS($V32-$S32)/(INDIRECT($X$5)/100),""),"")</f>
        <v/>
      </c>
      <c r="AN32" s="1"/>
      <c r="AO32" s="2"/>
    </row>
    <row r="33" spans="2:41" x14ac:dyDescent="0.2">
      <c r="B33">
        <v>-7.49</v>
      </c>
      <c r="C33">
        <v>4.63</v>
      </c>
      <c r="D33" s="13">
        <f ca="1">IF(B33&lt;&gt;"",TRUNC(B33-Analyse!$AP$6,2),"")</f>
        <v>-7.6</v>
      </c>
      <c r="F33" s="1">
        <f t="shared" ca="1" si="13"/>
        <v>-7.6</v>
      </c>
      <c r="G33" s="12">
        <f ca="1">IF(F33&lt;&gt;"",ROW($D$5)+MATCH(F33,INDIRECT(Analyse!$AR$6):INDIRECT(Analyse!$AS$6)),"")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-0.10000000000000053</v>
      </c>
      <c r="M33" s="10">
        <f t="shared" ca="1" si="5"/>
        <v>-9.9999999999999645E-2</v>
      </c>
      <c r="N33" s="2">
        <f t="shared" ca="1" si="6"/>
        <v>1.0000000000000089</v>
      </c>
      <c r="O33" s="10">
        <f t="shared" ca="1" si="7"/>
        <v>12.230000000000068</v>
      </c>
      <c r="P33" s="2">
        <f t="shared" ca="1" si="8"/>
        <v>4.6300000000000008</v>
      </c>
      <c r="R33" s="1">
        <f t="shared" ca="1" si="14"/>
        <v>-7.6</v>
      </c>
      <c r="S33" s="2">
        <f t="shared" ca="1" si="15"/>
        <v>4.6300000000000008</v>
      </c>
      <c r="T33" s="1">
        <f ca="1">IF(R33&lt;0,MATCH(ABS(R33),$R35:$R$1000,0)+ROW($R35)-1,"")</f>
        <v>185</v>
      </c>
      <c r="U33" s="1" t="str">
        <f t="shared" ca="1" si="16"/>
        <v>S185</v>
      </c>
      <c r="V33" s="11">
        <f t="shared" ca="1" si="17"/>
        <v>4.629999999999999</v>
      </c>
      <c r="W33" s="11"/>
      <c r="X33" s="11"/>
      <c r="Y33" s="12" t="str">
        <f ca="1">IF(V33&lt;&gt;"",IF(ABS($R33)&lt;0.8*Analyse!$AO$6/2,ABS($V33-$S33)/(INDIRECT($X$5)/100),""),"")</f>
        <v/>
      </c>
      <c r="AN33" s="1"/>
      <c r="AO33" s="2"/>
    </row>
    <row r="34" spans="2:41" x14ac:dyDescent="0.2">
      <c r="B34">
        <v>-7.39</v>
      </c>
      <c r="C34">
        <v>4.7300000000000004</v>
      </c>
      <c r="D34" s="13">
        <f ca="1">IF(B34&lt;&gt;"",TRUNC(B34-Analyse!$AP$6,2),"")</f>
        <v>-7.5</v>
      </c>
      <c r="F34" s="1">
        <f t="shared" ca="1" si="13"/>
        <v>-7.5</v>
      </c>
      <c r="G34" s="12">
        <f ca="1">IF(F34&lt;&gt;"",ROW($D$5)+MATCH(F34,INDIRECT(Analyse!$AR$6):INDIRECT(Analyse!$AS$6)),"")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-0.16999999999999993</v>
      </c>
      <c r="M34" s="10">
        <f t="shared" ca="1" si="5"/>
        <v>-9.9999999999999645E-2</v>
      </c>
      <c r="N34" s="2">
        <f t="shared" ca="1" si="6"/>
        <v>1.7000000000000053</v>
      </c>
      <c r="O34" s="10">
        <f t="shared" ca="1" si="7"/>
        <v>17.48000000000004</v>
      </c>
      <c r="P34" s="2">
        <f t="shared" ca="1" si="8"/>
        <v>4.7300000000000004</v>
      </c>
      <c r="R34" s="1">
        <f t="shared" ca="1" si="14"/>
        <v>-7.5</v>
      </c>
      <c r="S34" s="2">
        <f t="shared" ca="1" si="15"/>
        <v>4.7300000000000004</v>
      </c>
      <c r="T34" s="1">
        <f ca="1">IF(R34&lt;0,MATCH(ABS(R34),$R36:$R$1000,0)+ROW($R36)-1,"")</f>
        <v>184</v>
      </c>
      <c r="U34" s="1" t="str">
        <f t="shared" ca="1" si="16"/>
        <v>S184</v>
      </c>
      <c r="V34" s="11">
        <f t="shared" ca="1" si="17"/>
        <v>4.7300000000000013</v>
      </c>
      <c r="W34" s="11"/>
      <c r="X34" s="11"/>
      <c r="Y34" s="12" t="str">
        <f ca="1">IF(V34&lt;&gt;"",IF(ABS($R34)&lt;0.8*Analyse!$AO$6/2,ABS($V34-$S34)/(INDIRECT($X$5)/100),""),"")</f>
        <v/>
      </c>
      <c r="AN34" s="1"/>
      <c r="AO34" s="2"/>
    </row>
    <row r="35" spans="2:41" x14ac:dyDescent="0.2">
      <c r="B35">
        <v>-7.29</v>
      </c>
      <c r="C35">
        <v>4.9000000000000004</v>
      </c>
      <c r="D35" s="13">
        <f ca="1">IF(B35&lt;&gt;"",TRUNC(B35-Analyse!$AP$6,2),"")</f>
        <v>-7.4</v>
      </c>
      <c r="F35" s="1">
        <f t="shared" ca="1" si="13"/>
        <v>-7.4</v>
      </c>
      <c r="G35" s="12">
        <f ca="1">IF(F35&lt;&gt;"",ROW($D$5)+MATCH(F35,INDIRECT(Analyse!$AR$6):INDIRECT(Analyse!$AS$6)),"")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-0.13999999999999968</v>
      </c>
      <c r="M35" s="10">
        <f t="shared" ca="1" si="5"/>
        <v>-0.10000000000000053</v>
      </c>
      <c r="N35" s="2">
        <f t="shared" ca="1" si="6"/>
        <v>1.3999999999999893</v>
      </c>
      <c r="O35" s="10">
        <f t="shared" ca="1" si="7"/>
        <v>15.259999999999922</v>
      </c>
      <c r="P35" s="2">
        <f t="shared" ca="1" si="8"/>
        <v>4.9000000000000004</v>
      </c>
      <c r="R35" s="1">
        <f t="shared" ca="1" si="14"/>
        <v>-7.4</v>
      </c>
      <c r="S35" s="2">
        <f t="shared" ca="1" si="15"/>
        <v>4.9000000000000004</v>
      </c>
      <c r="T35" s="1">
        <f ca="1">IF(R35&lt;0,MATCH(ABS(R35),$R37:$R$1000,0)+ROW($R37)-1,"")</f>
        <v>183</v>
      </c>
      <c r="U35" s="1" t="str">
        <f t="shared" ca="1" si="16"/>
        <v>S183</v>
      </c>
      <c r="V35" s="11">
        <f t="shared" ca="1" si="17"/>
        <v>4.9000000000000004</v>
      </c>
      <c r="W35" s="11"/>
      <c r="X35" s="11"/>
      <c r="Y35" s="12" t="str">
        <f ca="1">IF(V35&lt;&gt;"",IF(ABS($R35)&lt;0.8*Analyse!$AO$6/2,ABS($V35-$S35)/(INDIRECT($X$5)/100),""),"")</f>
        <v/>
      </c>
      <c r="AN35" s="1"/>
      <c r="AO35" s="2"/>
    </row>
    <row r="36" spans="2:41" x14ac:dyDescent="0.2">
      <c r="B36">
        <v>-7.19</v>
      </c>
      <c r="C36">
        <v>5.04</v>
      </c>
      <c r="D36" s="13">
        <f ca="1">IF(B36&lt;&gt;"",TRUNC(B36-Analyse!$AP$6,2),"")</f>
        <v>-7.3</v>
      </c>
      <c r="F36" s="1">
        <f t="shared" ca="1" si="13"/>
        <v>-7.3</v>
      </c>
      <c r="G36" s="12">
        <f ca="1">IF(F36&lt;&gt;"",ROW($D$5)+MATCH(F36,INDIRECT(Analyse!$AR$6):INDIRECT(Analyse!$AS$6)),"")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-0.20999999999999996</v>
      </c>
      <c r="M36" s="10">
        <f t="shared" ca="1" si="5"/>
        <v>-9.9999999999999645E-2</v>
      </c>
      <c r="N36" s="2">
        <f t="shared" ca="1" si="6"/>
        <v>2.1000000000000072</v>
      </c>
      <c r="O36" s="10">
        <f t="shared" ca="1" si="7"/>
        <v>20.370000000000051</v>
      </c>
      <c r="P36" s="2">
        <f t="shared" ca="1" si="8"/>
        <v>5.0399999999999991</v>
      </c>
      <c r="R36" s="1">
        <f t="shared" ca="1" si="14"/>
        <v>-7.3</v>
      </c>
      <c r="S36" s="2">
        <f t="shared" ca="1" si="15"/>
        <v>5.0399999999999991</v>
      </c>
      <c r="T36" s="1">
        <f ca="1">IF(R36&lt;0,MATCH(ABS(R36),$R38:$R$1000,0)+ROW($R38)-1,"")</f>
        <v>182</v>
      </c>
      <c r="U36" s="1" t="str">
        <f t="shared" ca="1" si="16"/>
        <v>S182</v>
      </c>
      <c r="V36" s="11">
        <f t="shared" ca="1" si="17"/>
        <v>5.0399999999999991</v>
      </c>
      <c r="W36" s="11"/>
      <c r="X36" s="11"/>
      <c r="Y36" s="12" t="str">
        <f ca="1">IF(V36&lt;&gt;"",IF(ABS($R36)&lt;0.8*Analyse!$AO$6/2,ABS($V36-$S36)/(INDIRECT($X$5)/100),""),"")</f>
        <v/>
      </c>
      <c r="AN36" s="1"/>
      <c r="AO36" s="2"/>
    </row>
    <row r="37" spans="2:41" x14ac:dyDescent="0.2">
      <c r="B37">
        <v>-7.09</v>
      </c>
      <c r="C37">
        <v>5.25</v>
      </c>
      <c r="D37" s="13">
        <f ca="1">IF(B37&lt;&gt;"",TRUNC(B37-Analyse!$AP$6,2),"")</f>
        <v>-7.2</v>
      </c>
      <c r="F37" s="1">
        <f t="shared" ca="1" si="13"/>
        <v>-7.2</v>
      </c>
      <c r="G37" s="12">
        <f ca="1">IF(F37&lt;&gt;"",ROW($D$5)+MATCH(F37,INDIRECT(Analyse!$AR$6):INDIRECT(Analyse!$AS$6)),"")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-9.9999999999999645E-2</v>
      </c>
      <c r="M37" s="10">
        <f t="shared" ca="1" si="5"/>
        <v>-0.10000000000000053</v>
      </c>
      <c r="N37" s="2">
        <f t="shared" ca="1" si="6"/>
        <v>0.99999999999999112</v>
      </c>
      <c r="O37" s="10">
        <f t="shared" ca="1" si="7"/>
        <v>12.449999999999935</v>
      </c>
      <c r="P37" s="2">
        <f t="shared" ca="1" si="8"/>
        <v>5.2499999999999991</v>
      </c>
      <c r="R37" s="1">
        <f t="shared" ca="1" si="14"/>
        <v>-7.2</v>
      </c>
      <c r="S37" s="2">
        <f t="shared" ca="1" si="15"/>
        <v>5.2499999999999991</v>
      </c>
      <c r="T37" s="1">
        <f ca="1">IF(R37&lt;0,MATCH(ABS(R37),$R39:$R$1000,0)+ROW($R39)-1,"")</f>
        <v>181</v>
      </c>
      <c r="U37" s="1" t="str">
        <f t="shared" ca="1" si="16"/>
        <v>S181</v>
      </c>
      <c r="V37" s="11">
        <f t="shared" ca="1" si="17"/>
        <v>5.2500000000000018</v>
      </c>
      <c r="W37" s="11"/>
      <c r="X37" s="11"/>
      <c r="Y37" s="12" t="str">
        <f ca="1">IF(V37&lt;&gt;"",IF(ABS($R37)&lt;0.8*Analyse!$AO$6/2,ABS($V37-$S37)/(INDIRECT($X$5)/100),""),"")</f>
        <v/>
      </c>
      <c r="AN37" s="1"/>
      <c r="AO37" s="2"/>
    </row>
    <row r="38" spans="2:41" x14ac:dyDescent="0.2">
      <c r="B38">
        <v>-6.99</v>
      </c>
      <c r="C38">
        <v>5.35</v>
      </c>
      <c r="D38" s="13">
        <f ca="1">IF(B38&lt;&gt;"",TRUNC(B38-Analyse!$AP$6,2),"")</f>
        <v>-7.1</v>
      </c>
      <c r="F38" s="1">
        <f t="shared" ca="1" si="13"/>
        <v>-7.1</v>
      </c>
      <c r="G38" s="12">
        <f ca="1">IF(F38&lt;&gt;"",ROW($D$5)+MATCH(F38,INDIRECT(Analyse!$AR$6):INDIRECT(Analyse!$AS$6)),"")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-0.20000000000000018</v>
      </c>
      <c r="M38" s="10">
        <f t="shared" ca="1" si="5"/>
        <v>-9.9999999999999645E-2</v>
      </c>
      <c r="N38" s="2">
        <f t="shared" ca="1" si="6"/>
        <v>2.0000000000000089</v>
      </c>
      <c r="O38" s="10">
        <f t="shared" ca="1" si="7"/>
        <v>19.550000000000061</v>
      </c>
      <c r="P38" s="2">
        <f t="shared" ca="1" si="8"/>
        <v>5.35</v>
      </c>
      <c r="R38" s="1">
        <f t="shared" ca="1" si="14"/>
        <v>-7.1</v>
      </c>
      <c r="S38" s="2">
        <f t="shared" ca="1" si="15"/>
        <v>5.35</v>
      </c>
      <c r="T38" s="1">
        <f ca="1">IF(R38&lt;0,MATCH(ABS(R38),$R40:$R$1000,0)+ROW($R40)-1,"")</f>
        <v>180</v>
      </c>
      <c r="U38" s="1" t="str">
        <f t="shared" ca="1" si="16"/>
        <v>S180</v>
      </c>
      <c r="V38" s="11">
        <f t="shared" ca="1" si="17"/>
        <v>5.3499999999999988</v>
      </c>
      <c r="W38" s="11"/>
      <c r="X38" s="11"/>
      <c r="Y38" s="12" t="str">
        <f ca="1">IF(V38&lt;&gt;"",IF(ABS($R38)&lt;0.8*Analyse!$AO$6/2,ABS($V38-$S38)/(INDIRECT($X$5)/100),""),"")</f>
        <v/>
      </c>
      <c r="AN38" s="1"/>
      <c r="AO38" s="2"/>
    </row>
    <row r="39" spans="2:41" x14ac:dyDescent="0.2">
      <c r="B39">
        <v>-6.89</v>
      </c>
      <c r="C39">
        <v>5.55</v>
      </c>
      <c r="D39" s="13">
        <f ca="1">IF(B39&lt;&gt;"",TRUNC(B39-Analyse!$AP$6,2),"")</f>
        <v>-7</v>
      </c>
      <c r="F39" s="1">
        <f t="shared" ca="1" si="13"/>
        <v>-7</v>
      </c>
      <c r="G39" s="12">
        <f ca="1">IF(F39&lt;&gt;"",ROW($D$5)+MATCH(F39,INDIRECT(Analyse!$AR$6):INDIRECT(Analyse!$AS$6)),"")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-0.20000000000000018</v>
      </c>
      <c r="M39" s="10">
        <f t="shared" ca="1" si="5"/>
        <v>-9.9999999999999645E-2</v>
      </c>
      <c r="N39" s="2">
        <f t="shared" ca="1" si="6"/>
        <v>2.0000000000000089</v>
      </c>
      <c r="O39" s="10">
        <f t="shared" ca="1" si="7"/>
        <v>19.550000000000061</v>
      </c>
      <c r="P39" s="2">
        <f t="shared" ca="1" si="8"/>
        <v>5.5499999999999989</v>
      </c>
      <c r="R39" s="1">
        <f t="shared" ca="1" si="14"/>
        <v>-7</v>
      </c>
      <c r="S39" s="2">
        <f t="shared" ca="1" si="15"/>
        <v>5.5499999999999989</v>
      </c>
      <c r="T39" s="1">
        <f ca="1">IF(R39&lt;0,MATCH(ABS(R39),$R41:$R$1000,0)+ROW($R41)-1,"")</f>
        <v>179</v>
      </c>
      <c r="U39" s="1" t="str">
        <f t="shared" ca="1" si="16"/>
        <v>S179</v>
      </c>
      <c r="V39" s="11">
        <f t="shared" ca="1" si="17"/>
        <v>5.5499999999999989</v>
      </c>
      <c r="W39" s="11"/>
      <c r="X39" s="11"/>
      <c r="Y39" s="12" t="str">
        <f ca="1">IF(V39&lt;&gt;"",IF(ABS($R39)&lt;0.8*Analyse!$AO$6/2,ABS($V39-$S39)/(INDIRECT($X$5)/100),""),"")</f>
        <v/>
      </c>
      <c r="AN39" s="1"/>
      <c r="AO39" s="2"/>
    </row>
    <row r="40" spans="2:41" x14ac:dyDescent="0.2">
      <c r="B40">
        <v>-6.79</v>
      </c>
      <c r="C40">
        <v>5.75</v>
      </c>
      <c r="D40" s="13">
        <f ca="1">IF(B40&lt;&gt;"",TRUNC(B40-Analyse!$AP$6,2),"")</f>
        <v>-6.9</v>
      </c>
      <c r="F40" s="1">
        <f t="shared" ca="1" si="13"/>
        <v>-6.9</v>
      </c>
      <c r="G40" s="12">
        <f ca="1">IF(F40&lt;&gt;"",ROW($D$5)+MATCH(F40,INDIRECT(Analyse!$AR$6):INDIRECT(Analyse!$AS$6)),"")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-0.28000000000000025</v>
      </c>
      <c r="M40" s="10">
        <f t="shared" ca="1" si="5"/>
        <v>-0.10000000000000053</v>
      </c>
      <c r="N40" s="2">
        <f t="shared" ca="1" si="6"/>
        <v>2.7999999999999874</v>
      </c>
      <c r="O40" s="10">
        <f t="shared" ca="1" si="7"/>
        <v>25.069999999999915</v>
      </c>
      <c r="P40" s="2">
        <f t="shared" ca="1" si="8"/>
        <v>5.75</v>
      </c>
      <c r="R40" s="1">
        <f t="shared" ca="1" si="14"/>
        <v>-6.9</v>
      </c>
      <c r="S40" s="2">
        <f t="shared" ca="1" si="15"/>
        <v>5.75</v>
      </c>
      <c r="T40" s="1">
        <f ca="1">IF(R40&lt;0,MATCH(ABS(R40),$R42:$R$1000,0)+ROW($R42)-1,"")</f>
        <v>178</v>
      </c>
      <c r="U40" s="1" t="str">
        <f t="shared" ca="1" si="16"/>
        <v>S178</v>
      </c>
      <c r="V40" s="11">
        <f t="shared" ca="1" si="17"/>
        <v>5.7499999999999982</v>
      </c>
      <c r="W40" s="11"/>
      <c r="X40" s="11"/>
      <c r="Y40" s="12" t="str">
        <f ca="1">IF(V40&lt;&gt;"",IF(ABS($R40)&lt;0.8*Analyse!$AO$6/2,ABS($V40-$S40)/(INDIRECT($X$5)/100),""),"")</f>
        <v/>
      </c>
      <c r="AN40" s="1"/>
      <c r="AO40" s="2"/>
    </row>
    <row r="41" spans="2:41" x14ac:dyDescent="0.2">
      <c r="B41">
        <v>-6.69</v>
      </c>
      <c r="C41">
        <v>6.03</v>
      </c>
      <c r="D41" s="13">
        <f ca="1">IF(B41&lt;&gt;"",TRUNC(B41-Analyse!$AP$6,2),"")</f>
        <v>-6.8</v>
      </c>
      <c r="F41" s="1">
        <f t="shared" ca="1" si="13"/>
        <v>-6.8</v>
      </c>
      <c r="G41" s="12">
        <f ca="1">IF(F41&lt;&gt;"",ROW($D$5)+MATCH(F41,INDIRECT(Analyse!$AR$6):INDIRECT(Analyse!$AS$6)),"")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-0.20999999999999996</v>
      </c>
      <c r="M41" s="10">
        <f t="shared" ca="1" si="5"/>
        <v>-9.9999999999999645E-2</v>
      </c>
      <c r="N41" s="2">
        <f t="shared" ca="1" si="6"/>
        <v>2.1000000000000072</v>
      </c>
      <c r="O41" s="10">
        <f t="shared" ca="1" si="7"/>
        <v>20.310000000000048</v>
      </c>
      <c r="P41" s="2">
        <f t="shared" ca="1" si="8"/>
        <v>6.0299999999999994</v>
      </c>
      <c r="R41" s="1">
        <f t="shared" ca="1" si="14"/>
        <v>-6.8</v>
      </c>
      <c r="S41" s="2">
        <f t="shared" ca="1" si="15"/>
        <v>6.0299999999999994</v>
      </c>
      <c r="T41" s="1">
        <f ca="1">IF(R41&lt;0,MATCH(ABS(R41),$R43:$R$1000,0)+ROW($R43)-1,"")</f>
        <v>177</v>
      </c>
      <c r="U41" s="1" t="str">
        <f t="shared" ca="1" si="16"/>
        <v>S177</v>
      </c>
      <c r="V41" s="11">
        <f t="shared" ca="1" si="17"/>
        <v>6.02</v>
      </c>
      <c r="W41" s="11"/>
      <c r="X41" s="11"/>
      <c r="Y41" s="12" t="str">
        <f ca="1">IF(V41&lt;&gt;"",IF(ABS($R41)&lt;0.8*Analyse!$AO$6/2,ABS($V41-$S41)/(INDIRECT($X$5)/100),""),"")</f>
        <v/>
      </c>
      <c r="AN41" s="1"/>
      <c r="AO41" s="2"/>
    </row>
    <row r="42" spans="2:41" x14ac:dyDescent="0.2">
      <c r="B42">
        <v>-6.59</v>
      </c>
      <c r="C42">
        <v>6.24</v>
      </c>
      <c r="D42" s="13">
        <f ca="1">IF(B42&lt;&gt;"",TRUNC(B42-Analyse!$AP$6,2),"")</f>
        <v>-6.7</v>
      </c>
      <c r="F42" s="1">
        <f t="shared" ca="1" si="13"/>
        <v>-6.7</v>
      </c>
      <c r="G42" s="12">
        <f ca="1">IF(F42&lt;&gt;"",ROW($D$5)+MATCH(F42,INDIRECT(Analyse!$AR$6):INDIRECT(Analyse!$AS$6)),"")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-0.29999999999999982</v>
      </c>
      <c r="M42" s="10">
        <f t="shared" ca="1" si="5"/>
        <v>-0.10000000000000053</v>
      </c>
      <c r="N42" s="2">
        <f t="shared" ca="1" si="6"/>
        <v>2.9999999999999822</v>
      </c>
      <c r="O42" s="10">
        <f t="shared" ca="1" si="7"/>
        <v>26.339999999999883</v>
      </c>
      <c r="P42" s="2">
        <f t="shared" ca="1" si="8"/>
        <v>6.240000000000002</v>
      </c>
      <c r="R42" s="1">
        <f t="shared" ca="1" si="14"/>
        <v>-6.7</v>
      </c>
      <c r="S42" s="2">
        <f t="shared" ca="1" si="15"/>
        <v>6.240000000000002</v>
      </c>
      <c r="T42" s="1">
        <f ca="1">IF(R42&lt;0,MATCH(ABS(R42),$R44:$R$1000,0)+ROW($R44)-1,"")</f>
        <v>176</v>
      </c>
      <c r="U42" s="1" t="str">
        <f t="shared" ca="1" si="16"/>
        <v>S176</v>
      </c>
      <c r="V42" s="11">
        <f t="shared" ca="1" si="17"/>
        <v>6.24</v>
      </c>
      <c r="W42" s="11"/>
      <c r="X42" s="11"/>
      <c r="Y42" s="12" t="str">
        <f ca="1">IF(V42&lt;&gt;"",IF(ABS($R42)&lt;0.8*Analyse!$AO$6/2,ABS($V42-$S42)/(INDIRECT($X$5)/100),""),"")</f>
        <v/>
      </c>
      <c r="AN42" s="1"/>
      <c r="AO42" s="2"/>
    </row>
    <row r="43" spans="2:41" x14ac:dyDescent="0.2">
      <c r="B43">
        <v>-6.49</v>
      </c>
      <c r="C43">
        <v>6.54</v>
      </c>
      <c r="D43" s="13">
        <f ca="1">IF(B43&lt;&gt;"",TRUNC(B43-Analyse!$AP$6,2),"")</f>
        <v>-6.6</v>
      </c>
      <c r="F43" s="1">
        <f t="shared" ca="1" si="13"/>
        <v>-6.6</v>
      </c>
      <c r="G43" s="12">
        <f ca="1">IF(F43&lt;&gt;"",ROW($D$5)+MATCH(F43,INDIRECT(Analyse!$AR$6):INDIRECT(Analyse!$AS$6)),"")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-0.29999999999999982</v>
      </c>
      <c r="M43" s="10">
        <f t="shared" ca="1" si="5"/>
        <v>-9.9999999999999645E-2</v>
      </c>
      <c r="N43" s="2">
        <f t="shared" ca="1" si="6"/>
        <v>3.0000000000000089</v>
      </c>
      <c r="O43" s="10">
        <f t="shared" ca="1" si="7"/>
        <v>26.340000000000057</v>
      </c>
      <c r="P43" s="2">
        <f t="shared" ca="1" si="8"/>
        <v>6.5399999999999991</v>
      </c>
      <c r="R43" s="1">
        <f t="shared" ca="1" si="14"/>
        <v>-6.6</v>
      </c>
      <c r="S43" s="2">
        <f t="shared" ca="1" si="15"/>
        <v>6.5399999999999991</v>
      </c>
      <c r="T43" s="1">
        <f ca="1">IF(R43&lt;0,MATCH(ABS(R43),$R45:$R$1000,0)+ROW($R45)-1,"")</f>
        <v>175</v>
      </c>
      <c r="U43" s="1" t="str">
        <f t="shared" ca="1" si="16"/>
        <v>S175</v>
      </c>
      <c r="V43" s="11">
        <f t="shared" ca="1" si="17"/>
        <v>6.5399999999999991</v>
      </c>
      <c r="W43" s="11"/>
      <c r="X43" s="11"/>
      <c r="Y43" s="12" t="str">
        <f ca="1">IF(V43&lt;&gt;"",IF(ABS($R43)&lt;0.8*Analyse!$AO$6/2,ABS($V43-$S43)/(INDIRECT($X$5)/100),""),"")</f>
        <v/>
      </c>
      <c r="AN43" s="1"/>
      <c r="AO43" s="2"/>
    </row>
    <row r="44" spans="2:41" x14ac:dyDescent="0.2">
      <c r="B44">
        <v>-6.39</v>
      </c>
      <c r="C44">
        <v>6.84</v>
      </c>
      <c r="D44" s="13">
        <f ca="1">IF(B44&lt;&gt;"",TRUNC(B44-Analyse!$AP$6,2),"")</f>
        <v>-6.5</v>
      </c>
      <c r="F44" s="1">
        <f t="shared" ca="1" si="13"/>
        <v>-6.5</v>
      </c>
      <c r="G44" s="12">
        <f ca="1">IF(F44&lt;&gt;"",ROW($D$5)+MATCH(F44,INDIRECT(Analyse!$AR$6):INDIRECT(Analyse!$AS$6)),"")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-0.45999999999999996</v>
      </c>
      <c r="M44" s="10">
        <f t="shared" ca="1" si="5"/>
        <v>-9.9999999999999645E-2</v>
      </c>
      <c r="N44" s="2">
        <f t="shared" ca="1" si="6"/>
        <v>4.6000000000000156</v>
      </c>
      <c r="O44" s="10">
        <f t="shared" ca="1" si="7"/>
        <v>36.740000000000101</v>
      </c>
      <c r="P44" s="2">
        <f t="shared" ca="1" si="8"/>
        <v>6.84</v>
      </c>
      <c r="R44" s="1">
        <f t="shared" ca="1" si="14"/>
        <v>-6.5</v>
      </c>
      <c r="S44" s="2">
        <f t="shared" ca="1" si="15"/>
        <v>6.84</v>
      </c>
      <c r="T44" s="1">
        <f ca="1">IF(R44&lt;0,MATCH(ABS(R44),$R46:$R$1000,0)+ROW($R46)-1,"")</f>
        <v>174</v>
      </c>
      <c r="U44" s="1" t="str">
        <f t="shared" ca="1" si="16"/>
        <v>S174</v>
      </c>
      <c r="V44" s="11">
        <f t="shared" ca="1" si="17"/>
        <v>6.84</v>
      </c>
      <c r="W44" s="11"/>
      <c r="X44" s="11"/>
      <c r="Y44" s="12" t="str">
        <f ca="1">IF(V44&lt;&gt;"",IF(ABS($R44)&lt;0.8*Analyse!$AO$6/2,ABS($V44-$S44)/(INDIRECT($X$5)/100),""),"")</f>
        <v/>
      </c>
      <c r="AN44" s="1"/>
      <c r="AO44" s="2"/>
    </row>
    <row r="45" spans="2:41" x14ac:dyDescent="0.2">
      <c r="B45">
        <v>-6.29</v>
      </c>
      <c r="C45">
        <v>7.3</v>
      </c>
      <c r="D45" s="13">
        <f ca="1">IF(B45&lt;&gt;"",TRUNC(B45-Analyse!$AP$6,2),"")</f>
        <v>-6.4</v>
      </c>
      <c r="F45" s="1">
        <f t="shared" ca="1" si="13"/>
        <v>-6.4</v>
      </c>
      <c r="G45" s="12">
        <f ca="1">IF(F45&lt;&gt;"",ROW($D$5)+MATCH(F45,INDIRECT(Analyse!$AR$6):INDIRECT(Analyse!$AS$6)),"")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-0.33000000000000007</v>
      </c>
      <c r="M45" s="10">
        <f t="shared" ca="1" si="5"/>
        <v>-0.10000000000000053</v>
      </c>
      <c r="N45" s="2">
        <f t="shared" ca="1" si="6"/>
        <v>3.2999999999999829</v>
      </c>
      <c r="O45" s="10">
        <f t="shared" ca="1" si="7"/>
        <v>28.419999999999892</v>
      </c>
      <c r="P45" s="2">
        <f t="shared" ca="1" si="8"/>
        <v>7.3000000000000007</v>
      </c>
      <c r="R45" s="1">
        <f t="shared" ca="1" si="14"/>
        <v>-6.4</v>
      </c>
      <c r="S45" s="2">
        <f t="shared" ca="1" si="15"/>
        <v>7.3000000000000007</v>
      </c>
      <c r="T45" s="1">
        <f ca="1">IF(R45&lt;0,MATCH(ABS(R45),$R47:$R$1000,0)+ROW($R47)-1,"")</f>
        <v>173</v>
      </c>
      <c r="U45" s="1" t="str">
        <f t="shared" ca="1" si="16"/>
        <v>S173</v>
      </c>
      <c r="V45" s="11">
        <f t="shared" ca="1" si="17"/>
        <v>7.3000000000000007</v>
      </c>
      <c r="W45" s="11"/>
      <c r="X45" s="11"/>
      <c r="Y45" s="12" t="str">
        <f ca="1">IF(V45&lt;&gt;"",IF(ABS($R45)&lt;0.8*Analyse!$AO$6/2,ABS($V45-$S45)/(INDIRECT($X$5)/100),""),"")</f>
        <v/>
      </c>
      <c r="AN45" s="1"/>
      <c r="AO45" s="2"/>
    </row>
    <row r="46" spans="2:41" x14ac:dyDescent="0.2">
      <c r="B46">
        <v>-6.19</v>
      </c>
      <c r="C46">
        <v>7.63</v>
      </c>
      <c r="D46" s="13">
        <f ca="1">IF(B46&lt;&gt;"",TRUNC(B46-Analyse!$AP$6,2),"")</f>
        <v>-6.3</v>
      </c>
      <c r="F46" s="1">
        <f t="shared" ca="1" si="13"/>
        <v>-6.3</v>
      </c>
      <c r="G46" s="12">
        <f ca="1">IF(F46&lt;&gt;"",ROW($D$5)+MATCH(F46,INDIRECT(Analyse!$AR$6):INDIRECT(Analyse!$AS$6)),"")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-0.75000000000000089</v>
      </c>
      <c r="M46" s="10">
        <f t="shared" ca="1" si="5"/>
        <v>-9.9999999999999645E-2</v>
      </c>
      <c r="N46" s="2">
        <f t="shared" ca="1" si="6"/>
        <v>7.5000000000000355</v>
      </c>
      <c r="O46" s="10">
        <f t="shared" ca="1" si="7"/>
        <v>54.880000000000223</v>
      </c>
      <c r="P46" s="2">
        <f t="shared" ca="1" si="8"/>
        <v>7.6300000000000026</v>
      </c>
      <c r="R46" s="1">
        <f t="shared" ca="1" si="14"/>
        <v>-6.3</v>
      </c>
      <c r="S46" s="2">
        <f t="shared" ca="1" si="15"/>
        <v>7.6300000000000026</v>
      </c>
      <c r="T46" s="1">
        <f ca="1">IF(R46&lt;0,MATCH(ABS(R46),$R48:$R$1000,0)+ROW($R48)-1,"")</f>
        <v>172</v>
      </c>
      <c r="U46" s="1" t="str">
        <f t="shared" ca="1" si="16"/>
        <v>S172</v>
      </c>
      <c r="V46" s="11">
        <f t="shared" ca="1" si="17"/>
        <v>7.629999999999999</v>
      </c>
      <c r="W46" s="11"/>
      <c r="X46" s="11"/>
      <c r="Y46" s="12" t="str">
        <f ca="1">IF(V46&lt;&gt;"",IF(ABS($R46)&lt;0.8*Analyse!$AO$6/2,ABS($V46-$S46)/(INDIRECT($X$5)/100),""),"")</f>
        <v/>
      </c>
      <c r="AN46" s="1"/>
      <c r="AO46" s="2"/>
    </row>
    <row r="47" spans="2:41" x14ac:dyDescent="0.2">
      <c r="B47">
        <v>-6.09</v>
      </c>
      <c r="C47">
        <v>8.3800000000000008</v>
      </c>
      <c r="D47" s="13">
        <f ca="1">IF(B47&lt;&gt;"",TRUNC(B47-Analyse!$AP$6,2),"")</f>
        <v>-6.2</v>
      </c>
      <c r="F47" s="1">
        <f t="shared" ca="1" si="13"/>
        <v>-6.2</v>
      </c>
      <c r="G47" s="12">
        <f ca="1">IF(F47&lt;&gt;"",ROW($D$5)+MATCH(F47,INDIRECT(Analyse!$AR$6):INDIRECT(Analyse!$AS$6)),"")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-0.72999999999999865</v>
      </c>
      <c r="M47" s="10">
        <f t="shared" ca="1" si="5"/>
        <v>-0.10000000000000053</v>
      </c>
      <c r="N47" s="2">
        <f t="shared" ca="1" si="6"/>
        <v>7.2999999999999474</v>
      </c>
      <c r="O47" s="10">
        <f t="shared" ca="1" si="7"/>
        <v>53.639999999999681</v>
      </c>
      <c r="P47" s="2">
        <f t="shared" ca="1" si="8"/>
        <v>8.3800000000000026</v>
      </c>
      <c r="R47" s="1">
        <f t="shared" ca="1" si="14"/>
        <v>-6.2</v>
      </c>
      <c r="S47" s="2">
        <f t="shared" ca="1" si="15"/>
        <v>8.3800000000000026</v>
      </c>
      <c r="T47" s="1">
        <f ca="1">IF(R47&lt;0,MATCH(ABS(R47),$R49:$R$1000,0)+ROW($R49)-1,"")</f>
        <v>171</v>
      </c>
      <c r="U47" s="1" t="str">
        <f t="shared" ca="1" si="16"/>
        <v>S171</v>
      </c>
      <c r="V47" s="11">
        <f t="shared" ca="1" si="17"/>
        <v>8.3800000000000026</v>
      </c>
      <c r="W47" s="11"/>
      <c r="X47" s="11"/>
      <c r="Y47" s="12" t="str">
        <f ca="1">IF(V47&lt;&gt;"",IF(ABS($R47)&lt;0.8*Analyse!$AO$6/2,ABS($V47-$S47)/(INDIRECT($X$5)/100),""),"")</f>
        <v/>
      </c>
      <c r="AN47" s="1"/>
      <c r="AO47" s="2"/>
    </row>
    <row r="48" spans="2:41" x14ac:dyDescent="0.2">
      <c r="B48">
        <v>-5.99</v>
      </c>
      <c r="C48">
        <v>9.11</v>
      </c>
      <c r="D48" s="13">
        <f ca="1">IF(B48&lt;&gt;"",TRUNC(B48-Analyse!$AP$6,2),"")</f>
        <v>-6.1</v>
      </c>
      <c r="F48" s="1">
        <f t="shared" ca="1" si="13"/>
        <v>-6.1</v>
      </c>
      <c r="G48" s="12">
        <f ca="1">IF(F48&lt;&gt;"",ROW($D$5)+MATCH(F48,INDIRECT(Analyse!$AR$6):INDIRECT(Analyse!$AS$6)),"")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-1.1000000000000014</v>
      </c>
      <c r="M48" s="10">
        <f t="shared" ca="1" si="5"/>
        <v>-9.9999999999999645E-2</v>
      </c>
      <c r="N48" s="2">
        <f t="shared" ca="1" si="6"/>
        <v>11.000000000000053</v>
      </c>
      <c r="O48" s="10">
        <f t="shared" ca="1" si="7"/>
        <v>76.210000000000321</v>
      </c>
      <c r="P48" s="2">
        <f t="shared" ca="1" si="8"/>
        <v>9.11</v>
      </c>
      <c r="R48" s="1">
        <f t="shared" ca="1" si="14"/>
        <v>-6.1</v>
      </c>
      <c r="S48" s="2">
        <f t="shared" ca="1" si="15"/>
        <v>9.11</v>
      </c>
      <c r="T48" s="1">
        <f ca="1">IF(R48&lt;0,MATCH(ABS(R48),$R50:$R$1000,0)+ROW($R50)-1,"")</f>
        <v>170</v>
      </c>
      <c r="U48" s="1" t="str">
        <f t="shared" ca="1" si="16"/>
        <v>S170</v>
      </c>
      <c r="V48" s="11">
        <f t="shared" ca="1" si="17"/>
        <v>9.11</v>
      </c>
      <c r="W48" s="11"/>
      <c r="X48" s="11"/>
      <c r="Y48" s="12" t="str">
        <f ca="1">IF(V48&lt;&gt;"",IF(ABS($R48)&lt;0.8*Analyse!$AO$6/2,ABS($V48-$S48)/(INDIRECT($X$5)/100),""),"")</f>
        <v/>
      </c>
      <c r="AN48" s="1"/>
      <c r="AO48" s="2"/>
    </row>
    <row r="49" spans="2:41" x14ac:dyDescent="0.2">
      <c r="B49">
        <v>-5.89</v>
      </c>
      <c r="C49">
        <v>10.210000000000001</v>
      </c>
      <c r="D49" s="13">
        <f ca="1">IF(B49&lt;&gt;"",TRUNC(B49-Analyse!$AP$6,2),"")</f>
        <v>-6</v>
      </c>
      <c r="F49" s="1">
        <f t="shared" ca="1" si="13"/>
        <v>-6</v>
      </c>
      <c r="G49" s="12">
        <f ca="1">IF(F49&lt;&gt;"",ROW($D$5)+MATCH(F49,INDIRECT(Analyse!$AR$6):INDIRECT(Analyse!$AS$6)),"")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-1.67</v>
      </c>
      <c r="M49" s="10">
        <f t="shared" ca="1" si="5"/>
        <v>-9.9999999999999645E-2</v>
      </c>
      <c r="N49" s="2">
        <f t="shared" ca="1" si="6"/>
        <v>16.70000000000006</v>
      </c>
      <c r="O49" s="10">
        <f t="shared" ca="1" si="7"/>
        <v>110.41000000000037</v>
      </c>
      <c r="P49" s="2">
        <f t="shared" ca="1" si="8"/>
        <v>10.210000000000008</v>
      </c>
      <c r="R49" s="1">
        <f t="shared" ca="1" si="14"/>
        <v>-6</v>
      </c>
      <c r="S49" s="2">
        <f t="shared" ca="1" si="15"/>
        <v>10.210000000000008</v>
      </c>
      <c r="T49" s="1">
        <f ca="1">IF(R49&lt;0,MATCH(ABS(R49),$R51:$R$1000,0)+ROW($R51)-1,"")</f>
        <v>169</v>
      </c>
      <c r="U49" s="1" t="str">
        <f t="shared" ca="1" si="16"/>
        <v>S169</v>
      </c>
      <c r="V49" s="11">
        <f t="shared" ca="1" si="17"/>
        <v>10.210000000000008</v>
      </c>
      <c r="W49" s="11"/>
      <c r="X49" s="11"/>
      <c r="Y49" s="12" t="str">
        <f ca="1">IF(V49&lt;&gt;"",IF(ABS($R49)&lt;0.8*Analyse!$AO$6/2,ABS($V49-$S49)/(INDIRECT($X$5)/100),""),"")</f>
        <v/>
      </c>
      <c r="AN49" s="1"/>
      <c r="AO49" s="2"/>
    </row>
    <row r="50" spans="2:41" x14ac:dyDescent="0.2">
      <c r="B50">
        <v>-5.79</v>
      </c>
      <c r="C50">
        <v>11.88</v>
      </c>
      <c r="D50" s="13">
        <f ca="1">IF(B50&lt;&gt;"",TRUNC(B50-Analyse!$AP$6,2),"")</f>
        <v>-5.9</v>
      </c>
      <c r="F50" s="1">
        <f t="shared" ca="1" si="13"/>
        <v>-5.9</v>
      </c>
      <c r="G50" s="12">
        <f ca="1">IF(F50&lt;&gt;"",ROW($D$5)+MATCH(F50,INDIRECT(Analyse!$AR$6):INDIRECT(Analyse!$AS$6)),"")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-2.4399999999999995</v>
      </c>
      <c r="M50" s="10">
        <f t="shared" ca="1" si="5"/>
        <v>-0.10000000000000053</v>
      </c>
      <c r="N50" s="2">
        <f t="shared" ca="1" si="6"/>
        <v>24.399999999999864</v>
      </c>
      <c r="O50" s="10">
        <f t="shared" ca="1" si="7"/>
        <v>155.83999999999921</v>
      </c>
      <c r="P50" s="2">
        <f t="shared" ca="1" si="8"/>
        <v>11.879999999999995</v>
      </c>
      <c r="R50" s="1">
        <f t="shared" ca="1" si="14"/>
        <v>-5.9</v>
      </c>
      <c r="S50" s="2">
        <f t="shared" ca="1" si="15"/>
        <v>11.879999999999995</v>
      </c>
      <c r="T50" s="1">
        <f ca="1">IF(R50&lt;0,MATCH(ABS(R50),$R52:$R$1000,0)+ROW($R52)-1,"")</f>
        <v>168</v>
      </c>
      <c r="U50" s="1" t="str">
        <f t="shared" ca="1" si="16"/>
        <v>S168</v>
      </c>
      <c r="V50" s="11">
        <f t="shared" ca="1" si="17"/>
        <v>11.879999999999995</v>
      </c>
      <c r="W50" s="11"/>
      <c r="X50" s="11"/>
      <c r="Y50" s="12" t="str">
        <f ca="1">IF(V50&lt;&gt;"",IF(ABS($R50)&lt;0.8*Analyse!$AO$6/2,ABS($V50-$S50)/(INDIRECT($X$5)/100),""),"")</f>
        <v/>
      </c>
      <c r="AN50" s="1"/>
      <c r="AO50" s="2"/>
    </row>
    <row r="51" spans="2:41" x14ac:dyDescent="0.2">
      <c r="B51">
        <v>-5.69</v>
      </c>
      <c r="C51">
        <v>14.32</v>
      </c>
      <c r="D51" s="13">
        <f ca="1">IF(B51&lt;&gt;"",TRUNC(B51-Analyse!$AP$6,2),"")</f>
        <v>-5.8</v>
      </c>
      <c r="F51" s="1">
        <f t="shared" ca="1" si="13"/>
        <v>-5.8</v>
      </c>
      <c r="G51" s="12">
        <f ca="1">IF(F51&lt;&gt;"",ROW($D$5)+MATCH(F51,INDIRECT(Analyse!$AR$6):INDIRECT(Analyse!$AS$6)),"")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-3.6799999999999997</v>
      </c>
      <c r="M51" s="10">
        <f t="shared" ca="1" si="5"/>
        <v>-9.9999999999999645E-2</v>
      </c>
      <c r="N51" s="2">
        <f t="shared" ca="1" si="6"/>
        <v>36.800000000000125</v>
      </c>
      <c r="O51" s="10">
        <f t="shared" ca="1" si="7"/>
        <v>227.7600000000007</v>
      </c>
      <c r="P51" s="2">
        <f t="shared" ca="1" si="8"/>
        <v>14.319999999999993</v>
      </c>
      <c r="R51" s="1">
        <f t="shared" ca="1" si="14"/>
        <v>-5.8</v>
      </c>
      <c r="S51" s="2">
        <f t="shared" ca="1" si="15"/>
        <v>14.319999999999993</v>
      </c>
      <c r="T51" s="1">
        <f ca="1">IF(R51&lt;0,MATCH(ABS(R51),$R53:$R$1000,0)+ROW($R53)-1,"")</f>
        <v>167</v>
      </c>
      <c r="U51" s="1" t="str">
        <f t="shared" ca="1" si="16"/>
        <v>S167</v>
      </c>
      <c r="V51" s="11">
        <f t="shared" ca="1" si="17"/>
        <v>14.319999999999993</v>
      </c>
      <c r="W51" s="11"/>
      <c r="X51" s="11"/>
      <c r="Y51" s="12" t="str">
        <f ca="1">IF(V51&lt;&gt;"",IF(ABS($R51)&lt;0.8*Analyse!$AO$6/2,ABS($V51-$S51)/(INDIRECT($X$5)/100),""),"")</f>
        <v/>
      </c>
      <c r="AN51" s="1"/>
      <c r="AO51" s="2"/>
    </row>
    <row r="52" spans="2:41" x14ac:dyDescent="0.2">
      <c r="B52">
        <v>-5.59</v>
      </c>
      <c r="C52">
        <v>18</v>
      </c>
      <c r="D52" s="13">
        <f ca="1">IF(B52&lt;&gt;"",TRUNC(B52-Analyse!$AP$6,2),"")</f>
        <v>-5.7</v>
      </c>
      <c r="F52" s="1">
        <f t="shared" ca="1" si="13"/>
        <v>-5.7</v>
      </c>
      <c r="G52" s="12">
        <f ca="1">IF(F52&lt;&gt;"",ROW($D$5)+MATCH(F52,INDIRECT(Analyse!$AR$6):INDIRECT(Analyse!$AS$6)),"")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-5.1999999999999993</v>
      </c>
      <c r="M52" s="10">
        <f t="shared" ca="1" si="5"/>
        <v>-0.10000000000000053</v>
      </c>
      <c r="N52" s="2">
        <f t="shared" ca="1" si="6"/>
        <v>51.999999999999716</v>
      </c>
      <c r="O52" s="10">
        <f t="shared" ca="1" si="7"/>
        <v>314.39999999999839</v>
      </c>
      <c r="P52" s="2">
        <f t="shared" ca="1" si="8"/>
        <v>18</v>
      </c>
      <c r="R52" s="1">
        <f t="shared" ca="1" si="14"/>
        <v>-5.7</v>
      </c>
      <c r="S52" s="2">
        <f t="shared" ca="1" si="15"/>
        <v>18</v>
      </c>
      <c r="T52" s="1">
        <f ca="1">IF(R52&lt;0,MATCH(ABS(R52),$R54:$R$1000,0)+ROW($R54)-1,"")</f>
        <v>166</v>
      </c>
      <c r="U52" s="1" t="str">
        <f t="shared" ca="1" si="16"/>
        <v>S166</v>
      </c>
      <c r="V52" s="11">
        <f t="shared" ca="1" si="17"/>
        <v>18</v>
      </c>
      <c r="W52" s="11"/>
      <c r="X52" s="11"/>
      <c r="Y52" s="12" t="str">
        <f ca="1">IF(V52&lt;&gt;"",IF(ABS($R52)&lt;0.8*Analyse!$AO$6/2,ABS($V52-$S52)/(INDIRECT($X$5)/100),""),"")</f>
        <v/>
      </c>
      <c r="AN52" s="1"/>
      <c r="AO52" s="2"/>
    </row>
    <row r="53" spans="2:41" x14ac:dyDescent="0.2">
      <c r="B53">
        <v>-5.49</v>
      </c>
      <c r="C53">
        <v>23.2</v>
      </c>
      <c r="D53" s="13">
        <f ca="1">IF(B53&lt;&gt;"",TRUNC(B53-Analyse!$AP$6,2),"")</f>
        <v>-5.6</v>
      </c>
      <c r="F53" s="1">
        <f t="shared" ca="1" si="13"/>
        <v>-5.6</v>
      </c>
      <c r="G53" s="12">
        <f ca="1">IF(F53&lt;&gt;"",ROW($D$5)+MATCH(F53,INDIRECT(Analyse!$AR$6):INDIRECT(Analyse!$AS$6)),"")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-7.16</v>
      </c>
      <c r="M53" s="10">
        <f t="shared" ca="1" si="5"/>
        <v>-9.9999999999999645E-2</v>
      </c>
      <c r="N53" s="2">
        <f t="shared" ca="1" si="6"/>
        <v>71.60000000000025</v>
      </c>
      <c r="O53" s="10">
        <f t="shared" ca="1" si="7"/>
        <v>424.16000000000139</v>
      </c>
      <c r="P53" s="2">
        <f t="shared" ca="1" si="8"/>
        <v>23.199999999999989</v>
      </c>
      <c r="R53" s="1">
        <f t="shared" ca="1" si="14"/>
        <v>-5.6</v>
      </c>
      <c r="S53" s="2">
        <f t="shared" ca="1" si="15"/>
        <v>23.199999999999989</v>
      </c>
      <c r="T53" s="1">
        <f ca="1">IF(R53&lt;0,MATCH(ABS(R53),$R55:$R$1000,0)+ROW($R55)-1,"")</f>
        <v>165</v>
      </c>
      <c r="U53" s="1" t="str">
        <f t="shared" ca="1" si="16"/>
        <v>S165</v>
      </c>
      <c r="V53" s="11">
        <f t="shared" ca="1" si="17"/>
        <v>23.199999999999989</v>
      </c>
      <c r="W53" s="11"/>
      <c r="X53" s="11"/>
      <c r="Y53" s="12" t="str">
        <f ca="1">IF(V53&lt;&gt;"",IF(ABS($R53)&lt;0.8*Analyse!$AO$6/2,ABS($V53-$S53)/(INDIRECT($X$5)/100),""),"")</f>
        <v/>
      </c>
      <c r="AN53" s="1"/>
      <c r="AO53" s="2"/>
    </row>
    <row r="54" spans="2:41" x14ac:dyDescent="0.2">
      <c r="B54">
        <v>-5.39</v>
      </c>
      <c r="C54">
        <v>30.36</v>
      </c>
      <c r="D54" s="13">
        <f ca="1">IF(B54&lt;&gt;"",TRUNC(B54-Analyse!$AP$6,2),"")</f>
        <v>-5.5</v>
      </c>
      <c r="F54" s="1">
        <f t="shared" ca="1" si="13"/>
        <v>-5.5</v>
      </c>
      <c r="G54" s="12">
        <f ca="1">IF(F54&lt;&gt;"",ROW($D$5)+MATCH(F54,INDIRECT(Analyse!$AR$6):INDIRECT(Analyse!$AS$6)),"")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-8.2899999999999991</v>
      </c>
      <c r="M54" s="10">
        <f t="shared" ca="1" si="5"/>
        <v>-9.9999999999999645E-2</v>
      </c>
      <c r="N54" s="2">
        <f t="shared" ca="1" si="6"/>
        <v>82.90000000000029</v>
      </c>
      <c r="O54" s="10">
        <f t="shared" ca="1" si="7"/>
        <v>486.31000000000159</v>
      </c>
      <c r="P54" s="2">
        <f t="shared" ca="1" si="8"/>
        <v>30.360000000000014</v>
      </c>
      <c r="R54" s="1">
        <f t="shared" ca="1" si="14"/>
        <v>-5.5</v>
      </c>
      <c r="S54" s="2">
        <f t="shared" ca="1" si="15"/>
        <v>30.360000000000014</v>
      </c>
      <c r="T54" s="1">
        <f ca="1">IF(R54&lt;0,MATCH(ABS(R54),$R56:$R$1000,0)+ROW($R56)-1,"")</f>
        <v>164</v>
      </c>
      <c r="U54" s="1" t="str">
        <f t="shared" ca="1" si="16"/>
        <v>S164</v>
      </c>
      <c r="V54" s="11">
        <f t="shared" ca="1" si="17"/>
        <v>30.360000000000014</v>
      </c>
      <c r="W54" s="11"/>
      <c r="X54" s="11"/>
      <c r="Y54" s="12" t="str">
        <f ca="1">IF(V54&lt;&gt;"",IF(ABS($R54)&lt;0.8*Analyse!$AO$6/2,ABS($V54-$S54)/(INDIRECT($X$5)/100),""),"")</f>
        <v/>
      </c>
      <c r="AN54" s="1"/>
      <c r="AO54" s="2"/>
    </row>
    <row r="55" spans="2:41" x14ac:dyDescent="0.2">
      <c r="B55">
        <v>-5.29</v>
      </c>
      <c r="C55">
        <v>38.65</v>
      </c>
      <c r="D55" s="13">
        <f ca="1">IF(B55&lt;&gt;"",TRUNC(B55-Analyse!$AP$6,2),"")</f>
        <v>-5.4</v>
      </c>
      <c r="F55" s="1">
        <f t="shared" ca="1" si="13"/>
        <v>-5.4</v>
      </c>
      <c r="G55" s="12">
        <f ca="1">IF(F55&lt;&gt;"",ROW($D$5)+MATCH(F55,INDIRECT(Analyse!$AR$6):INDIRECT(Analyse!$AS$6)),"")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-8.1300000000000026</v>
      </c>
      <c r="M55" s="10">
        <f t="shared" ca="1" si="5"/>
        <v>-0.10000000000000053</v>
      </c>
      <c r="N55" s="2">
        <f t="shared" ca="1" si="6"/>
        <v>81.299999999999599</v>
      </c>
      <c r="O55" s="10">
        <f t="shared" ca="1" si="7"/>
        <v>477.66999999999786</v>
      </c>
      <c r="P55" s="2">
        <f t="shared" ca="1" si="8"/>
        <v>38.649999999999977</v>
      </c>
      <c r="R55" s="1">
        <f t="shared" ca="1" si="14"/>
        <v>-5.4</v>
      </c>
      <c r="S55" s="2">
        <f t="shared" ca="1" si="15"/>
        <v>38.649999999999977</v>
      </c>
      <c r="T55" s="1">
        <f ca="1">IF(R55&lt;0,MATCH(ABS(R55),$R57:$R$1000,0)+ROW($R57)-1,"")</f>
        <v>163</v>
      </c>
      <c r="U55" s="1" t="str">
        <f t="shared" ca="1" si="16"/>
        <v>S163</v>
      </c>
      <c r="V55" s="11">
        <f t="shared" ca="1" si="17"/>
        <v>38.649999999999977</v>
      </c>
      <c r="W55" s="11"/>
      <c r="X55" s="11"/>
      <c r="Y55" s="12" t="str">
        <f ca="1">IF(V55&lt;&gt;"",IF(ABS($R55)&lt;0.8*Analyse!$AO$6/2,ABS($V55-$S55)/(INDIRECT($X$5)/100),""),"")</f>
        <v/>
      </c>
      <c r="AN55" s="1"/>
      <c r="AO55" s="2"/>
    </row>
    <row r="56" spans="2:41" x14ac:dyDescent="0.2">
      <c r="B56">
        <v>-5.19</v>
      </c>
      <c r="C56">
        <v>46.78</v>
      </c>
      <c r="D56" s="13">
        <f ca="1">IF(B56&lt;&gt;"",TRUNC(B56-Analyse!$AP$6,2),"")</f>
        <v>-5.3</v>
      </c>
      <c r="F56" s="1">
        <f t="shared" ca="1" si="13"/>
        <v>-5.3</v>
      </c>
      <c r="G56" s="12">
        <f ca="1">IF(F56&lt;&gt;"",ROW($D$5)+MATCH(F56,INDIRECT(Analyse!$AR$6):INDIRECT(Analyse!$AS$6)),"")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-6.6599999999999966</v>
      </c>
      <c r="M56" s="10">
        <f t="shared" ca="1" si="5"/>
        <v>-9.9999999999999645E-2</v>
      </c>
      <c r="N56" s="2">
        <f t="shared" ca="1" si="6"/>
        <v>66.600000000000207</v>
      </c>
      <c r="O56" s="10">
        <f t="shared" ca="1" si="7"/>
        <v>399.76000000000113</v>
      </c>
      <c r="P56" s="2">
        <f t="shared" ca="1" si="8"/>
        <v>46.78000000000003</v>
      </c>
      <c r="R56" s="1">
        <f t="shared" ca="1" si="14"/>
        <v>-5.3</v>
      </c>
      <c r="S56" s="2">
        <f t="shared" ca="1" si="15"/>
        <v>46.78000000000003</v>
      </c>
      <c r="T56" s="1">
        <f ca="1">IF(R56&lt;0,MATCH(ABS(R56),$R58:$R$1000,0)+ROW($R58)-1,"")</f>
        <v>162</v>
      </c>
      <c r="U56" s="1" t="str">
        <f t="shared" ca="1" si="16"/>
        <v>S162</v>
      </c>
      <c r="V56" s="11">
        <f t="shared" ca="1" si="17"/>
        <v>46.78000000000003</v>
      </c>
      <c r="W56" s="11"/>
      <c r="X56" s="11"/>
      <c r="Y56" s="12" t="str">
        <f ca="1">IF(V56&lt;&gt;"",IF(ABS($R56)&lt;0.8*Analyse!$AO$6/2,ABS($V56-$S56)/(INDIRECT($X$5)/100),""),"")</f>
        <v/>
      </c>
      <c r="AN56" s="1"/>
      <c r="AO56" s="2"/>
    </row>
    <row r="57" spans="2:41" x14ac:dyDescent="0.2">
      <c r="B57">
        <v>-5.09</v>
      </c>
      <c r="C57">
        <v>53.44</v>
      </c>
      <c r="D57" s="13">
        <f ca="1">IF(B57&lt;&gt;"",TRUNC(B57-Analyse!$AP$6,2),"")</f>
        <v>-5.2</v>
      </c>
      <c r="F57" s="1">
        <f t="shared" ca="1" si="13"/>
        <v>-5.2</v>
      </c>
      <c r="G57" s="12">
        <f ca="1">IF(F57&lt;&gt;"",ROW($D$5)+MATCH(F57,INDIRECT(Analyse!$AR$6):INDIRECT(Analyse!$AS$6)),"")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-4.490000000000002</v>
      </c>
      <c r="M57" s="10">
        <f t="shared" ca="1" si="5"/>
        <v>-0.10000000000000053</v>
      </c>
      <c r="N57" s="2">
        <f t="shared" ca="1" si="6"/>
        <v>44.899999999999778</v>
      </c>
      <c r="O57" s="10">
        <f t="shared" ca="1" si="7"/>
        <v>286.91999999999882</v>
      </c>
      <c r="P57" s="2">
        <f t="shared" ca="1" si="8"/>
        <v>53.439999999999969</v>
      </c>
      <c r="R57" s="1">
        <f t="shared" ca="1" si="14"/>
        <v>-5.2</v>
      </c>
      <c r="S57" s="2">
        <f t="shared" ca="1" si="15"/>
        <v>53.439999999999969</v>
      </c>
      <c r="T57" s="1">
        <f ca="1">IF(R57&lt;0,MATCH(ABS(R57),$R59:$R$1000,0)+ROW($R59)-1,"")</f>
        <v>161</v>
      </c>
      <c r="U57" s="1" t="str">
        <f t="shared" ca="1" si="16"/>
        <v>S161</v>
      </c>
      <c r="V57" s="11">
        <f t="shared" ca="1" si="17"/>
        <v>53.44</v>
      </c>
      <c r="W57" s="11"/>
      <c r="X57" s="11"/>
      <c r="Y57" s="12" t="str">
        <f ca="1">IF(V57&lt;&gt;"",IF(ABS($R57)&lt;0.8*Analyse!$AO$6/2,ABS($V57-$S57)/(INDIRECT($X$5)/100),""),"")</f>
        <v/>
      </c>
      <c r="AN57" s="1"/>
      <c r="AO57" s="2"/>
    </row>
    <row r="58" spans="2:41" x14ac:dyDescent="0.2">
      <c r="B58">
        <v>-4.99</v>
      </c>
      <c r="C58">
        <v>57.93</v>
      </c>
      <c r="D58" s="13">
        <f ca="1">IF(B58&lt;&gt;"",TRUNC(B58-Analyse!$AP$6,2),"")</f>
        <v>-5.0999999999999996</v>
      </c>
      <c r="F58" s="1">
        <f t="shared" ca="1" si="13"/>
        <v>-5.0999999999999996</v>
      </c>
      <c r="G58" s="12">
        <f ca="1">IF(F58&lt;&gt;"",ROW($D$5)+MATCH(F58,INDIRECT(Analyse!$AR$6):INDIRECT(Analyse!$AS$6)),"")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-2.8699999999999974</v>
      </c>
      <c r="M58" s="10">
        <f t="shared" ca="1" si="5"/>
        <v>-9.9999999999999645E-2</v>
      </c>
      <c r="N58" s="2">
        <f t="shared" ca="1" si="6"/>
        <v>28.700000000000077</v>
      </c>
      <c r="O58" s="10">
        <f t="shared" ca="1" si="7"/>
        <v>204.30000000000038</v>
      </c>
      <c r="P58" s="2">
        <f t="shared" ca="1" si="8"/>
        <v>57.930000000000007</v>
      </c>
      <c r="R58" s="1">
        <f t="shared" ca="1" si="14"/>
        <v>-5.0999999999999996</v>
      </c>
      <c r="S58" s="2">
        <f t="shared" ca="1" si="15"/>
        <v>57.930000000000007</v>
      </c>
      <c r="T58" s="1">
        <f ca="1">IF(R58&lt;0,MATCH(ABS(R58),$R60:$R$1000,0)+ROW($R60)-1,"")</f>
        <v>160</v>
      </c>
      <c r="U58" s="1" t="str">
        <f t="shared" ca="1" si="16"/>
        <v>S160</v>
      </c>
      <c r="V58" s="11">
        <f t="shared" ca="1" si="17"/>
        <v>57.929999999999978</v>
      </c>
      <c r="W58" s="11"/>
      <c r="X58" s="11"/>
      <c r="Y58" s="12" t="str">
        <f ca="1">IF(V58&lt;&gt;"",IF(ABS($R58)&lt;0.8*Analyse!$AO$6/2,ABS($V58-$S58)/(INDIRECT($X$5)/100),""),"")</f>
        <v/>
      </c>
      <c r="AN58" s="1"/>
      <c r="AO58" s="2"/>
    </row>
    <row r="59" spans="2:41" x14ac:dyDescent="0.2">
      <c r="B59">
        <v>-4.8899999999999997</v>
      </c>
      <c r="C59">
        <v>60.8</v>
      </c>
      <c r="D59" s="13">
        <f ca="1">IF(B59&lt;&gt;"",TRUNC(B59-Analyse!$AP$6,2),"")</f>
        <v>-5</v>
      </c>
      <c r="F59" s="1">
        <f t="shared" ca="1" si="13"/>
        <v>-5</v>
      </c>
      <c r="G59" s="12">
        <f ca="1">IF(F59&lt;&gt;"",ROW($D$5)+MATCH(F59,INDIRECT(Analyse!$AR$6):INDIRECT(Analyse!$AS$6)),"")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-1.8000000000000043</v>
      </c>
      <c r="M59" s="10">
        <f t="shared" ca="1" si="5"/>
        <v>-9.9999999999999645E-2</v>
      </c>
      <c r="N59" s="2">
        <f t="shared" ca="1" si="6"/>
        <v>18.000000000000107</v>
      </c>
      <c r="O59" s="10">
        <f t="shared" ca="1" si="7"/>
        <v>150.80000000000052</v>
      </c>
      <c r="P59" s="2">
        <f t="shared" ca="1" si="8"/>
        <v>60.799999999999983</v>
      </c>
      <c r="R59" s="1">
        <f t="shared" ca="1" si="14"/>
        <v>-5</v>
      </c>
      <c r="S59" s="2">
        <f t="shared" ca="1" si="15"/>
        <v>60.799999999999983</v>
      </c>
      <c r="T59" s="1">
        <f ca="1">IF(R59&lt;0,MATCH(ABS(R59),$R61:$R$1000,0)+ROW($R61)-1,"")</f>
        <v>159</v>
      </c>
      <c r="U59" s="1" t="str">
        <f t="shared" ca="1" si="16"/>
        <v>S159</v>
      </c>
      <c r="V59" s="11">
        <f t="shared" ca="1" si="17"/>
        <v>60.800000000000011</v>
      </c>
      <c r="W59" s="11"/>
      <c r="X59" s="11"/>
      <c r="Y59" s="12" t="str">
        <f ca="1">IF(V59&lt;&gt;"",IF(ABS($R59)&lt;0.8*Analyse!$AO$6/2,ABS($V59-$S59)/(INDIRECT($X$5)/100),""),"")</f>
        <v/>
      </c>
      <c r="AN59" s="1"/>
      <c r="AO59" s="2"/>
    </row>
    <row r="60" spans="2:41" x14ac:dyDescent="0.2">
      <c r="B60">
        <v>-4.79</v>
      </c>
      <c r="C60">
        <v>62.6</v>
      </c>
      <c r="D60" s="13">
        <f ca="1">IF(B60&lt;&gt;"",TRUNC(B60-Analyse!$AP$6,2),"")</f>
        <v>-4.9000000000000004</v>
      </c>
      <c r="F60" s="1">
        <f t="shared" ca="1" si="13"/>
        <v>-4.9000000000000004</v>
      </c>
      <c r="G60" s="12">
        <f ca="1">IF(F60&lt;&gt;"",ROW($D$5)+MATCH(F60,INDIRECT(Analyse!$AR$6):INDIRECT(Analyse!$AS$6)),"")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-1.0399999999999991</v>
      </c>
      <c r="M60" s="10">
        <f t="shared" ca="1" si="5"/>
        <v>-0.10000000000000053</v>
      </c>
      <c r="N60" s="2">
        <f t="shared" ca="1" si="6"/>
        <v>10.399999999999936</v>
      </c>
      <c r="O60" s="10">
        <f t="shared" ca="1" si="7"/>
        <v>113.55999999999969</v>
      </c>
      <c r="P60" s="2">
        <f t="shared" ca="1" si="8"/>
        <v>62.599999999999994</v>
      </c>
      <c r="R60" s="1">
        <f t="shared" ca="1" si="14"/>
        <v>-4.9000000000000004</v>
      </c>
      <c r="S60" s="2">
        <f t="shared" ca="1" si="15"/>
        <v>62.599999999999994</v>
      </c>
      <c r="T60" s="1">
        <f ca="1">IF(R60&lt;0,MATCH(ABS(R60),$R62:$R$1000,0)+ROW($R62)-1,"")</f>
        <v>158</v>
      </c>
      <c r="U60" s="1" t="str">
        <f t="shared" ca="1" si="16"/>
        <v>S158</v>
      </c>
      <c r="V60" s="11">
        <f t="shared" ca="1" si="17"/>
        <v>62.599999999999994</v>
      </c>
      <c r="W60" s="11"/>
      <c r="X60" s="11"/>
      <c r="Y60" s="12" t="str">
        <f ca="1">IF(V60&lt;&gt;"",IF(ABS($R60)&lt;0.8*Analyse!$AO$6/2,ABS($V60-$S60)/(INDIRECT($X$5)/100),""),"")</f>
        <v/>
      </c>
      <c r="AN60" s="1"/>
      <c r="AO60" s="2"/>
    </row>
    <row r="61" spans="2:41" x14ac:dyDescent="0.2">
      <c r="B61">
        <v>-4.6900000000000004</v>
      </c>
      <c r="C61">
        <v>63.64</v>
      </c>
      <c r="D61" s="13">
        <f ca="1">IF(B61&lt;&gt;"",TRUNC(B61-Analyse!$AP$6,2),"")</f>
        <v>-4.8</v>
      </c>
      <c r="F61" s="1">
        <f t="shared" ca="1" si="13"/>
        <v>-4.8</v>
      </c>
      <c r="G61" s="12">
        <f ca="1">IF(F61&lt;&gt;"",ROW($D$5)+MATCH(F61,INDIRECT(Analyse!$AR$6):INDIRECT(Analyse!$AS$6)),"")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-1.0400000000000063</v>
      </c>
      <c r="M61" s="10">
        <f t="shared" ca="1" si="5"/>
        <v>-9.9999999999999645E-2</v>
      </c>
      <c r="N61" s="2">
        <f t="shared" ca="1" si="6"/>
        <v>10.4000000000001</v>
      </c>
      <c r="O61" s="10">
        <f t="shared" ca="1" si="7"/>
        <v>113.56000000000049</v>
      </c>
      <c r="P61" s="2">
        <f t="shared" ca="1" si="8"/>
        <v>63.640000000000008</v>
      </c>
      <c r="R61" s="1">
        <f t="shared" ca="1" si="14"/>
        <v>-4.8</v>
      </c>
      <c r="S61" s="2">
        <f t="shared" ca="1" si="15"/>
        <v>63.640000000000008</v>
      </c>
      <c r="T61" s="1">
        <f ca="1">IF(R61&lt;0,MATCH(ABS(R61),$R63:$R$1000,0)+ROW($R63)-1,"")</f>
        <v>157</v>
      </c>
      <c r="U61" s="1" t="str">
        <f t="shared" ca="1" si="16"/>
        <v>S157</v>
      </c>
      <c r="V61" s="11">
        <f t="shared" ca="1" si="17"/>
        <v>63.639999999999993</v>
      </c>
      <c r="W61" s="11"/>
      <c r="X61" s="11"/>
      <c r="Y61" s="12" t="str">
        <f ca="1">IF(V61&lt;&gt;"",IF(ABS($R61)&lt;0.8*Analyse!$AO$6/2,ABS($V61-$S61)/(INDIRECT($X$5)/100),""),"")</f>
        <v/>
      </c>
      <c r="AN61" s="1"/>
      <c r="AO61" s="2"/>
    </row>
    <row r="62" spans="2:41" x14ac:dyDescent="0.2">
      <c r="B62">
        <v>-4.59</v>
      </c>
      <c r="C62">
        <v>64.680000000000007</v>
      </c>
      <c r="D62" s="13">
        <f ca="1">IF(B62&lt;&gt;"",TRUNC(B62-Analyse!$AP$6,2),"")</f>
        <v>-4.7</v>
      </c>
      <c r="F62" s="1">
        <f t="shared" ca="1" si="13"/>
        <v>-4.7</v>
      </c>
      <c r="G62" s="12">
        <f ca="1">IF(F62&lt;&gt;"",ROW($D$5)+MATCH(F62,INDIRECT(Analyse!$AR$6):INDIRECT(Analyse!$AS$6)),"")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-0.43999999999999773</v>
      </c>
      <c r="M62" s="10">
        <f t="shared" ca="1" si="5"/>
        <v>-0.10000000000000053</v>
      </c>
      <c r="N62" s="2">
        <f t="shared" ca="1" si="6"/>
        <v>4.3999999999999542</v>
      </c>
      <c r="O62" s="10">
        <f t="shared" ca="1" si="7"/>
        <v>85.359999999999786</v>
      </c>
      <c r="P62" s="2">
        <f t="shared" ca="1" si="8"/>
        <v>64.680000000000007</v>
      </c>
      <c r="R62" s="1">
        <f t="shared" ca="1" si="14"/>
        <v>-4.7</v>
      </c>
      <c r="S62" s="2">
        <f t="shared" ca="1" si="15"/>
        <v>64.680000000000007</v>
      </c>
      <c r="T62" s="1">
        <f ca="1">IF(R62&lt;0,MATCH(ABS(R62),$R64:$R$1000,0)+ROW($R64)-1,"")</f>
        <v>156</v>
      </c>
      <c r="U62" s="1" t="str">
        <f t="shared" ca="1" si="16"/>
        <v>S156</v>
      </c>
      <c r="V62" s="11">
        <f t="shared" ca="1" si="17"/>
        <v>64.680000000000007</v>
      </c>
      <c r="W62" s="11"/>
      <c r="X62" s="11"/>
      <c r="Y62" s="12" t="str">
        <f ca="1">IF(V62&lt;&gt;"",IF(ABS($R62)&lt;0.8*Analyse!$AO$6/2,ABS($V62-$S62)/(INDIRECT($X$5)/100),""),"")</f>
        <v/>
      </c>
      <c r="AN62" s="1"/>
      <c r="AO62" s="2"/>
    </row>
    <row r="63" spans="2:41" x14ac:dyDescent="0.2">
      <c r="B63">
        <v>-4.49</v>
      </c>
      <c r="C63">
        <v>65.12</v>
      </c>
      <c r="D63" s="13">
        <f ca="1">IF(B63&lt;&gt;"",TRUNC(B63-Analyse!$AP$6,2),"")</f>
        <v>-4.5999999999999996</v>
      </c>
      <c r="F63" s="1">
        <f t="shared" ca="1" si="13"/>
        <v>-4.5999999999999996</v>
      </c>
      <c r="G63" s="12">
        <f ca="1">IF(F63&lt;&gt;"",ROW($D$5)+MATCH(F63,INDIRECT(Analyse!$AR$6):INDIRECT(Analyse!$AS$6)),"")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-0.39000000000000057</v>
      </c>
      <c r="M63" s="10">
        <f t="shared" ca="1" si="5"/>
        <v>-9.9999999999999645E-2</v>
      </c>
      <c r="N63" s="2">
        <f t="shared" ca="1" si="6"/>
        <v>3.9000000000000195</v>
      </c>
      <c r="O63" s="10">
        <f t="shared" ca="1" si="7"/>
        <v>83.060000000000088</v>
      </c>
      <c r="P63" s="2">
        <f t="shared" ca="1" si="8"/>
        <v>65.12</v>
      </c>
      <c r="R63" s="1">
        <f t="shared" ca="1" si="14"/>
        <v>-4.5999999999999996</v>
      </c>
      <c r="S63" s="2">
        <f t="shared" ca="1" si="15"/>
        <v>65.12</v>
      </c>
      <c r="T63" s="1">
        <f ca="1">IF(R63&lt;0,MATCH(ABS(R63),$R65:$R$1000,0)+ROW($R65)-1,"")</f>
        <v>155</v>
      </c>
      <c r="U63" s="1" t="str">
        <f t="shared" ca="1" si="16"/>
        <v>S155</v>
      </c>
      <c r="V63" s="11">
        <f t="shared" ca="1" si="17"/>
        <v>65.12</v>
      </c>
      <c r="W63" s="11"/>
      <c r="X63" s="11"/>
      <c r="Y63" s="12" t="str">
        <f ca="1">IF(V63&lt;&gt;"",IF(ABS($R63)&lt;0.8*Analyse!$AO$6/2,ABS($V63-$S63)/(INDIRECT($X$5)/100),""),"")</f>
        <v/>
      </c>
      <c r="AN63" s="1"/>
      <c r="AO63" s="2"/>
    </row>
    <row r="64" spans="2:41" x14ac:dyDescent="0.2">
      <c r="B64">
        <v>-4.3899999999999997</v>
      </c>
      <c r="C64">
        <v>65.510000000000005</v>
      </c>
      <c r="D64" s="13">
        <f ca="1">IF(B64&lt;&gt;"",TRUNC(B64-Analyse!$AP$6,2),"")</f>
        <v>-4.5</v>
      </c>
      <c r="F64" s="1">
        <f t="shared" ca="1" si="13"/>
        <v>-4.5</v>
      </c>
      <c r="G64" s="12">
        <f ca="1">IF(F64&lt;&gt;"",ROW($D$5)+MATCH(F64,INDIRECT(Analyse!$AR$6):INDIRECT(Analyse!$AS$6)),"")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-0.3399999999999892</v>
      </c>
      <c r="M64" s="10">
        <f t="shared" ca="1" si="5"/>
        <v>-9.9999999999999645E-2</v>
      </c>
      <c r="N64" s="2">
        <f t="shared" ca="1" si="6"/>
        <v>3.399999999999904</v>
      </c>
      <c r="O64" s="10">
        <f t="shared" ca="1" si="7"/>
        <v>80.809999999999576</v>
      </c>
      <c r="P64" s="2">
        <f t="shared" ca="1" si="8"/>
        <v>65.510000000000005</v>
      </c>
      <c r="R64" s="1">
        <f t="shared" ca="1" si="14"/>
        <v>-4.5</v>
      </c>
      <c r="S64" s="2">
        <f t="shared" ca="1" si="15"/>
        <v>65.510000000000005</v>
      </c>
      <c r="T64" s="1">
        <f ca="1">IF(R64&lt;0,MATCH(ABS(R64),$R66:$R$1000,0)+ROW($R66)-1,"")</f>
        <v>154</v>
      </c>
      <c r="U64" s="1" t="str">
        <f t="shared" ca="1" si="16"/>
        <v>S154</v>
      </c>
      <c r="V64" s="11">
        <f t="shared" ca="1" si="17"/>
        <v>65.510000000000005</v>
      </c>
      <c r="W64" s="11"/>
      <c r="X64" s="11"/>
      <c r="Y64" s="12" t="str">
        <f ca="1">IF(V64&lt;&gt;"",IF(ABS($R64)&lt;0.8*Analyse!$AO$6/2,ABS($V64-$S64)/(INDIRECT($X$5)/100),""),"")</f>
        <v/>
      </c>
      <c r="AN64" s="1"/>
      <c r="AO64" s="2"/>
    </row>
    <row r="65" spans="2:41" x14ac:dyDescent="0.2">
      <c r="B65">
        <v>-4.29</v>
      </c>
      <c r="C65">
        <v>65.849999999999994</v>
      </c>
      <c r="D65" s="13">
        <f ca="1">IF(B65&lt;&gt;"",TRUNC(B65-Analyse!$AP$6,2),"")</f>
        <v>-4.4000000000000004</v>
      </c>
      <c r="F65" s="1">
        <f t="shared" ca="1" si="13"/>
        <v>-4.4000000000000004</v>
      </c>
      <c r="G65" s="12">
        <f ca="1">IF(F65&lt;&gt;"",ROW($D$5)+MATCH(F65,INDIRECT(Analyse!$AR$6):INDIRECT(Analyse!$AS$6)),"")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-0.33000000000001251</v>
      </c>
      <c r="M65" s="10">
        <f t="shared" ca="1" si="5"/>
        <v>-0.10000000000000053</v>
      </c>
      <c r="N65" s="2">
        <f t="shared" ca="1" si="6"/>
        <v>3.3000000000001073</v>
      </c>
      <c r="O65" s="10">
        <f t="shared" ca="1" si="7"/>
        <v>80.370000000000474</v>
      </c>
      <c r="P65" s="2">
        <f t="shared" ca="1" si="8"/>
        <v>65.849999999999994</v>
      </c>
      <c r="R65" s="1">
        <f t="shared" ca="1" si="14"/>
        <v>-4.4000000000000004</v>
      </c>
      <c r="S65" s="2">
        <f t="shared" ca="1" si="15"/>
        <v>65.849999999999994</v>
      </c>
      <c r="T65" s="1">
        <f ca="1">IF(R65&lt;0,MATCH(ABS(R65),$R67:$R$1000,0)+ROW($R67)-1,"")</f>
        <v>153</v>
      </c>
      <c r="U65" s="1" t="str">
        <f t="shared" ca="1" si="16"/>
        <v>S153</v>
      </c>
      <c r="V65" s="11">
        <f t="shared" ca="1" si="17"/>
        <v>65.849999999999994</v>
      </c>
      <c r="W65" s="11"/>
      <c r="X65" s="11"/>
      <c r="Y65" s="12" t="str">
        <f ca="1">IF(V65&lt;&gt;"",IF(ABS($R65)&lt;0.8*Analyse!$AO$6/2,ABS($V65-$S65)/(INDIRECT($X$5)/100),""),"")</f>
        <v/>
      </c>
      <c r="AN65" s="1"/>
      <c r="AO65" s="2"/>
    </row>
    <row r="66" spans="2:41" x14ac:dyDescent="0.2">
      <c r="B66">
        <v>-4.1900000000000004</v>
      </c>
      <c r="C66">
        <v>66.180000000000007</v>
      </c>
      <c r="D66" s="13">
        <f ca="1">IF(B66&lt;&gt;"",TRUNC(B66-Analyse!$AP$6,2),"")</f>
        <v>-4.3</v>
      </c>
      <c r="F66" s="1">
        <f t="shared" ca="1" si="13"/>
        <v>-4.3</v>
      </c>
      <c r="G66" s="12">
        <f ca="1">IF(F66&lt;&gt;"",ROW($D$5)+MATCH(F66,INDIRECT(Analyse!$AR$6):INDIRECT(Analyse!$AS$6)),"")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-0.26999999999999602</v>
      </c>
      <c r="M66" s="10">
        <f t="shared" ca="1" si="5"/>
        <v>-9.9999999999999645E-2</v>
      </c>
      <c r="N66" s="2">
        <f t="shared" ca="1" si="6"/>
        <v>2.69999999999997</v>
      </c>
      <c r="O66" s="10">
        <f t="shared" ca="1" si="7"/>
        <v>77.789999999999878</v>
      </c>
      <c r="P66" s="2">
        <f t="shared" ca="1" si="8"/>
        <v>66.180000000000007</v>
      </c>
      <c r="R66" s="1">
        <f t="shared" ca="1" si="14"/>
        <v>-4.3</v>
      </c>
      <c r="S66" s="2">
        <f t="shared" ca="1" si="15"/>
        <v>66.180000000000007</v>
      </c>
      <c r="T66" s="1">
        <f ca="1">IF(R66&lt;0,MATCH(ABS(R66),$R68:$R$1000,0)+ROW($R68)-1,"")</f>
        <v>152</v>
      </c>
      <c r="U66" s="1" t="str">
        <f t="shared" ca="1" si="16"/>
        <v>S152</v>
      </c>
      <c r="V66" s="11">
        <f t="shared" ca="1" si="17"/>
        <v>66.180000000000007</v>
      </c>
      <c r="W66" s="11"/>
      <c r="X66" s="11"/>
      <c r="Y66" s="12">
        <f ca="1">IF(V66&lt;&gt;"",IF(ABS($R66)&lt;0.8*Analyse!$AO$6/2,ABS($V66-$S66)/(INDIRECT($X$5)/100),""),"")</f>
        <v>0</v>
      </c>
      <c r="AN66" s="1"/>
      <c r="AO66" s="2"/>
    </row>
    <row r="67" spans="2:41" x14ac:dyDescent="0.2">
      <c r="B67">
        <v>-4.09</v>
      </c>
      <c r="C67">
        <v>66.45</v>
      </c>
      <c r="D67" s="13">
        <f ca="1">IF(B67&lt;&gt;"",TRUNC(B67-Analyse!$AP$6,2),"")</f>
        <v>-4.2</v>
      </c>
      <c r="F67" s="1">
        <f t="shared" ca="1" si="13"/>
        <v>-4.2</v>
      </c>
      <c r="G67" s="12">
        <f ca="1">IF(F67&lt;&gt;"",ROW($D$5)+MATCH(F67,INDIRECT(Analyse!$AR$6):INDIRECT(Analyse!$AS$6)),"")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-0.34999999999999432</v>
      </c>
      <c r="M67" s="10">
        <f t="shared" ca="1" si="5"/>
        <v>-0.10000000000000053</v>
      </c>
      <c r="N67" s="2">
        <f t="shared" ca="1" si="6"/>
        <v>3.4999999999999245</v>
      </c>
      <c r="O67" s="10">
        <f t="shared" ca="1" si="7"/>
        <v>81.149999999999693</v>
      </c>
      <c r="P67" s="2">
        <f t="shared" ca="1" si="8"/>
        <v>66.450000000000017</v>
      </c>
      <c r="R67" s="1">
        <f t="shared" ca="1" si="14"/>
        <v>-4.2</v>
      </c>
      <c r="S67" s="2">
        <f t="shared" ca="1" si="15"/>
        <v>66.450000000000017</v>
      </c>
      <c r="T67" s="1">
        <f ca="1">IF(R67&lt;0,MATCH(ABS(R67),$R69:$R$1000,0)+ROW($R69)-1,"")</f>
        <v>151</v>
      </c>
      <c r="U67" s="1" t="str">
        <f t="shared" ca="1" si="16"/>
        <v>S151</v>
      </c>
      <c r="V67" s="11">
        <f t="shared" ca="1" si="17"/>
        <v>66.45</v>
      </c>
      <c r="W67" s="11"/>
      <c r="X67" s="11"/>
      <c r="Y67" s="12">
        <f ca="1">IF(V67&lt;&gt;"",IF(ABS($R67)&lt;0.8*Analyse!$AO$6/2,ABS($V67-$S67)/(INDIRECT($X$5)/100),""),"")</f>
        <v>2.0764466378786743E-14</v>
      </c>
      <c r="AN67" s="1"/>
      <c r="AO67" s="2"/>
    </row>
    <row r="68" spans="2:41" x14ac:dyDescent="0.2">
      <c r="B68">
        <v>-3.99</v>
      </c>
      <c r="C68">
        <v>66.8</v>
      </c>
      <c r="D68" s="13">
        <f ca="1">IF(B68&lt;&gt;"",TRUNC(B68-Analyse!$AP$6,2),"")</f>
        <v>-4.0999999999999996</v>
      </c>
      <c r="F68" s="1">
        <f t="shared" ca="1" si="13"/>
        <v>-4.0999999999999996</v>
      </c>
      <c r="G68" s="12">
        <f ca="1">IF(F68&lt;&gt;"",ROW($D$5)+MATCH(F68,INDIRECT(Analyse!$AR$6):INDIRECT(Analyse!$AS$6)),"")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-0.14000000000000057</v>
      </c>
      <c r="M68" s="10">
        <f t="shared" ca="1" si="5"/>
        <v>-9.9999999999999645E-2</v>
      </c>
      <c r="N68" s="2">
        <f t="shared" ca="1" si="6"/>
        <v>1.4000000000000106</v>
      </c>
      <c r="O68" s="10">
        <f t="shared" ca="1" si="7"/>
        <v>72.540000000000035</v>
      </c>
      <c r="P68" s="2">
        <f t="shared" ca="1" si="8"/>
        <v>66.8</v>
      </c>
      <c r="R68" s="1">
        <f t="shared" ca="1" si="14"/>
        <v>-4.0999999999999996</v>
      </c>
      <c r="S68" s="2">
        <f t="shared" ca="1" si="15"/>
        <v>66.8</v>
      </c>
      <c r="T68" s="1">
        <f ca="1">IF(R68&lt;0,MATCH(ABS(R68),$R70:$R$1000,0)+ROW($R70)-1,"")</f>
        <v>150</v>
      </c>
      <c r="U68" s="1" t="str">
        <f t="shared" ca="1" si="16"/>
        <v>S150</v>
      </c>
      <c r="V68" s="11">
        <f t="shared" ca="1" si="17"/>
        <v>66.800000000000011</v>
      </c>
      <c r="W68" s="11"/>
      <c r="X68" s="11"/>
      <c r="Y68" s="12">
        <f ca="1">IF(V68&lt;&gt;"",IF(ABS($R68)&lt;0.8*Analyse!$AO$6/2,ABS($V68-$S68)/(INDIRECT($X$5)/100),""),"")</f>
        <v>2.0764466378786743E-14</v>
      </c>
      <c r="AN68" s="1"/>
      <c r="AO68" s="2"/>
    </row>
    <row r="69" spans="2:41" x14ac:dyDescent="0.2">
      <c r="B69">
        <v>-3.89</v>
      </c>
      <c r="C69">
        <v>66.94</v>
      </c>
      <c r="D69" s="13">
        <f ca="1">IF(B69&lt;&gt;"",TRUNC(B69-Analyse!$AP$6,2),"")</f>
        <v>-4</v>
      </c>
      <c r="F69" s="1">
        <f t="shared" ca="1" si="13"/>
        <v>-4</v>
      </c>
      <c r="G69" s="12">
        <f ca="1">IF(F69&lt;&gt;"",ROW($D$5)+MATCH(F69,INDIRECT(Analyse!$AR$6):INDIRECT(Analyse!$AS$6)),"")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7.9999999999998295E-2</v>
      </c>
      <c r="M69" s="10">
        <f t="shared" ca="1" si="5"/>
        <v>-0.10000000000000009</v>
      </c>
      <c r="N69" s="2">
        <f t="shared" ca="1" si="6"/>
        <v>-0.79999999999998228</v>
      </c>
      <c r="O69" s="10">
        <f t="shared" ca="1" si="7"/>
        <v>63.740000000000066</v>
      </c>
      <c r="P69" s="2">
        <f t="shared" ca="1" si="8"/>
        <v>66.94</v>
      </c>
      <c r="R69" s="1">
        <f t="shared" ca="1" si="14"/>
        <v>-4</v>
      </c>
      <c r="S69" s="2">
        <f t="shared" ca="1" si="15"/>
        <v>66.94</v>
      </c>
      <c r="T69" s="1">
        <f ca="1">IF(R69&lt;0,MATCH(ABS(R69),$R71:$R$1000,0)+ROW($R71)-1,"")</f>
        <v>149</v>
      </c>
      <c r="U69" s="1" t="str">
        <f t="shared" ca="1" si="16"/>
        <v>S149</v>
      </c>
      <c r="V69" s="11">
        <f t="shared" ca="1" si="17"/>
        <v>66.930833333333339</v>
      </c>
      <c r="W69" s="11"/>
      <c r="X69" s="11"/>
      <c r="Y69" s="12">
        <f ca="1">IF(V69&lt;&gt;"",IF(ABS($R69)&lt;0.8*Analyse!$AO$6/2,ABS($V69-$S69)/(INDIRECT($X$5)/100),""),"")</f>
        <v>1.3394053040437856E-2</v>
      </c>
      <c r="AN69" s="1"/>
      <c r="AO69" s="2"/>
    </row>
    <row r="70" spans="2:41" x14ac:dyDescent="0.2">
      <c r="B70">
        <v>-3.79</v>
      </c>
      <c r="C70">
        <v>66.86</v>
      </c>
      <c r="D70" s="13">
        <f ca="1">IF(B70&lt;&gt;"",TRUNC(B70-Analyse!$AP$6,2),"")</f>
        <v>-3.9</v>
      </c>
      <c r="F70" s="1">
        <f t="shared" ca="1" si="13"/>
        <v>-3.9</v>
      </c>
      <c r="G70" s="12">
        <f ca="1">IF(F70&lt;&gt;"",ROW($D$5)+MATCH(F70,INDIRECT(Analyse!$AR$6):INDIRECT(Analyse!$AS$6)),"")</f>
        <v>71</v>
      </c>
      <c r="H70" s="1" t="str">
        <f t="shared" ref="H70:H133" ca="1" si="18">IF(G70&lt;&gt;"","D"&amp;$G70,"")</f>
        <v>D71</v>
      </c>
      <c r="I70" s="1" t="str">
        <f t="shared" ref="I70:I133" ca="1" si="19">"D"&amp;TEXT($G70-1,"0")</f>
        <v>D70</v>
      </c>
      <c r="J70" s="1" t="str">
        <f t="shared" ref="J70:J133" ca="1" si="20">"C"&amp;$G70</f>
        <v>C71</v>
      </c>
      <c r="K70" s="1" t="str">
        <f t="shared" ref="K70:K133" ca="1" si="21">"C"&amp;TEXT($G70-1,"0")</f>
        <v>C70</v>
      </c>
      <c r="L70" s="10">
        <f t="shared" ref="L70:L133" ca="1" si="22">IF(INDIRECT(J70)&lt;&gt;"",INDIRECT(K70)-INDIRECT(J70),"")</f>
        <v>-7.000000000000739E-2</v>
      </c>
      <c r="M70" s="10">
        <f t="shared" ref="M70:M133" ca="1" si="23">IF(L70&lt;&gt;"",INDIRECT(I70)-INDIRECT(H70),"")</f>
        <v>-8.9999999999999858E-2</v>
      </c>
      <c r="N70" s="2">
        <f t="shared" ref="N70:N133" ca="1" si="24">IF(M70&lt;&gt;"",L70/M70,"")</f>
        <v>0.77777777777786117</v>
      </c>
      <c r="O70" s="10">
        <f t="shared" ref="O70:O133" ca="1" si="25">IF(N70&lt;&gt;"",INDIRECT(K70)-N70*INDIRECT(I70),"")</f>
        <v>69.893333333333658</v>
      </c>
      <c r="P70" s="2">
        <f t="shared" ref="P70:P133" ca="1" si="26">IF(O70&lt;&gt;"",N70*F70+O70,"")</f>
        <v>66.86</v>
      </c>
      <c r="R70" s="1">
        <f t="shared" ca="1" si="14"/>
        <v>-3.9</v>
      </c>
      <c r="S70" s="2">
        <f t="shared" ca="1" si="15"/>
        <v>66.86</v>
      </c>
      <c r="T70" s="1">
        <f ca="1">IF(R70&lt;0,MATCH(ABS(R70),$R72:$R$1000,0)+ROW($R72)-1,"")</f>
        <v>148</v>
      </c>
      <c r="U70" s="1" t="str">
        <f t="shared" ca="1" si="16"/>
        <v>S148</v>
      </c>
      <c r="V70" s="11">
        <f t="shared" ca="1" si="17"/>
        <v>66.839166666666671</v>
      </c>
      <c r="W70" s="11"/>
      <c r="X70" s="11"/>
      <c r="Y70" s="12">
        <f ca="1">IF(V70&lt;&gt;"",IF(ABS($R70)&lt;0.8*Analyse!$AO$6/2,ABS($V70-$S70)/(INDIRECT($X$5)/100),""),"")</f>
        <v>3.0441029637379529E-2</v>
      </c>
      <c r="AN70" s="1"/>
      <c r="AO70" s="2"/>
    </row>
    <row r="71" spans="2:41" x14ac:dyDescent="0.2">
      <c r="B71">
        <v>-3.7</v>
      </c>
      <c r="C71">
        <v>66.930000000000007</v>
      </c>
      <c r="D71" s="13">
        <f ca="1">IF(B71&lt;&gt;"",TRUNC(B71-Analyse!$AP$6,2),"")</f>
        <v>-3.81</v>
      </c>
      <c r="F71" s="1">
        <f t="shared" ref="F71:F134" ca="1" si="27">IF(B71&lt;&gt;"",ROUND(F70+0.1,1),"")</f>
        <v>-3.8</v>
      </c>
      <c r="G71" s="12">
        <f ca="1">IF(F71&lt;&gt;"",ROW($D$5)+MATCH(F71,INDIRECT(Analyse!$AR$6):INDIRECT(Analyse!$AS$6)),"")</f>
        <v>72</v>
      </c>
      <c r="H71" s="1" t="str">
        <f t="shared" ca="1" si="18"/>
        <v>D72</v>
      </c>
      <c r="I71" s="1" t="str">
        <f t="shared" ca="1" si="19"/>
        <v>D71</v>
      </c>
      <c r="J71" s="1" t="str">
        <f t="shared" ca="1" si="20"/>
        <v>C72</v>
      </c>
      <c r="K71" s="1" t="str">
        <f t="shared" ca="1" si="21"/>
        <v>C71</v>
      </c>
      <c r="L71" s="10">
        <f t="shared" ca="1" si="22"/>
        <v>-0.27999999999998693</v>
      </c>
      <c r="M71" s="10">
        <f t="shared" ca="1" si="23"/>
        <v>-0.12000000000000011</v>
      </c>
      <c r="N71" s="2">
        <f t="shared" ca="1" si="24"/>
        <v>2.3333333333332225</v>
      </c>
      <c r="O71" s="10">
        <f t="shared" ca="1" si="25"/>
        <v>75.819999999999581</v>
      </c>
      <c r="P71" s="2">
        <f t="shared" ca="1" si="26"/>
        <v>66.953333333333333</v>
      </c>
      <c r="R71" s="1">
        <f t="shared" ref="R71:R134" ca="1" si="28">F71</f>
        <v>-3.8</v>
      </c>
      <c r="S71" s="2">
        <f t="shared" ref="S71:S134" ca="1" si="29">P71</f>
        <v>66.953333333333333</v>
      </c>
      <c r="T71" s="1">
        <f ca="1">IF(R71&lt;0,MATCH(ABS(R71),$R73:$R$1000,0)+ROW($R73)-1,"")</f>
        <v>147</v>
      </c>
      <c r="U71" s="1" t="str">
        <f t="shared" ref="U71:U134" ca="1" si="30">IF(T71&lt;&gt;"","S"&amp;T71,"")</f>
        <v>S147</v>
      </c>
      <c r="V71" s="11">
        <f t="shared" ref="V71:V134" ca="1" si="31">IF(U71&lt;&gt;"",INDIRECT(U71),"")</f>
        <v>67.41</v>
      </c>
      <c r="W71" s="11"/>
      <c r="X71" s="11"/>
      <c r="Y71" s="12">
        <f ca="1">IF(V71&lt;&gt;"",IF(ABS($R71)&lt;0.8*Analyse!$AO$6/2,ABS($V71-$S71)/(INDIRECT($X$5)/100),""),"")</f>
        <v>0.66726736965150624</v>
      </c>
      <c r="AN71" s="1"/>
      <c r="AO71" s="2"/>
    </row>
    <row r="72" spans="2:41" x14ac:dyDescent="0.2">
      <c r="B72">
        <v>-3.58</v>
      </c>
      <c r="C72">
        <v>67.209999999999994</v>
      </c>
      <c r="D72" s="13">
        <f ca="1">IF(B72&lt;&gt;"",TRUNC(B72-Analyse!$AP$6,2),"")</f>
        <v>-3.69</v>
      </c>
      <c r="F72" s="1">
        <f t="shared" ca="1" si="27"/>
        <v>-3.7</v>
      </c>
      <c r="G72" s="12">
        <f ca="1">IF(F72&lt;&gt;"",ROW($D$5)+MATCH(F72,INDIRECT(Analyse!$AR$6):INDIRECT(Analyse!$AS$6)),"")</f>
        <v>72</v>
      </c>
      <c r="H72" s="1" t="str">
        <f t="shared" ca="1" si="18"/>
        <v>D72</v>
      </c>
      <c r="I72" s="1" t="str">
        <f t="shared" ca="1" si="19"/>
        <v>D71</v>
      </c>
      <c r="J72" s="1" t="str">
        <f t="shared" ca="1" si="20"/>
        <v>C72</v>
      </c>
      <c r="K72" s="1" t="str">
        <f t="shared" ca="1" si="21"/>
        <v>C71</v>
      </c>
      <c r="L72" s="10">
        <f t="shared" ca="1" si="22"/>
        <v>-0.27999999999998693</v>
      </c>
      <c r="M72" s="10">
        <f t="shared" ca="1" si="23"/>
        <v>-0.12000000000000011</v>
      </c>
      <c r="N72" s="2">
        <f t="shared" ca="1" si="24"/>
        <v>2.3333333333332225</v>
      </c>
      <c r="O72" s="10">
        <f t="shared" ca="1" si="25"/>
        <v>75.819999999999581</v>
      </c>
      <c r="P72" s="2">
        <f t="shared" ca="1" si="26"/>
        <v>67.186666666666653</v>
      </c>
      <c r="R72" s="1">
        <f t="shared" ca="1" si="28"/>
        <v>-3.7</v>
      </c>
      <c r="S72" s="2">
        <f t="shared" ca="1" si="29"/>
        <v>67.186666666666653</v>
      </c>
      <c r="T72" s="1">
        <f ca="1">IF(R72&lt;0,MATCH(ABS(R72),$R74:$R$1000,0)+ROW($R74)-1,"")</f>
        <v>146</v>
      </c>
      <c r="U72" s="1" t="str">
        <f t="shared" ca="1" si="30"/>
        <v>S146</v>
      </c>
      <c r="V72" s="11">
        <f t="shared" ca="1" si="31"/>
        <v>67.494</v>
      </c>
      <c r="W72" s="11"/>
      <c r="X72" s="11"/>
      <c r="Y72" s="12">
        <f ca="1">IF(V72&lt;&gt;"",IF(ABS($R72)&lt;0.8*Analyse!$AO$6/2,ABS($V72-$S72)/(INDIRECT($X$5)/100),""),"")</f>
        <v>0.44906606921074421</v>
      </c>
      <c r="AN72" s="1"/>
      <c r="AO72" s="2"/>
    </row>
    <row r="73" spans="2:41" x14ac:dyDescent="0.2">
      <c r="B73">
        <v>-3.49</v>
      </c>
      <c r="C73">
        <v>67.319999999999993</v>
      </c>
      <c r="D73" s="13">
        <f ca="1">IF(B73&lt;&gt;"",TRUNC(B73-Analyse!$AP$6,2),"")</f>
        <v>-3.6</v>
      </c>
      <c r="F73" s="1">
        <f t="shared" ca="1" si="27"/>
        <v>-3.6</v>
      </c>
      <c r="G73" s="12">
        <f ca="1">IF(F73&lt;&gt;"",ROW($D$5)+MATCH(F73,INDIRECT(Analyse!$AR$6):INDIRECT(Analyse!$AS$6)),"")</f>
        <v>74</v>
      </c>
      <c r="H73" s="1" t="str">
        <f t="shared" ca="1" si="18"/>
        <v>D74</v>
      </c>
      <c r="I73" s="1" t="str">
        <f t="shared" ca="1" si="19"/>
        <v>D73</v>
      </c>
      <c r="J73" s="1" t="str">
        <f t="shared" ca="1" si="20"/>
        <v>C74</v>
      </c>
      <c r="K73" s="1" t="str">
        <f t="shared" ca="1" si="21"/>
        <v>C73</v>
      </c>
      <c r="L73" s="10">
        <f t="shared" ca="1" si="22"/>
        <v>-0.43000000000000682</v>
      </c>
      <c r="M73" s="10">
        <f t="shared" ca="1" si="23"/>
        <v>-0.10999999999999988</v>
      </c>
      <c r="N73" s="2">
        <f t="shared" ca="1" si="24"/>
        <v>3.9090909090909753</v>
      </c>
      <c r="O73" s="10">
        <f t="shared" ca="1" si="25"/>
        <v>81.392727272727512</v>
      </c>
      <c r="P73" s="2">
        <f t="shared" ca="1" si="26"/>
        <v>67.319999999999993</v>
      </c>
      <c r="R73" s="1">
        <f t="shared" ca="1" si="28"/>
        <v>-3.6</v>
      </c>
      <c r="S73" s="2">
        <f t="shared" ca="1" si="29"/>
        <v>67.319999999999993</v>
      </c>
      <c r="T73" s="1">
        <f ca="1">IF(R73&lt;0,MATCH(ABS(R73),$R75:$R$1000,0)+ROW($R75)-1,"")</f>
        <v>145</v>
      </c>
      <c r="U73" s="1" t="str">
        <f t="shared" ca="1" si="30"/>
        <v>S145</v>
      </c>
      <c r="V73" s="11">
        <f t="shared" ca="1" si="31"/>
        <v>67.36272727272727</v>
      </c>
      <c r="W73" s="11"/>
      <c r="X73" s="11"/>
      <c r="Y73" s="12">
        <f ca="1">IF(V73&lt;&gt;"",IF(ABS($R73)&lt;0.8*Analyse!$AO$6/2,ABS($V73-$S73)/(INDIRECT($X$5)/100),""),"")</f>
        <v>6.243178441995445E-2</v>
      </c>
      <c r="AN73" s="1"/>
      <c r="AO73" s="2"/>
    </row>
    <row r="74" spans="2:41" x14ac:dyDescent="0.2">
      <c r="B74">
        <v>-3.38</v>
      </c>
      <c r="C74">
        <v>67.75</v>
      </c>
      <c r="D74" s="13">
        <f ca="1">IF(B74&lt;&gt;"",TRUNC(B74-Analyse!$AP$6,2),"")</f>
        <v>-3.49</v>
      </c>
      <c r="F74" s="1">
        <f t="shared" ca="1" si="27"/>
        <v>-3.5</v>
      </c>
      <c r="G74" s="12">
        <f ca="1">IF(F74&lt;&gt;"",ROW($D$5)+MATCH(F74,INDIRECT(Analyse!$AR$6):INDIRECT(Analyse!$AS$6)),"")</f>
        <v>74</v>
      </c>
      <c r="H74" s="1" t="str">
        <f t="shared" ca="1" si="18"/>
        <v>D74</v>
      </c>
      <c r="I74" s="1" t="str">
        <f t="shared" ca="1" si="19"/>
        <v>D73</v>
      </c>
      <c r="J74" s="1" t="str">
        <f t="shared" ca="1" si="20"/>
        <v>C74</v>
      </c>
      <c r="K74" s="1" t="str">
        <f t="shared" ca="1" si="21"/>
        <v>C73</v>
      </c>
      <c r="L74" s="10">
        <f t="shared" ca="1" si="22"/>
        <v>-0.43000000000000682</v>
      </c>
      <c r="M74" s="10">
        <f t="shared" ca="1" si="23"/>
        <v>-0.10999999999999988</v>
      </c>
      <c r="N74" s="2">
        <f t="shared" ca="1" si="24"/>
        <v>3.9090909090909753</v>
      </c>
      <c r="O74" s="10">
        <f t="shared" ca="1" si="25"/>
        <v>81.392727272727512</v>
      </c>
      <c r="P74" s="2">
        <f t="shared" ca="1" si="26"/>
        <v>67.710909090909098</v>
      </c>
      <c r="R74" s="1">
        <f t="shared" ca="1" si="28"/>
        <v>-3.5</v>
      </c>
      <c r="S74" s="2">
        <f t="shared" ca="1" si="29"/>
        <v>67.710909090909098</v>
      </c>
      <c r="T74" s="1">
        <f ca="1">IF(R74&lt;0,MATCH(ABS(R74),$R76:$R$1000,0)+ROW($R76)-1,"")</f>
        <v>144</v>
      </c>
      <c r="U74" s="1" t="str">
        <f t="shared" ca="1" si="30"/>
        <v>S144</v>
      </c>
      <c r="V74" s="11">
        <f t="shared" ca="1" si="31"/>
        <v>67.489999999999995</v>
      </c>
      <c r="W74" s="11"/>
      <c r="X74" s="11"/>
      <c r="Y74" s="12">
        <f ca="1">IF(V74&lt;&gt;"",IF(ABS($R74)&lt;0.8*Analyse!$AO$6/2,ABS($V74-$S74)/(INDIRECT($X$5)/100),""),"")</f>
        <v>0.3227856088095411</v>
      </c>
      <c r="AN74" s="1"/>
      <c r="AO74" s="2"/>
    </row>
    <row r="75" spans="2:41" x14ac:dyDescent="0.2">
      <c r="B75">
        <v>-3.28</v>
      </c>
      <c r="C75">
        <v>67.650000000000006</v>
      </c>
      <c r="D75" s="13">
        <f ca="1">IF(B75&lt;&gt;"",TRUNC(B75-Analyse!$AP$6,2),"")</f>
        <v>-3.39</v>
      </c>
      <c r="F75" s="1">
        <f t="shared" ca="1" si="27"/>
        <v>-3.4</v>
      </c>
      <c r="G75" s="12">
        <f ca="1">IF(F75&lt;&gt;"",ROW($D$5)+MATCH(F75,INDIRECT(Analyse!$AR$6):INDIRECT(Analyse!$AS$6)),"")</f>
        <v>75</v>
      </c>
      <c r="H75" s="1" t="str">
        <f t="shared" ca="1" si="18"/>
        <v>D75</v>
      </c>
      <c r="I75" s="1" t="str">
        <f t="shared" ca="1" si="19"/>
        <v>D74</v>
      </c>
      <c r="J75" s="1" t="str">
        <f t="shared" ca="1" si="20"/>
        <v>C75</v>
      </c>
      <c r="K75" s="1" t="str">
        <f t="shared" ca="1" si="21"/>
        <v>C74</v>
      </c>
      <c r="L75" s="10">
        <f t="shared" ca="1" si="22"/>
        <v>9.9999999999994316E-2</v>
      </c>
      <c r="M75" s="10">
        <f t="shared" ca="1" si="23"/>
        <v>-0.10000000000000009</v>
      </c>
      <c r="N75" s="2">
        <f t="shared" ca="1" si="24"/>
        <v>-0.99999999999994227</v>
      </c>
      <c r="O75" s="10">
        <f t="shared" ca="1" si="25"/>
        <v>64.260000000000204</v>
      </c>
      <c r="P75" s="2">
        <f t="shared" ca="1" si="26"/>
        <v>67.660000000000011</v>
      </c>
      <c r="R75" s="1">
        <f t="shared" ca="1" si="28"/>
        <v>-3.4</v>
      </c>
      <c r="S75" s="2">
        <f t="shared" ca="1" si="29"/>
        <v>67.660000000000011</v>
      </c>
      <c r="T75" s="1">
        <f ca="1">IF(R75&lt;0,MATCH(ABS(R75),$R77:$R$1000,0)+ROW($R77)-1,"")</f>
        <v>143</v>
      </c>
      <c r="U75" s="1" t="str">
        <f t="shared" ca="1" si="30"/>
        <v>S143</v>
      </c>
      <c r="V75" s="11">
        <f t="shared" ca="1" si="31"/>
        <v>67.890000000000015</v>
      </c>
      <c r="W75" s="11"/>
      <c r="X75" s="11"/>
      <c r="Y75" s="12">
        <f ca="1">IF(V75&lt;&gt;"",IF(ABS($R75)&lt;0.8*Analyse!$AO$6/2,ABS($V75-$S75)/(INDIRECT($X$5)/100),""),"")</f>
        <v>0.33606896719675222</v>
      </c>
      <c r="AN75" s="1"/>
      <c r="AO75" s="2"/>
    </row>
    <row r="76" spans="2:41" x14ac:dyDescent="0.2">
      <c r="B76">
        <v>-3.19</v>
      </c>
      <c r="C76">
        <v>67.77</v>
      </c>
      <c r="D76" s="13">
        <f ca="1">IF(B76&lt;&gt;"",TRUNC(B76-Analyse!$AP$6,2),"")</f>
        <v>-3.3</v>
      </c>
      <c r="F76" s="1">
        <f t="shared" ca="1" si="27"/>
        <v>-3.3</v>
      </c>
      <c r="G76" s="12">
        <f ca="1">IF(F76&lt;&gt;"",ROW($D$5)+MATCH(F76,INDIRECT(Analyse!$AR$6):INDIRECT(Analyse!$AS$6)),"")</f>
        <v>77</v>
      </c>
      <c r="H76" s="1" t="str">
        <f t="shared" ca="1" si="18"/>
        <v>D77</v>
      </c>
      <c r="I76" s="1" t="str">
        <f t="shared" ca="1" si="19"/>
        <v>D76</v>
      </c>
      <c r="J76" s="1" t="str">
        <f t="shared" ca="1" si="20"/>
        <v>C77</v>
      </c>
      <c r="K76" s="1" t="str">
        <f t="shared" ca="1" si="21"/>
        <v>C76</v>
      </c>
      <c r="L76" s="10">
        <f t="shared" ca="1" si="22"/>
        <v>-0.32999999999999829</v>
      </c>
      <c r="M76" s="10">
        <f t="shared" ca="1" si="23"/>
        <v>-8.9999999999999858E-2</v>
      </c>
      <c r="N76" s="2">
        <f t="shared" ca="1" si="24"/>
        <v>3.6666666666666536</v>
      </c>
      <c r="O76" s="10">
        <f t="shared" ca="1" si="25"/>
        <v>79.869999999999948</v>
      </c>
      <c r="P76" s="2">
        <f t="shared" ca="1" si="26"/>
        <v>67.77</v>
      </c>
      <c r="R76" s="1">
        <f t="shared" ca="1" si="28"/>
        <v>-3.3</v>
      </c>
      <c r="S76" s="2">
        <f t="shared" ca="1" si="29"/>
        <v>67.77</v>
      </c>
      <c r="T76" s="1">
        <f ca="1">IF(R76&lt;0,MATCH(ABS(R76),$R78:$R$1000,0)+ROW($R78)-1,"")</f>
        <v>142</v>
      </c>
      <c r="U76" s="1" t="str">
        <f t="shared" ca="1" si="30"/>
        <v>S142</v>
      </c>
      <c r="V76" s="11">
        <f t="shared" ca="1" si="31"/>
        <v>67.804000000000002</v>
      </c>
      <c r="W76" s="11"/>
      <c r="X76" s="11"/>
      <c r="Y76" s="12">
        <f ca="1">IF(V76&lt;&gt;"",IF(ABS($R76)&lt;0.8*Analyse!$AO$6/2,ABS($V76-$S76)/(INDIRECT($X$5)/100),""),"")</f>
        <v>4.967976036822349E-2</v>
      </c>
      <c r="AN76" s="1"/>
      <c r="AO76" s="2"/>
    </row>
    <row r="77" spans="2:41" x14ac:dyDescent="0.2">
      <c r="B77">
        <v>-3.1</v>
      </c>
      <c r="C77">
        <v>68.099999999999994</v>
      </c>
      <c r="D77" s="13">
        <f ca="1">IF(B77&lt;&gt;"",TRUNC(B77-Analyse!$AP$6,2),"")</f>
        <v>-3.21</v>
      </c>
      <c r="F77" s="1">
        <f t="shared" ca="1" si="27"/>
        <v>-3.2</v>
      </c>
      <c r="G77" s="12">
        <f ca="1">IF(F77&lt;&gt;"",ROW($D$5)+MATCH(F77,INDIRECT(Analyse!$AR$6):INDIRECT(Analyse!$AS$6)),"")</f>
        <v>78</v>
      </c>
      <c r="H77" s="1" t="str">
        <f t="shared" ca="1" si="18"/>
        <v>D78</v>
      </c>
      <c r="I77" s="1" t="str">
        <f t="shared" ca="1" si="19"/>
        <v>D77</v>
      </c>
      <c r="J77" s="1" t="str">
        <f t="shared" ca="1" si="20"/>
        <v>C78</v>
      </c>
      <c r="K77" s="1" t="str">
        <f t="shared" ca="1" si="21"/>
        <v>C77</v>
      </c>
      <c r="L77" s="10">
        <f t="shared" ca="1" si="22"/>
        <v>0.21999999999999886</v>
      </c>
      <c r="M77" s="10">
        <f t="shared" ca="1" si="23"/>
        <v>-0.10999999999999988</v>
      </c>
      <c r="N77" s="2">
        <f t="shared" ca="1" si="24"/>
        <v>-1.999999999999992</v>
      </c>
      <c r="O77" s="10">
        <f t="shared" ca="1" si="25"/>
        <v>61.680000000000021</v>
      </c>
      <c r="P77" s="2">
        <f t="shared" ca="1" si="26"/>
        <v>68.08</v>
      </c>
      <c r="R77" s="1">
        <f t="shared" ca="1" si="28"/>
        <v>-3.2</v>
      </c>
      <c r="S77" s="2">
        <f t="shared" ca="1" si="29"/>
        <v>68.08</v>
      </c>
      <c r="T77" s="1">
        <f ca="1">IF(R77&lt;0,MATCH(ABS(R77),$R79:$R$1000,0)+ROW($R79)-1,"")</f>
        <v>141</v>
      </c>
      <c r="U77" s="1" t="str">
        <f t="shared" ca="1" si="30"/>
        <v>S141</v>
      </c>
      <c r="V77" s="11">
        <f t="shared" ca="1" si="31"/>
        <v>67.932727272727263</v>
      </c>
      <c r="W77" s="11"/>
      <c r="X77" s="11"/>
      <c r="Y77" s="12">
        <f ca="1">IF(V77&lt;&gt;"",IF(ABS($R77)&lt;0.8*Analyse!$AO$6/2,ABS($V77-$S77)/(INDIRECT($X$5)/100),""),"")</f>
        <v>0.2151904058730274</v>
      </c>
      <c r="AN77" s="1"/>
      <c r="AO77" s="2"/>
    </row>
    <row r="78" spans="2:41" x14ac:dyDescent="0.2">
      <c r="B78">
        <v>-2.99</v>
      </c>
      <c r="C78">
        <v>67.88</v>
      </c>
      <c r="D78" s="13">
        <f ca="1">IF(B78&lt;&gt;"",TRUNC(B78-Analyse!$AP$6,2),"")</f>
        <v>-3.1</v>
      </c>
      <c r="F78" s="1">
        <f t="shared" ca="1" si="27"/>
        <v>-3.1</v>
      </c>
      <c r="G78" s="12">
        <f ca="1">IF(F78&lt;&gt;"",ROW($D$5)+MATCH(F78,INDIRECT(Analyse!$AR$6):INDIRECT(Analyse!$AS$6)),"")</f>
        <v>79</v>
      </c>
      <c r="H78" s="1" t="str">
        <f t="shared" ca="1" si="18"/>
        <v>D79</v>
      </c>
      <c r="I78" s="1" t="str">
        <f t="shared" ca="1" si="19"/>
        <v>D78</v>
      </c>
      <c r="J78" s="1" t="str">
        <f t="shared" ca="1" si="20"/>
        <v>C79</v>
      </c>
      <c r="K78" s="1" t="str">
        <f t="shared" ca="1" si="21"/>
        <v>C78</v>
      </c>
      <c r="L78" s="10">
        <f t="shared" ca="1" si="22"/>
        <v>0.19999999999998863</v>
      </c>
      <c r="M78" s="10">
        <f t="shared" ca="1" si="23"/>
        <v>-0.10999999999999988</v>
      </c>
      <c r="N78" s="2">
        <f t="shared" ca="1" si="24"/>
        <v>-1.8181818181817169</v>
      </c>
      <c r="O78" s="10">
        <f t="shared" ca="1" si="25"/>
        <v>62.243636363636675</v>
      </c>
      <c r="P78" s="2">
        <f t="shared" ca="1" si="26"/>
        <v>67.88</v>
      </c>
      <c r="R78" s="1">
        <f t="shared" ca="1" si="28"/>
        <v>-3.1</v>
      </c>
      <c r="S78" s="2">
        <f t="shared" ca="1" si="29"/>
        <v>67.88</v>
      </c>
      <c r="T78" s="1">
        <f ca="1">IF(R78&lt;0,MATCH(ABS(R78),$R80:$R$1000,0)+ROW($R80)-1,"")</f>
        <v>140</v>
      </c>
      <c r="U78" s="1" t="str">
        <f t="shared" ca="1" si="30"/>
        <v>S140</v>
      </c>
      <c r="V78" s="11">
        <f t="shared" ca="1" si="31"/>
        <v>68.16</v>
      </c>
      <c r="W78" s="11"/>
      <c r="X78" s="11"/>
      <c r="Y78" s="12">
        <f ca="1">IF(V78&lt;&gt;"",IF(ABS($R78)&lt;0.8*Analyse!$AO$6/2,ABS($V78-$S78)/(INDIRECT($X$5)/100),""),"")</f>
        <v>0.40912743832647552</v>
      </c>
      <c r="AN78" s="1"/>
      <c r="AO78" s="2"/>
    </row>
    <row r="79" spans="2:41" x14ac:dyDescent="0.2">
      <c r="B79">
        <v>-2.88</v>
      </c>
      <c r="C79">
        <v>67.680000000000007</v>
      </c>
      <c r="D79" s="13">
        <f ca="1">IF(B79&lt;&gt;"",TRUNC(B79-Analyse!$AP$6,2),"")</f>
        <v>-2.99</v>
      </c>
      <c r="F79" s="1">
        <f t="shared" ca="1" si="27"/>
        <v>-3</v>
      </c>
      <c r="G79" s="12">
        <f ca="1">IF(F79&lt;&gt;"",ROW($D$5)+MATCH(F79,INDIRECT(Analyse!$AR$6):INDIRECT(Analyse!$AS$6)),"")</f>
        <v>79</v>
      </c>
      <c r="H79" s="1" t="str">
        <f t="shared" ca="1" si="18"/>
        <v>D79</v>
      </c>
      <c r="I79" s="1" t="str">
        <f t="shared" ca="1" si="19"/>
        <v>D78</v>
      </c>
      <c r="J79" s="1" t="str">
        <f t="shared" ca="1" si="20"/>
        <v>C79</v>
      </c>
      <c r="K79" s="1" t="str">
        <f t="shared" ca="1" si="21"/>
        <v>C78</v>
      </c>
      <c r="L79" s="10">
        <f t="shared" ca="1" si="22"/>
        <v>0.19999999999998863</v>
      </c>
      <c r="M79" s="10">
        <f t="shared" ca="1" si="23"/>
        <v>-0.10999999999999988</v>
      </c>
      <c r="N79" s="2">
        <f t="shared" ca="1" si="24"/>
        <v>-1.8181818181817169</v>
      </c>
      <c r="O79" s="10">
        <f t="shared" ca="1" si="25"/>
        <v>62.243636363636675</v>
      </c>
      <c r="P79" s="2">
        <f t="shared" ca="1" si="26"/>
        <v>67.698181818181823</v>
      </c>
      <c r="R79" s="1">
        <f t="shared" ca="1" si="28"/>
        <v>-3</v>
      </c>
      <c r="S79" s="2">
        <f t="shared" ca="1" si="29"/>
        <v>67.698181818181823</v>
      </c>
      <c r="T79" s="1">
        <f ca="1">IF(R79&lt;0,MATCH(ABS(R79),$R81:$R$1000,0)+ROW($R81)-1,"")</f>
        <v>139</v>
      </c>
      <c r="U79" s="1" t="str">
        <f t="shared" ca="1" si="30"/>
        <v>S139</v>
      </c>
      <c r="V79" s="11">
        <f t="shared" ca="1" si="31"/>
        <v>67.66</v>
      </c>
      <c r="W79" s="11"/>
      <c r="X79" s="11"/>
      <c r="Y79" s="12">
        <f ca="1">IF(V79&lt;&gt;"",IF(ABS($R79)&lt;0.8*Analyse!$AO$6/2,ABS($V79-$S79)/(INDIRECT($X$5)/100),""),"")</f>
        <v>5.5790105226348898E-2</v>
      </c>
      <c r="AN79" s="1"/>
      <c r="AO79" s="2"/>
    </row>
    <row r="80" spans="2:41" x14ac:dyDescent="0.2">
      <c r="B80">
        <v>-2.79</v>
      </c>
      <c r="C80">
        <v>67.92</v>
      </c>
      <c r="D80" s="13">
        <f ca="1">IF(B80&lt;&gt;"",TRUNC(B80-Analyse!$AP$6,2),"")</f>
        <v>-2.9</v>
      </c>
      <c r="F80" s="1">
        <f t="shared" ca="1" si="27"/>
        <v>-2.9</v>
      </c>
      <c r="G80" s="12">
        <f ca="1">IF(F80&lt;&gt;"",ROW($D$5)+MATCH(F80,INDIRECT(Analyse!$AR$6):INDIRECT(Analyse!$AS$6)),"")</f>
        <v>81</v>
      </c>
      <c r="H80" s="1" t="str">
        <f t="shared" ca="1" si="18"/>
        <v>D81</v>
      </c>
      <c r="I80" s="1" t="str">
        <f t="shared" ca="1" si="19"/>
        <v>D80</v>
      </c>
      <c r="J80" s="1" t="str">
        <f t="shared" ca="1" si="20"/>
        <v>C81</v>
      </c>
      <c r="K80" s="1" t="str">
        <f t="shared" ca="1" si="21"/>
        <v>C80</v>
      </c>
      <c r="L80" s="10">
        <f t="shared" ca="1" si="22"/>
        <v>-0.34000000000000341</v>
      </c>
      <c r="M80" s="10">
        <f t="shared" ca="1" si="23"/>
        <v>-0.10000000000000009</v>
      </c>
      <c r="N80" s="2">
        <f t="shared" ca="1" si="24"/>
        <v>3.400000000000031</v>
      </c>
      <c r="O80" s="10">
        <f t="shared" ca="1" si="25"/>
        <v>77.780000000000086</v>
      </c>
      <c r="P80" s="2">
        <f t="shared" ca="1" si="26"/>
        <v>67.92</v>
      </c>
      <c r="R80" s="1">
        <f t="shared" ca="1" si="28"/>
        <v>-2.9</v>
      </c>
      <c r="S80" s="2">
        <f t="shared" ca="1" si="29"/>
        <v>67.92</v>
      </c>
      <c r="T80" s="1">
        <f ca="1">IF(R80&lt;0,MATCH(ABS(R80),$R82:$R$1000,0)+ROW($R82)-1,"")</f>
        <v>138</v>
      </c>
      <c r="U80" s="1" t="str">
        <f t="shared" ca="1" si="30"/>
        <v>S138</v>
      </c>
      <c r="V80" s="11">
        <f t="shared" ca="1" si="31"/>
        <v>68.201999999999998</v>
      </c>
      <c r="W80" s="11"/>
      <c r="X80" s="11"/>
      <c r="Y80" s="12">
        <f ca="1">IF(V80&lt;&gt;"",IF(ABS($R80)&lt;0.8*Analyse!$AO$6/2,ABS($V80-$S80)/(INDIRECT($X$5)/100),""),"")</f>
        <v>0.41204977717165781</v>
      </c>
      <c r="AN80" s="1"/>
      <c r="AO80" s="2"/>
    </row>
    <row r="81" spans="2:41" x14ac:dyDescent="0.2">
      <c r="B81">
        <v>-2.69</v>
      </c>
      <c r="C81">
        <v>68.260000000000005</v>
      </c>
      <c r="D81" s="13">
        <f ca="1">IF(B81&lt;&gt;"",TRUNC(B81-Analyse!$AP$6,2),"")</f>
        <v>-2.8</v>
      </c>
      <c r="F81" s="1">
        <f t="shared" ca="1" si="27"/>
        <v>-2.8</v>
      </c>
      <c r="G81" s="12">
        <f ca="1">IF(F81&lt;&gt;"",ROW($D$5)+MATCH(F81,INDIRECT(Analyse!$AR$6):INDIRECT(Analyse!$AS$6)),"")</f>
        <v>82</v>
      </c>
      <c r="H81" s="1" t="str">
        <f t="shared" ca="1" si="18"/>
        <v>D82</v>
      </c>
      <c r="I81" s="1" t="str">
        <f t="shared" ca="1" si="19"/>
        <v>D81</v>
      </c>
      <c r="J81" s="1" t="str">
        <f t="shared" ca="1" si="20"/>
        <v>C82</v>
      </c>
      <c r="K81" s="1" t="str">
        <f t="shared" ca="1" si="21"/>
        <v>C81</v>
      </c>
      <c r="L81" s="10">
        <f t="shared" ca="1" si="22"/>
        <v>0.46000000000000796</v>
      </c>
      <c r="M81" s="10">
        <f t="shared" ca="1" si="23"/>
        <v>-8.9999999999999858E-2</v>
      </c>
      <c r="N81" s="2">
        <f t="shared" ca="1" si="24"/>
        <v>-5.1111111111112075</v>
      </c>
      <c r="O81" s="10">
        <f t="shared" ca="1" si="25"/>
        <v>53.948888888888625</v>
      </c>
      <c r="P81" s="2">
        <f t="shared" ca="1" si="26"/>
        <v>68.260000000000005</v>
      </c>
      <c r="R81" s="1">
        <f t="shared" ca="1" si="28"/>
        <v>-2.8</v>
      </c>
      <c r="S81" s="2">
        <f t="shared" ca="1" si="29"/>
        <v>68.260000000000005</v>
      </c>
      <c r="T81" s="1">
        <f ca="1">IF(R81&lt;0,MATCH(ABS(R81),$R83:$R$1000,0)+ROW($R83)-1,"")</f>
        <v>137</v>
      </c>
      <c r="U81" s="1" t="str">
        <f t="shared" ca="1" si="30"/>
        <v>S137</v>
      </c>
      <c r="V81" s="11">
        <f t="shared" ca="1" si="31"/>
        <v>68.206666666666663</v>
      </c>
      <c r="W81" s="11"/>
      <c r="X81" s="11"/>
      <c r="Y81" s="12">
        <f ca="1">IF(V81&lt;&gt;"",IF(ABS($R81)&lt;0.8*Analyse!$AO$6/2,ABS($V81-$S81)/(INDIRECT($X$5)/100),""),"")</f>
        <v>7.7929035871721494E-2</v>
      </c>
      <c r="AN81" s="1"/>
      <c r="AO81" s="2"/>
    </row>
    <row r="82" spans="2:41" x14ac:dyDescent="0.2">
      <c r="B82">
        <v>-2.6</v>
      </c>
      <c r="C82">
        <v>67.8</v>
      </c>
      <c r="D82" s="13">
        <f ca="1">IF(B82&lt;&gt;"",TRUNC(B82-Analyse!$AP$6,2),"")</f>
        <v>-2.71</v>
      </c>
      <c r="F82" s="1">
        <f t="shared" ca="1" si="27"/>
        <v>-2.7</v>
      </c>
      <c r="G82" s="12">
        <f ca="1">IF(F82&lt;&gt;"",ROW($D$5)+MATCH(F82,INDIRECT(Analyse!$AR$6):INDIRECT(Analyse!$AS$6)),"")</f>
        <v>83</v>
      </c>
      <c r="H82" s="1" t="str">
        <f t="shared" ca="1" si="18"/>
        <v>D83</v>
      </c>
      <c r="I82" s="1" t="str">
        <f t="shared" ca="1" si="19"/>
        <v>D82</v>
      </c>
      <c r="J82" s="1" t="str">
        <f t="shared" ca="1" si="20"/>
        <v>C83</v>
      </c>
      <c r="K82" s="1" t="str">
        <f t="shared" ca="1" si="21"/>
        <v>C82</v>
      </c>
      <c r="L82" s="10">
        <f t="shared" ca="1" si="22"/>
        <v>-0.78000000000000114</v>
      </c>
      <c r="M82" s="10">
        <f t="shared" ca="1" si="23"/>
        <v>-0.12000000000000011</v>
      </c>
      <c r="N82" s="2">
        <f t="shared" ca="1" si="24"/>
        <v>6.5000000000000036</v>
      </c>
      <c r="O82" s="10">
        <f t="shared" ca="1" si="25"/>
        <v>85.415000000000006</v>
      </c>
      <c r="P82" s="2">
        <f t="shared" ca="1" si="26"/>
        <v>67.864999999999995</v>
      </c>
      <c r="R82" s="1">
        <f t="shared" ca="1" si="28"/>
        <v>-2.7</v>
      </c>
      <c r="S82" s="2">
        <f t="shared" ca="1" si="29"/>
        <v>67.864999999999995</v>
      </c>
      <c r="T82" s="1">
        <f ca="1">IF(R82&lt;0,MATCH(ABS(R82),$R84:$R$1000,0)+ROW($R84)-1,"")</f>
        <v>136</v>
      </c>
      <c r="U82" s="1" t="str">
        <f t="shared" ca="1" si="30"/>
        <v>S136</v>
      </c>
      <c r="V82" s="11">
        <f t="shared" ca="1" si="31"/>
        <v>68.073333333333338</v>
      </c>
      <c r="W82" s="11"/>
      <c r="X82" s="11"/>
      <c r="Y82" s="12">
        <f ca="1">IF(V82&lt;&gt;"",IF(ABS($R82)&lt;0.8*Analyse!$AO$6/2,ABS($V82-$S82)/(INDIRECT($X$5)/100),""),"")</f>
        <v>0.30441029637387834</v>
      </c>
      <c r="AN82" s="1"/>
      <c r="AO82" s="2"/>
    </row>
    <row r="83" spans="2:41" x14ac:dyDescent="0.2">
      <c r="B83">
        <v>-2.48</v>
      </c>
      <c r="C83">
        <v>68.58</v>
      </c>
      <c r="D83" s="13">
        <f ca="1">IF(B83&lt;&gt;"",TRUNC(B83-Analyse!$AP$6,2),"")</f>
        <v>-2.59</v>
      </c>
      <c r="F83" s="1">
        <f t="shared" ca="1" si="27"/>
        <v>-2.6</v>
      </c>
      <c r="G83" s="12">
        <f ca="1">IF(F83&lt;&gt;"",ROW($D$5)+MATCH(F83,INDIRECT(Analyse!$AR$6):INDIRECT(Analyse!$AS$6)),"")</f>
        <v>83</v>
      </c>
      <c r="H83" s="1" t="str">
        <f t="shared" ca="1" si="18"/>
        <v>D83</v>
      </c>
      <c r="I83" s="1" t="str">
        <f t="shared" ca="1" si="19"/>
        <v>D82</v>
      </c>
      <c r="J83" s="1" t="str">
        <f t="shared" ca="1" si="20"/>
        <v>C83</v>
      </c>
      <c r="K83" s="1" t="str">
        <f t="shared" ca="1" si="21"/>
        <v>C82</v>
      </c>
      <c r="L83" s="10">
        <f t="shared" ca="1" si="22"/>
        <v>-0.78000000000000114</v>
      </c>
      <c r="M83" s="10">
        <f t="shared" ca="1" si="23"/>
        <v>-0.12000000000000011</v>
      </c>
      <c r="N83" s="2">
        <f t="shared" ca="1" si="24"/>
        <v>6.5000000000000036</v>
      </c>
      <c r="O83" s="10">
        <f t="shared" ca="1" si="25"/>
        <v>85.415000000000006</v>
      </c>
      <c r="P83" s="2">
        <f t="shared" ca="1" si="26"/>
        <v>68.515000000000001</v>
      </c>
      <c r="R83" s="1">
        <f t="shared" ca="1" si="28"/>
        <v>-2.6</v>
      </c>
      <c r="S83" s="2">
        <f t="shared" ca="1" si="29"/>
        <v>68.515000000000001</v>
      </c>
      <c r="T83" s="1">
        <f ca="1">IF(R83&lt;0,MATCH(ABS(R83),$R85:$R$1000,0)+ROW($R85)-1,"")</f>
        <v>135</v>
      </c>
      <c r="U83" s="1" t="str">
        <f t="shared" ca="1" si="30"/>
        <v>S135</v>
      </c>
      <c r="V83" s="11">
        <f t="shared" ca="1" si="31"/>
        <v>67.989999999999995</v>
      </c>
      <c r="W83" s="11"/>
      <c r="X83" s="11"/>
      <c r="Y83" s="12">
        <f ca="1">IF(V83&lt;&gt;"",IF(ABS($R83)&lt;0.8*Analyse!$AO$6/2,ABS($V83-$S83)/(INDIRECT($X$5)/100),""),"")</f>
        <v>0.76711394686214684</v>
      </c>
      <c r="AN83" s="1"/>
      <c r="AO83" s="2"/>
    </row>
    <row r="84" spans="2:41" x14ac:dyDescent="0.2">
      <c r="B84">
        <v>-2.39</v>
      </c>
      <c r="C84">
        <v>68.430000000000007</v>
      </c>
      <c r="D84" s="13">
        <f ca="1">IF(B84&lt;&gt;"",TRUNC(B84-Analyse!$AP$6,2),"")</f>
        <v>-2.5</v>
      </c>
      <c r="F84" s="1">
        <f t="shared" ca="1" si="27"/>
        <v>-2.5</v>
      </c>
      <c r="G84" s="12">
        <f ca="1">IF(F84&lt;&gt;"",ROW($D$5)+MATCH(F84,INDIRECT(Analyse!$AR$6):INDIRECT(Analyse!$AS$6)),"")</f>
        <v>85</v>
      </c>
      <c r="H84" s="1" t="str">
        <f t="shared" ca="1" si="18"/>
        <v>D85</v>
      </c>
      <c r="I84" s="1" t="str">
        <f t="shared" ca="1" si="19"/>
        <v>D84</v>
      </c>
      <c r="J84" s="1" t="str">
        <f t="shared" ca="1" si="20"/>
        <v>C85</v>
      </c>
      <c r="K84" s="1" t="str">
        <f t="shared" ca="1" si="21"/>
        <v>C84</v>
      </c>
      <c r="L84" s="10">
        <f t="shared" ca="1" si="22"/>
        <v>0.27000000000001023</v>
      </c>
      <c r="M84" s="10">
        <f t="shared" ca="1" si="23"/>
        <v>-8.9999999999999858E-2</v>
      </c>
      <c r="N84" s="2">
        <f t="shared" ca="1" si="24"/>
        <v>-3.0000000000001186</v>
      </c>
      <c r="O84" s="10">
        <f t="shared" ca="1" si="25"/>
        <v>60.929999999999708</v>
      </c>
      <c r="P84" s="2">
        <f t="shared" ca="1" si="26"/>
        <v>68.430000000000007</v>
      </c>
      <c r="R84" s="1">
        <f t="shared" ca="1" si="28"/>
        <v>-2.5</v>
      </c>
      <c r="S84" s="2">
        <f t="shared" ca="1" si="29"/>
        <v>68.430000000000007</v>
      </c>
      <c r="T84" s="1">
        <f ca="1">IF(R84&lt;0,MATCH(ABS(R84),$R86:$R$1000,0)+ROW($R86)-1,"")</f>
        <v>134</v>
      </c>
      <c r="U84" s="1" t="str">
        <f t="shared" ca="1" si="30"/>
        <v>S134</v>
      </c>
      <c r="V84" s="11">
        <f t="shared" ca="1" si="31"/>
        <v>68.127499999999998</v>
      </c>
      <c r="W84" s="11"/>
      <c r="X84" s="11"/>
      <c r="Y84" s="12">
        <f ca="1">IF(V84&lt;&gt;"",IF(ABS($R84)&lt;0.8*Analyse!$AO$6/2,ABS($V84-$S84)/(INDIRECT($X$5)/100),""),"")</f>
        <v>0.44200375033486455</v>
      </c>
      <c r="AN84" s="1"/>
      <c r="AO84" s="2"/>
    </row>
    <row r="85" spans="2:41" x14ac:dyDescent="0.2">
      <c r="B85">
        <v>-2.2999999999999998</v>
      </c>
      <c r="C85">
        <v>68.16</v>
      </c>
      <c r="D85" s="13">
        <f ca="1">IF(B85&lt;&gt;"",TRUNC(B85-Analyse!$AP$6,2),"")</f>
        <v>-2.41</v>
      </c>
      <c r="F85" s="1">
        <f t="shared" ca="1" si="27"/>
        <v>-2.4</v>
      </c>
      <c r="G85" s="12">
        <f ca="1">IF(F85&lt;&gt;"",ROW($D$5)+MATCH(F85,INDIRECT(Analyse!$AR$6):INDIRECT(Analyse!$AS$6)),"")</f>
        <v>86</v>
      </c>
      <c r="H85" s="1" t="str">
        <f t="shared" ca="1" si="18"/>
        <v>D86</v>
      </c>
      <c r="I85" s="1" t="str">
        <f t="shared" ca="1" si="19"/>
        <v>D85</v>
      </c>
      <c r="J85" s="1" t="str">
        <f t="shared" ca="1" si="20"/>
        <v>C86</v>
      </c>
      <c r="K85" s="1" t="str">
        <f t="shared" ca="1" si="21"/>
        <v>C85</v>
      </c>
      <c r="L85" s="10">
        <f t="shared" ca="1" si="22"/>
        <v>0.17999999999999261</v>
      </c>
      <c r="M85" s="10">
        <f t="shared" ca="1" si="23"/>
        <v>-0.10000000000000009</v>
      </c>
      <c r="N85" s="2">
        <f t="shared" ca="1" si="24"/>
        <v>-1.7999999999999245</v>
      </c>
      <c r="O85" s="10">
        <f t="shared" ca="1" si="25"/>
        <v>63.82200000000018</v>
      </c>
      <c r="P85" s="2">
        <f t="shared" ca="1" si="26"/>
        <v>68.141999999999996</v>
      </c>
      <c r="R85" s="1">
        <f t="shared" ca="1" si="28"/>
        <v>-2.4</v>
      </c>
      <c r="S85" s="2">
        <f t="shared" ca="1" si="29"/>
        <v>68.141999999999996</v>
      </c>
      <c r="T85" s="1">
        <f ca="1">IF(R85&lt;0,MATCH(ABS(R85),$R87:$R$1000,0)+ROW($R87)-1,"")</f>
        <v>133</v>
      </c>
      <c r="U85" s="1" t="str">
        <f t="shared" ca="1" si="30"/>
        <v>S133</v>
      </c>
      <c r="V85" s="11">
        <f t="shared" ca="1" si="31"/>
        <v>68.302499999999995</v>
      </c>
      <c r="W85" s="11"/>
      <c r="X85" s="11"/>
      <c r="Y85" s="12">
        <f ca="1">IF(V85&lt;&gt;"",IF(ABS($R85)&lt;0.8*Analyse!$AO$6/2,ABS($V85-$S85)/(INDIRECT($X$5)/100),""),"")</f>
        <v>0.23451769232642372</v>
      </c>
      <c r="AN85" s="1"/>
      <c r="AO85" s="2"/>
    </row>
    <row r="86" spans="2:41" x14ac:dyDescent="0.2">
      <c r="B86">
        <v>-2.2000000000000002</v>
      </c>
      <c r="C86">
        <v>67.98</v>
      </c>
      <c r="D86" s="13">
        <f ca="1">IF(B86&lt;&gt;"",TRUNC(B86-Analyse!$AP$6,2),"")</f>
        <v>-2.31</v>
      </c>
      <c r="F86" s="1">
        <f t="shared" ca="1" si="27"/>
        <v>-2.2999999999999998</v>
      </c>
      <c r="G86" s="12">
        <f ca="1">IF(F86&lt;&gt;"",ROW($D$5)+MATCH(F86,INDIRECT(Analyse!$AR$6):INDIRECT(Analyse!$AS$6)),"")</f>
        <v>87</v>
      </c>
      <c r="H86" s="1" t="str">
        <f t="shared" ca="1" si="18"/>
        <v>D87</v>
      </c>
      <c r="I86" s="1" t="str">
        <f t="shared" ca="1" si="19"/>
        <v>D86</v>
      </c>
      <c r="J86" s="1" t="str">
        <f t="shared" ca="1" si="20"/>
        <v>C87</v>
      </c>
      <c r="K86" s="1" t="str">
        <f t="shared" ca="1" si="21"/>
        <v>C86</v>
      </c>
      <c r="L86" s="10">
        <f t="shared" ca="1" si="22"/>
        <v>-0.31000000000000227</v>
      </c>
      <c r="M86" s="10">
        <f t="shared" ca="1" si="23"/>
        <v>-0.10999999999999988</v>
      </c>
      <c r="N86" s="2">
        <f t="shared" ca="1" si="24"/>
        <v>2.8181818181818419</v>
      </c>
      <c r="O86" s="10">
        <f t="shared" ca="1" si="25"/>
        <v>74.490000000000066</v>
      </c>
      <c r="P86" s="2">
        <f t="shared" ca="1" si="26"/>
        <v>68.008181818181825</v>
      </c>
      <c r="R86" s="1">
        <f t="shared" ca="1" si="28"/>
        <v>-2.2999999999999998</v>
      </c>
      <c r="S86" s="2">
        <f t="shared" ca="1" si="29"/>
        <v>68.008181818181825</v>
      </c>
      <c r="T86" s="1">
        <f ca="1">IF(R86&lt;0,MATCH(ABS(R86),$R88:$R$1000,0)+ROW($R88)-1,"")</f>
        <v>132</v>
      </c>
      <c r="U86" s="1" t="str">
        <f t="shared" ca="1" si="30"/>
        <v>S132</v>
      </c>
      <c r="V86" s="11">
        <f t="shared" ca="1" si="31"/>
        <v>68.212000000000003</v>
      </c>
      <c r="W86" s="11"/>
      <c r="X86" s="11"/>
      <c r="Y86" s="12">
        <f ca="1">IF(V86&lt;&gt;"",IF(ABS($R86)&lt;0.8*Analyse!$AO$6/2,ABS($V86-$S86)/(INDIRECT($X$5)/100),""),"")</f>
        <v>0.29781289504153857</v>
      </c>
      <c r="AN86" s="1"/>
      <c r="AO86" s="2"/>
    </row>
    <row r="87" spans="2:41" x14ac:dyDescent="0.2">
      <c r="B87">
        <v>-2.09</v>
      </c>
      <c r="C87">
        <v>68.290000000000006</v>
      </c>
      <c r="D87" s="13">
        <f ca="1">IF(B87&lt;&gt;"",TRUNC(B87-Analyse!$AP$6,2),"")</f>
        <v>-2.2000000000000002</v>
      </c>
      <c r="F87" s="1">
        <f t="shared" ca="1" si="27"/>
        <v>-2.2000000000000002</v>
      </c>
      <c r="G87" s="12">
        <f ca="1">IF(F87&lt;&gt;"",ROW($D$5)+MATCH(F87,INDIRECT(Analyse!$AR$6):INDIRECT(Analyse!$AS$6)),"")</f>
        <v>88</v>
      </c>
      <c r="H87" s="1" t="str">
        <f t="shared" ca="1" si="18"/>
        <v>D88</v>
      </c>
      <c r="I87" s="1" t="str">
        <f t="shared" ca="1" si="19"/>
        <v>D87</v>
      </c>
      <c r="J87" s="1" t="str">
        <f t="shared" ca="1" si="20"/>
        <v>C88</v>
      </c>
      <c r="K87" s="1" t="str">
        <f t="shared" ca="1" si="21"/>
        <v>C87</v>
      </c>
      <c r="L87" s="10">
        <f t="shared" ca="1" si="22"/>
        <v>0.13000000000000966</v>
      </c>
      <c r="M87" s="10">
        <f t="shared" ca="1" si="23"/>
        <v>-9.0000000000000302E-2</v>
      </c>
      <c r="N87" s="2">
        <f t="shared" ca="1" si="24"/>
        <v>-1.444444444444547</v>
      </c>
      <c r="O87" s="10">
        <f t="shared" ca="1" si="25"/>
        <v>65.112222222222002</v>
      </c>
      <c r="P87" s="2">
        <f t="shared" ca="1" si="26"/>
        <v>68.290000000000006</v>
      </c>
      <c r="R87" s="1">
        <f t="shared" ca="1" si="28"/>
        <v>-2.2000000000000002</v>
      </c>
      <c r="S87" s="2">
        <f t="shared" ca="1" si="29"/>
        <v>68.290000000000006</v>
      </c>
      <c r="T87" s="1">
        <f ca="1">IF(R87&lt;0,MATCH(ABS(R87),$R89:$R$1000,0)+ROW($R89)-1,"")</f>
        <v>131</v>
      </c>
      <c r="U87" s="1" t="str">
        <f t="shared" ca="1" si="30"/>
        <v>S131</v>
      </c>
      <c r="V87" s="11">
        <f t="shared" ca="1" si="31"/>
        <v>68.3</v>
      </c>
      <c r="W87" s="11"/>
      <c r="X87" s="11"/>
      <c r="Y87" s="12">
        <f ca="1">IF(V87&lt;&gt;"",IF(ABS($R87)&lt;0.8*Analyse!$AO$6/2,ABS($V87-$S87)/(INDIRECT($X$5)/100),""),"")</f>
        <v>1.4611694225932207E-2</v>
      </c>
      <c r="AN87" s="1"/>
      <c r="AO87" s="2"/>
    </row>
    <row r="88" spans="2:41" x14ac:dyDescent="0.2">
      <c r="B88">
        <v>-2</v>
      </c>
      <c r="C88">
        <v>68.16</v>
      </c>
      <c r="D88" s="13">
        <f ca="1">IF(B88&lt;&gt;"",TRUNC(B88-Analyse!$AP$6,2),"")</f>
        <v>-2.11</v>
      </c>
      <c r="F88" s="1">
        <f t="shared" ca="1" si="27"/>
        <v>-2.1</v>
      </c>
      <c r="G88" s="12">
        <f ca="1">IF(F88&lt;&gt;"",ROW($D$5)+MATCH(F88,INDIRECT(Analyse!$AR$6):INDIRECT(Analyse!$AS$6)),"")</f>
        <v>89</v>
      </c>
      <c r="H88" s="1" t="str">
        <f t="shared" ca="1" si="18"/>
        <v>D89</v>
      </c>
      <c r="I88" s="1" t="str">
        <f t="shared" ca="1" si="19"/>
        <v>D88</v>
      </c>
      <c r="J88" s="1" t="str">
        <f t="shared" ca="1" si="20"/>
        <v>C89</v>
      </c>
      <c r="K88" s="1" t="str">
        <f t="shared" ca="1" si="21"/>
        <v>C88</v>
      </c>
      <c r="L88" s="10">
        <f t="shared" ca="1" si="22"/>
        <v>-6.0000000000002274E-2</v>
      </c>
      <c r="M88" s="10">
        <f t="shared" ca="1" si="23"/>
        <v>-0.11999999999999988</v>
      </c>
      <c r="N88" s="2">
        <f t="shared" ca="1" si="24"/>
        <v>0.50000000000001943</v>
      </c>
      <c r="O88" s="10">
        <f t="shared" ca="1" si="25"/>
        <v>69.215000000000032</v>
      </c>
      <c r="P88" s="2">
        <f t="shared" ca="1" si="26"/>
        <v>68.164999999999992</v>
      </c>
      <c r="R88" s="1">
        <f t="shared" ca="1" si="28"/>
        <v>-2.1</v>
      </c>
      <c r="S88" s="2">
        <f t="shared" ca="1" si="29"/>
        <v>68.164999999999992</v>
      </c>
      <c r="T88" s="1">
        <f ca="1">IF(R88&lt;0,MATCH(ABS(R88),$R90:$R$1000,0)+ROW($R90)-1,"")</f>
        <v>130</v>
      </c>
      <c r="U88" s="1" t="str">
        <f t="shared" ca="1" si="30"/>
        <v>S130</v>
      </c>
      <c r="V88" s="11">
        <f t="shared" ca="1" si="31"/>
        <v>68.572727272727263</v>
      </c>
      <c r="W88" s="11"/>
      <c r="X88" s="11"/>
      <c r="Y88" s="12">
        <f ca="1">IF(V88&lt;&gt;"",IF(ABS($R88)&lt;0.8*Analyse!$AO$6/2,ABS($V88-$S88)/(INDIRECT($X$5)/100),""),"")</f>
        <v>0.59575862366695753</v>
      </c>
      <c r="AN88" s="1"/>
      <c r="AO88" s="2"/>
    </row>
    <row r="89" spans="2:41" x14ac:dyDescent="0.2">
      <c r="B89">
        <v>-1.88</v>
      </c>
      <c r="C89">
        <v>68.22</v>
      </c>
      <c r="D89" s="13">
        <f ca="1">IF(B89&lt;&gt;"",TRUNC(B89-Analyse!$AP$6,2),"")</f>
        <v>-1.99</v>
      </c>
      <c r="F89" s="1">
        <f t="shared" ca="1" si="27"/>
        <v>-2</v>
      </c>
      <c r="G89" s="12">
        <f ca="1">IF(F89&lt;&gt;"",ROW($D$5)+MATCH(F89,INDIRECT(Analyse!$AR$6):INDIRECT(Analyse!$AS$6)),"")</f>
        <v>89</v>
      </c>
      <c r="H89" s="1" t="str">
        <f t="shared" ca="1" si="18"/>
        <v>D89</v>
      </c>
      <c r="I89" s="1" t="str">
        <f t="shared" ca="1" si="19"/>
        <v>D88</v>
      </c>
      <c r="J89" s="1" t="str">
        <f t="shared" ca="1" si="20"/>
        <v>C89</v>
      </c>
      <c r="K89" s="1" t="str">
        <f t="shared" ca="1" si="21"/>
        <v>C88</v>
      </c>
      <c r="L89" s="10">
        <f t="shared" ca="1" si="22"/>
        <v>-6.0000000000002274E-2</v>
      </c>
      <c r="M89" s="10">
        <f t="shared" ca="1" si="23"/>
        <v>-0.11999999999999988</v>
      </c>
      <c r="N89" s="2">
        <f t="shared" ca="1" si="24"/>
        <v>0.50000000000001943</v>
      </c>
      <c r="O89" s="10">
        <f t="shared" ca="1" si="25"/>
        <v>69.215000000000032</v>
      </c>
      <c r="P89" s="2">
        <f t="shared" ca="1" si="26"/>
        <v>68.214999999999989</v>
      </c>
      <c r="R89" s="1">
        <f t="shared" ca="1" si="28"/>
        <v>-2</v>
      </c>
      <c r="S89" s="2">
        <f t="shared" ca="1" si="29"/>
        <v>68.214999999999989</v>
      </c>
      <c r="T89" s="1">
        <f ca="1">IF(R89&lt;0,MATCH(ABS(R89),$R91:$R$1000,0)+ROW($R91)-1,"")</f>
        <v>129</v>
      </c>
      <c r="U89" s="1" t="str">
        <f t="shared" ca="1" si="30"/>
        <v>S129</v>
      </c>
      <c r="V89" s="11">
        <f t="shared" ca="1" si="31"/>
        <v>68.260000000000005</v>
      </c>
      <c r="W89" s="11"/>
      <c r="X89" s="11"/>
      <c r="Y89" s="12">
        <f ca="1">IF(V89&lt;&gt;"",IF(ABS($R89)&lt;0.8*Analyse!$AO$6/2,ABS($V89-$S89)/(INDIRECT($X$5)/100),""),"")</f>
        <v>6.5752624016777991E-2</v>
      </c>
      <c r="AN89" s="1"/>
      <c r="AO89" s="2"/>
    </row>
    <row r="90" spans="2:41" x14ac:dyDescent="0.2">
      <c r="B90">
        <v>-1.78</v>
      </c>
      <c r="C90">
        <v>68.38</v>
      </c>
      <c r="D90" s="13">
        <f ca="1">IF(B90&lt;&gt;"",TRUNC(B90-Analyse!$AP$6,2),"")</f>
        <v>-1.89</v>
      </c>
      <c r="F90" s="1">
        <f t="shared" ca="1" si="27"/>
        <v>-1.9</v>
      </c>
      <c r="G90" s="12">
        <f ca="1">IF(F90&lt;&gt;"",ROW($D$5)+MATCH(F90,INDIRECT(Analyse!$AR$6):INDIRECT(Analyse!$AS$6)),"")</f>
        <v>90</v>
      </c>
      <c r="H90" s="1" t="str">
        <f t="shared" ca="1" si="18"/>
        <v>D90</v>
      </c>
      <c r="I90" s="1" t="str">
        <f t="shared" ca="1" si="19"/>
        <v>D89</v>
      </c>
      <c r="J90" s="1" t="str">
        <f t="shared" ca="1" si="20"/>
        <v>C90</v>
      </c>
      <c r="K90" s="1" t="str">
        <f t="shared" ca="1" si="21"/>
        <v>C89</v>
      </c>
      <c r="L90" s="10">
        <f t="shared" ca="1" si="22"/>
        <v>-0.15999999999999659</v>
      </c>
      <c r="M90" s="10">
        <f t="shared" ca="1" si="23"/>
        <v>-0.10000000000000009</v>
      </c>
      <c r="N90" s="2">
        <f t="shared" ca="1" si="24"/>
        <v>1.5999999999999646</v>
      </c>
      <c r="O90" s="10">
        <f t="shared" ca="1" si="25"/>
        <v>71.403999999999925</v>
      </c>
      <c r="P90" s="2">
        <f t="shared" ca="1" si="26"/>
        <v>68.36399999999999</v>
      </c>
      <c r="R90" s="1">
        <f t="shared" ca="1" si="28"/>
        <v>-1.9</v>
      </c>
      <c r="S90" s="2">
        <f t="shared" ca="1" si="29"/>
        <v>68.36399999999999</v>
      </c>
      <c r="T90" s="1">
        <f ca="1">IF(R90&lt;0,MATCH(ABS(R90),$R92:$R$1000,0)+ROW($R92)-1,"")</f>
        <v>128</v>
      </c>
      <c r="U90" s="1" t="str">
        <f t="shared" ca="1" si="30"/>
        <v>S128</v>
      </c>
      <c r="V90" s="11">
        <f t="shared" ca="1" si="31"/>
        <v>68.196363636363628</v>
      </c>
      <c r="W90" s="11"/>
      <c r="X90" s="11"/>
      <c r="Y90" s="12">
        <f ca="1">IF(V90&lt;&gt;"",IF(ABS($R90)&lt;0.8*Analyse!$AO$6/2,ABS($V90-$S90)/(INDIRECT($X$5)/100),""),"")</f>
        <v>0.24494512866039272</v>
      </c>
      <c r="AN90" s="1"/>
      <c r="AO90" s="2"/>
    </row>
    <row r="91" spans="2:41" x14ac:dyDescent="0.2">
      <c r="B91">
        <v>-1.69</v>
      </c>
      <c r="C91">
        <v>68.72</v>
      </c>
      <c r="D91" s="13">
        <f ca="1">IF(B91&lt;&gt;"",TRUNC(B91-Analyse!$AP$6,2),"")</f>
        <v>-1.8</v>
      </c>
      <c r="F91" s="1">
        <f t="shared" ca="1" si="27"/>
        <v>-1.8</v>
      </c>
      <c r="G91" s="12">
        <f ca="1">IF(F91&lt;&gt;"",ROW($D$5)+MATCH(F91,INDIRECT(Analyse!$AR$6):INDIRECT(Analyse!$AS$6)),"")</f>
        <v>92</v>
      </c>
      <c r="H91" s="1" t="str">
        <f t="shared" ca="1" si="18"/>
        <v>D92</v>
      </c>
      <c r="I91" s="1" t="str">
        <f t="shared" ca="1" si="19"/>
        <v>D91</v>
      </c>
      <c r="J91" s="1" t="str">
        <f t="shared" ca="1" si="20"/>
        <v>C92</v>
      </c>
      <c r="K91" s="1" t="str">
        <f t="shared" ca="1" si="21"/>
        <v>C91</v>
      </c>
      <c r="L91" s="10">
        <f t="shared" ca="1" si="22"/>
        <v>0.28999999999999204</v>
      </c>
      <c r="M91" s="10">
        <f t="shared" ca="1" si="23"/>
        <v>-0.1100000000000001</v>
      </c>
      <c r="N91" s="2">
        <f t="shared" ca="1" si="24"/>
        <v>-2.6363636363635616</v>
      </c>
      <c r="O91" s="10">
        <f t="shared" ca="1" si="25"/>
        <v>63.974545454545591</v>
      </c>
      <c r="P91" s="2">
        <f t="shared" ca="1" si="26"/>
        <v>68.72</v>
      </c>
      <c r="R91" s="1">
        <f t="shared" ca="1" si="28"/>
        <v>-1.8</v>
      </c>
      <c r="S91" s="2">
        <f t="shared" ca="1" si="29"/>
        <v>68.72</v>
      </c>
      <c r="T91" s="1">
        <f ca="1">IF(R91&lt;0,MATCH(ABS(R91),$R93:$R$1000,0)+ROW($R93)-1,"")</f>
        <v>127</v>
      </c>
      <c r="U91" s="1" t="str">
        <f t="shared" ca="1" si="30"/>
        <v>S127</v>
      </c>
      <c r="V91" s="11">
        <f t="shared" ca="1" si="31"/>
        <v>68.571999999999989</v>
      </c>
      <c r="W91" s="11"/>
      <c r="X91" s="11"/>
      <c r="Y91" s="12">
        <f ca="1">IF(V91&lt;&gt;"",IF(ABS($R91)&lt;0.8*Analyse!$AO$6/2,ABS($V91-$S91)/(INDIRECT($X$5)/100),""),"")</f>
        <v>0.21625307454400847</v>
      </c>
      <c r="AN91" s="1"/>
      <c r="AO91" s="2"/>
    </row>
    <row r="92" spans="2:41" x14ac:dyDescent="0.2">
      <c r="B92">
        <v>-1.58</v>
      </c>
      <c r="C92">
        <v>68.430000000000007</v>
      </c>
      <c r="D92" s="13">
        <f ca="1">IF(B92&lt;&gt;"",TRUNC(B92-Analyse!$AP$6,2),"")</f>
        <v>-1.69</v>
      </c>
      <c r="F92" s="1">
        <f t="shared" ca="1" si="27"/>
        <v>-1.7</v>
      </c>
      <c r="G92" s="12">
        <f ca="1">IF(F92&lt;&gt;"",ROW($D$5)+MATCH(F92,INDIRECT(Analyse!$AR$6):INDIRECT(Analyse!$AS$6)),"")</f>
        <v>92</v>
      </c>
      <c r="H92" s="1" t="str">
        <f t="shared" ca="1" si="18"/>
        <v>D92</v>
      </c>
      <c r="I92" s="1" t="str">
        <f t="shared" ca="1" si="19"/>
        <v>D91</v>
      </c>
      <c r="J92" s="1" t="str">
        <f t="shared" ca="1" si="20"/>
        <v>C92</v>
      </c>
      <c r="K92" s="1" t="str">
        <f t="shared" ca="1" si="21"/>
        <v>C91</v>
      </c>
      <c r="L92" s="10">
        <f t="shared" ca="1" si="22"/>
        <v>0.28999999999999204</v>
      </c>
      <c r="M92" s="10">
        <f t="shared" ca="1" si="23"/>
        <v>-0.1100000000000001</v>
      </c>
      <c r="N92" s="2">
        <f t="shared" ca="1" si="24"/>
        <v>-2.6363636363635616</v>
      </c>
      <c r="O92" s="10">
        <f t="shared" ca="1" si="25"/>
        <v>63.974545454545591</v>
      </c>
      <c r="P92" s="2">
        <f t="shared" ca="1" si="26"/>
        <v>68.456363636363648</v>
      </c>
      <c r="R92" s="1">
        <f t="shared" ca="1" si="28"/>
        <v>-1.7</v>
      </c>
      <c r="S92" s="2">
        <f t="shared" ca="1" si="29"/>
        <v>68.456363636363648</v>
      </c>
      <c r="T92" s="1">
        <f ca="1">IF(R92&lt;0,MATCH(ABS(R92),$R94:$R$1000,0)+ROW($R94)-1,"")</f>
        <v>126</v>
      </c>
      <c r="U92" s="1" t="str">
        <f t="shared" ca="1" si="30"/>
        <v>S126</v>
      </c>
      <c r="V92" s="11">
        <f t="shared" ca="1" si="31"/>
        <v>68.079000000000008</v>
      </c>
      <c r="W92" s="11"/>
      <c r="X92" s="11"/>
      <c r="Y92" s="12">
        <f ca="1">IF(V92&lt;&gt;"",IF(ABS($R92)&lt;0.8*Analyse!$AO$6/2,ABS($V92-$S92)/(INDIRECT($X$5)/100),""),"")</f>
        <v>0.55139220665363931</v>
      </c>
      <c r="AN92" s="1"/>
      <c r="AO92" s="2"/>
    </row>
    <row r="93" spans="2:41" x14ac:dyDescent="0.2">
      <c r="B93">
        <v>-1.48</v>
      </c>
      <c r="C93">
        <v>68.56</v>
      </c>
      <c r="D93" s="13">
        <f ca="1">IF(B93&lt;&gt;"",TRUNC(B93-Analyse!$AP$6,2),"")</f>
        <v>-1.59</v>
      </c>
      <c r="F93" s="1">
        <f t="shared" ca="1" si="27"/>
        <v>-1.6</v>
      </c>
      <c r="G93" s="12">
        <f ca="1">IF(F93&lt;&gt;"",ROW($D$5)+MATCH(F93,INDIRECT(Analyse!$AR$6):INDIRECT(Analyse!$AS$6)),"")</f>
        <v>93</v>
      </c>
      <c r="H93" s="1" t="str">
        <f t="shared" ca="1" si="18"/>
        <v>D93</v>
      </c>
      <c r="I93" s="1" t="str">
        <f t="shared" ca="1" si="19"/>
        <v>D92</v>
      </c>
      <c r="J93" s="1" t="str">
        <f t="shared" ca="1" si="20"/>
        <v>C93</v>
      </c>
      <c r="K93" s="1" t="str">
        <f t="shared" ca="1" si="21"/>
        <v>C92</v>
      </c>
      <c r="L93" s="10">
        <f t="shared" ca="1" si="22"/>
        <v>-0.12999999999999545</v>
      </c>
      <c r="M93" s="10">
        <f t="shared" ca="1" si="23"/>
        <v>-9.9999999999999867E-2</v>
      </c>
      <c r="N93" s="2">
        <f t="shared" ca="1" si="24"/>
        <v>1.2999999999999563</v>
      </c>
      <c r="O93" s="10">
        <f t="shared" ca="1" si="25"/>
        <v>70.626999999999938</v>
      </c>
      <c r="P93" s="2">
        <f t="shared" ca="1" si="26"/>
        <v>68.547000000000011</v>
      </c>
      <c r="R93" s="1">
        <f t="shared" ca="1" si="28"/>
        <v>-1.6</v>
      </c>
      <c r="S93" s="2">
        <f t="shared" ca="1" si="29"/>
        <v>68.547000000000011</v>
      </c>
      <c r="T93" s="1">
        <f ca="1">IF(R93&lt;0,MATCH(ABS(R93),$R95:$R$1000,0)+ROW($R95)-1,"")</f>
        <v>125</v>
      </c>
      <c r="U93" s="1" t="str">
        <f t="shared" ca="1" si="30"/>
        <v>S125</v>
      </c>
      <c r="V93" s="11">
        <f t="shared" ca="1" si="31"/>
        <v>68.367272727272734</v>
      </c>
      <c r="W93" s="11"/>
      <c r="X93" s="11"/>
      <c r="Y93" s="12">
        <f ca="1">IF(V93&lt;&gt;"",IF(ABS($R93)&lt;0.8*Analyse!$AO$6/2,ABS($V93-$S93)/(INDIRECT($X$5)/100),""),"")</f>
        <v>0.26261199531540841</v>
      </c>
      <c r="AN93" s="1"/>
      <c r="AO93" s="2"/>
    </row>
    <row r="94" spans="2:41" x14ac:dyDescent="0.2">
      <c r="B94">
        <v>-1.38</v>
      </c>
      <c r="C94">
        <v>68.55</v>
      </c>
      <c r="D94" s="13">
        <f ca="1">IF(B94&lt;&gt;"",TRUNC(B94-Analyse!$AP$6,2),"")</f>
        <v>-1.49</v>
      </c>
      <c r="F94" s="1">
        <f t="shared" ca="1" si="27"/>
        <v>-1.5</v>
      </c>
      <c r="G94" s="12">
        <f ca="1">IF(F94&lt;&gt;"",ROW($D$5)+MATCH(F94,INDIRECT(Analyse!$AR$6):INDIRECT(Analyse!$AS$6)),"")</f>
        <v>94</v>
      </c>
      <c r="H94" s="1" t="str">
        <f t="shared" ca="1" si="18"/>
        <v>D94</v>
      </c>
      <c r="I94" s="1" t="str">
        <f t="shared" ca="1" si="19"/>
        <v>D93</v>
      </c>
      <c r="J94" s="1" t="str">
        <f t="shared" ca="1" si="20"/>
        <v>C94</v>
      </c>
      <c r="K94" s="1" t="str">
        <f t="shared" ca="1" si="21"/>
        <v>C93</v>
      </c>
      <c r="L94" s="10">
        <f t="shared" ca="1" si="22"/>
        <v>1.0000000000005116E-2</v>
      </c>
      <c r="M94" s="10">
        <f t="shared" ca="1" si="23"/>
        <v>-0.10000000000000009</v>
      </c>
      <c r="N94" s="2">
        <f t="shared" ca="1" si="24"/>
        <v>-0.10000000000005108</v>
      </c>
      <c r="O94" s="10">
        <f t="shared" ca="1" si="25"/>
        <v>68.400999999999925</v>
      </c>
      <c r="P94" s="2">
        <f t="shared" ca="1" si="26"/>
        <v>68.551000000000002</v>
      </c>
      <c r="R94" s="1">
        <f t="shared" ca="1" si="28"/>
        <v>-1.5</v>
      </c>
      <c r="S94" s="2">
        <f t="shared" ca="1" si="29"/>
        <v>68.551000000000002</v>
      </c>
      <c r="T94" s="1">
        <f ca="1">IF(R94&lt;0,MATCH(ABS(R94),$R96:$R$1000,0)+ROW($R96)-1,"")</f>
        <v>124</v>
      </c>
      <c r="U94" s="1" t="str">
        <f t="shared" ca="1" si="30"/>
        <v>S124</v>
      </c>
      <c r="V94" s="11">
        <f t="shared" ca="1" si="31"/>
        <v>68.64</v>
      </c>
      <c r="W94" s="11"/>
      <c r="X94" s="11"/>
      <c r="Y94" s="12">
        <f ca="1">IF(V94&lt;&gt;"",IF(ABS($R94)&lt;0.8*Analyse!$AO$6/2,ABS($V94-$S94)/(INDIRECT($X$5)/100),""),"")</f>
        <v>0.13004407861091291</v>
      </c>
      <c r="AN94" s="1"/>
      <c r="AO94" s="2"/>
    </row>
    <row r="95" spans="2:41" x14ac:dyDescent="0.2">
      <c r="B95">
        <v>-1.29</v>
      </c>
      <c r="C95">
        <v>68.569999999999993</v>
      </c>
      <c r="D95" s="13">
        <f ca="1">IF(B95&lt;&gt;"",TRUNC(B95-Analyse!$AP$6,2),"")</f>
        <v>-1.4</v>
      </c>
      <c r="F95" s="1">
        <f t="shared" ca="1" si="27"/>
        <v>-1.4</v>
      </c>
      <c r="G95" s="12">
        <f ca="1">IF(F95&lt;&gt;"",ROW($D$5)+MATCH(F95,INDIRECT(Analyse!$AR$6):INDIRECT(Analyse!$AS$6)),"")</f>
        <v>96</v>
      </c>
      <c r="H95" s="1" t="str">
        <f t="shared" ca="1" si="18"/>
        <v>D96</v>
      </c>
      <c r="I95" s="1" t="str">
        <f t="shared" ca="1" si="19"/>
        <v>D95</v>
      </c>
      <c r="J95" s="1" t="str">
        <f t="shared" ca="1" si="20"/>
        <v>C96</v>
      </c>
      <c r="K95" s="1" t="str">
        <f t="shared" ca="1" si="21"/>
        <v>C95</v>
      </c>
      <c r="L95" s="10">
        <f t="shared" ca="1" si="22"/>
        <v>6.9999999999993179E-2</v>
      </c>
      <c r="M95" s="10">
        <f t="shared" ca="1" si="23"/>
        <v>-0.10999999999999988</v>
      </c>
      <c r="N95" s="2">
        <f t="shared" ca="1" si="24"/>
        <v>-0.63636363636357507</v>
      </c>
      <c r="O95" s="10">
        <f t="shared" ca="1" si="25"/>
        <v>67.679090909090988</v>
      </c>
      <c r="P95" s="2">
        <f t="shared" ca="1" si="26"/>
        <v>68.569999999999993</v>
      </c>
      <c r="R95" s="1">
        <f t="shared" ca="1" si="28"/>
        <v>-1.4</v>
      </c>
      <c r="S95" s="2">
        <f t="shared" ca="1" si="29"/>
        <v>68.569999999999993</v>
      </c>
      <c r="T95" s="1">
        <f ca="1">IF(R95&lt;0,MATCH(ABS(R95),$R97:$R$1000,0)+ROW($R97)-1,"")</f>
        <v>123</v>
      </c>
      <c r="U95" s="1" t="str">
        <f t="shared" ca="1" si="30"/>
        <v>S123</v>
      </c>
      <c r="V95" s="11">
        <f t="shared" ca="1" si="31"/>
        <v>68.358181818181819</v>
      </c>
      <c r="W95" s="11"/>
      <c r="X95" s="11"/>
      <c r="Y95" s="12">
        <f ca="1">IF(V95&lt;&gt;"",IF(ABS($R95)&lt;0.8*Analyse!$AO$6/2,ABS($V95-$S95)/(INDIRECT($X$5)/100),""),"")</f>
        <v>0.30950225042228852</v>
      </c>
      <c r="AN95" s="1"/>
      <c r="AO95" s="2"/>
    </row>
    <row r="96" spans="2:41" x14ac:dyDescent="0.2">
      <c r="B96">
        <v>-1.18</v>
      </c>
      <c r="C96">
        <v>68.5</v>
      </c>
      <c r="D96" s="13">
        <f ca="1">IF(B96&lt;&gt;"",TRUNC(B96-Analyse!$AP$6,2),"")</f>
        <v>-1.29</v>
      </c>
      <c r="F96" s="1">
        <f t="shared" ca="1" si="27"/>
        <v>-1.3</v>
      </c>
      <c r="G96" s="12">
        <f ca="1">IF(F96&lt;&gt;"",ROW($D$5)+MATCH(F96,INDIRECT(Analyse!$AR$6):INDIRECT(Analyse!$AS$6)),"")</f>
        <v>96</v>
      </c>
      <c r="H96" s="1" t="str">
        <f t="shared" ca="1" si="18"/>
        <v>D96</v>
      </c>
      <c r="I96" s="1" t="str">
        <f t="shared" ca="1" si="19"/>
        <v>D95</v>
      </c>
      <c r="J96" s="1" t="str">
        <f t="shared" ca="1" si="20"/>
        <v>C96</v>
      </c>
      <c r="K96" s="1" t="str">
        <f t="shared" ca="1" si="21"/>
        <v>C95</v>
      </c>
      <c r="L96" s="10">
        <f t="shared" ca="1" si="22"/>
        <v>6.9999999999993179E-2</v>
      </c>
      <c r="M96" s="10">
        <f t="shared" ca="1" si="23"/>
        <v>-0.10999999999999988</v>
      </c>
      <c r="N96" s="2">
        <f t="shared" ca="1" si="24"/>
        <v>-0.63636363636357507</v>
      </c>
      <c r="O96" s="10">
        <f t="shared" ca="1" si="25"/>
        <v>67.679090909090988</v>
      </c>
      <c r="P96" s="2">
        <f t="shared" ca="1" si="26"/>
        <v>68.506363636363631</v>
      </c>
      <c r="R96" s="1">
        <f t="shared" ca="1" si="28"/>
        <v>-1.3</v>
      </c>
      <c r="S96" s="2">
        <f t="shared" ca="1" si="29"/>
        <v>68.506363636363631</v>
      </c>
      <c r="T96" s="1">
        <f ca="1">IF(R96&lt;0,MATCH(ABS(R96),$R98:$R$1000,0)+ROW($R98)-1,"")</f>
        <v>122</v>
      </c>
      <c r="U96" s="1" t="str">
        <f t="shared" ca="1" si="30"/>
        <v>S122</v>
      </c>
      <c r="V96" s="11">
        <f t="shared" ca="1" si="31"/>
        <v>68.745000000000005</v>
      </c>
      <c r="W96" s="11"/>
      <c r="X96" s="11"/>
      <c r="Y96" s="12">
        <f ca="1">IF(V96&lt;&gt;"",IF(ABS($R96)&lt;0.8*Analyse!$AO$6/2,ABS($V96-$S96)/(INDIRECT($X$5)/100),""),"")</f>
        <v>0.34868815766462352</v>
      </c>
      <c r="AN96" s="1"/>
      <c r="AO96" s="2"/>
    </row>
    <row r="97" spans="2:41" x14ac:dyDescent="0.2">
      <c r="B97">
        <v>-1.1000000000000001</v>
      </c>
      <c r="C97">
        <v>68.569999999999993</v>
      </c>
      <c r="D97" s="13">
        <f ca="1">IF(B97&lt;&gt;"",TRUNC(B97-Analyse!$AP$6,2),"")</f>
        <v>-1.21</v>
      </c>
      <c r="F97" s="1">
        <f t="shared" ca="1" si="27"/>
        <v>-1.2</v>
      </c>
      <c r="G97" s="12">
        <f ca="1">IF(F97&lt;&gt;"",ROW($D$5)+MATCH(F97,INDIRECT(Analyse!$AR$6):INDIRECT(Analyse!$AS$6)),"")</f>
        <v>98</v>
      </c>
      <c r="H97" s="1" t="str">
        <f t="shared" ca="1" si="18"/>
        <v>D98</v>
      </c>
      <c r="I97" s="1" t="str">
        <f t="shared" ca="1" si="19"/>
        <v>D97</v>
      </c>
      <c r="J97" s="1" t="str">
        <f t="shared" ca="1" si="20"/>
        <v>C98</v>
      </c>
      <c r="K97" s="1" t="str">
        <f t="shared" ca="1" si="21"/>
        <v>C97</v>
      </c>
      <c r="L97" s="10">
        <f t="shared" ca="1" si="22"/>
        <v>-0.30000000000001137</v>
      </c>
      <c r="M97" s="10">
        <f t="shared" ca="1" si="23"/>
        <v>-0.11999999999999988</v>
      </c>
      <c r="N97" s="2">
        <f t="shared" ca="1" si="24"/>
        <v>2.5000000000000973</v>
      </c>
      <c r="O97" s="10">
        <f t="shared" ca="1" si="25"/>
        <v>71.595000000000113</v>
      </c>
      <c r="P97" s="2">
        <f t="shared" ca="1" si="26"/>
        <v>68.594999999999999</v>
      </c>
      <c r="R97" s="1">
        <f t="shared" ca="1" si="28"/>
        <v>-1.2</v>
      </c>
      <c r="S97" s="2">
        <f t="shared" ca="1" si="29"/>
        <v>68.594999999999999</v>
      </c>
      <c r="T97" s="1">
        <f ca="1">IF(R97&lt;0,MATCH(ABS(R97),$R99:$R$1000,0)+ROW($R99)-1,"")</f>
        <v>121</v>
      </c>
      <c r="U97" s="1" t="str">
        <f t="shared" ca="1" si="30"/>
        <v>S121</v>
      </c>
      <c r="V97" s="11">
        <f t="shared" ca="1" si="31"/>
        <v>68.824166666666656</v>
      </c>
      <c r="W97" s="11"/>
      <c r="X97" s="11"/>
      <c r="Y97" s="12">
        <f ca="1">IF(V97&lt;&gt;"",IF(ABS($R97)&lt;0.8*Analyse!$AO$6/2,ABS($V97-$S97)/(INDIRECT($X$5)/100),""),"")</f>
        <v>0.33485132601123713</v>
      </c>
      <c r="AN97" s="1"/>
      <c r="AO97" s="2"/>
    </row>
    <row r="98" spans="2:41" x14ac:dyDescent="0.2">
      <c r="B98">
        <v>-0.98</v>
      </c>
      <c r="C98">
        <v>68.87</v>
      </c>
      <c r="D98" s="13">
        <f ca="1">IF(B98&lt;&gt;"",TRUNC(B98-Analyse!$AP$6,2),"")</f>
        <v>-1.0900000000000001</v>
      </c>
      <c r="F98" s="1">
        <f t="shared" ca="1" si="27"/>
        <v>-1.1000000000000001</v>
      </c>
      <c r="G98" s="12">
        <f ca="1">IF(F98&lt;&gt;"",ROW($D$5)+MATCH(F98,INDIRECT(Analyse!$AR$6):INDIRECT(Analyse!$AS$6)),"")</f>
        <v>98</v>
      </c>
      <c r="H98" s="1" t="str">
        <f t="shared" ca="1" si="18"/>
        <v>D98</v>
      </c>
      <c r="I98" s="1" t="str">
        <f t="shared" ca="1" si="19"/>
        <v>D97</v>
      </c>
      <c r="J98" s="1" t="str">
        <f t="shared" ca="1" si="20"/>
        <v>C98</v>
      </c>
      <c r="K98" s="1" t="str">
        <f t="shared" ca="1" si="21"/>
        <v>C97</v>
      </c>
      <c r="L98" s="10">
        <f t="shared" ca="1" si="22"/>
        <v>-0.30000000000001137</v>
      </c>
      <c r="M98" s="10">
        <f t="shared" ca="1" si="23"/>
        <v>-0.11999999999999988</v>
      </c>
      <c r="N98" s="2">
        <f t="shared" ca="1" si="24"/>
        <v>2.5000000000000973</v>
      </c>
      <c r="O98" s="10">
        <f t="shared" ca="1" si="25"/>
        <v>71.595000000000113</v>
      </c>
      <c r="P98" s="2">
        <f t="shared" ca="1" si="26"/>
        <v>68.844999999999999</v>
      </c>
      <c r="R98" s="1">
        <f t="shared" ca="1" si="28"/>
        <v>-1.1000000000000001</v>
      </c>
      <c r="S98" s="2">
        <f t="shared" ca="1" si="29"/>
        <v>68.844999999999999</v>
      </c>
      <c r="T98" s="1">
        <f ca="1">IF(R98&lt;0,MATCH(ABS(R98),$R100:$R$1000,0)+ROW($R100)-1,"")</f>
        <v>120</v>
      </c>
      <c r="U98" s="1" t="str">
        <f t="shared" ca="1" si="30"/>
        <v>S120</v>
      </c>
      <c r="V98" s="11">
        <f t="shared" ca="1" si="31"/>
        <v>68.265833333333333</v>
      </c>
      <c r="W98" s="11"/>
      <c r="X98" s="11"/>
      <c r="Y98" s="12">
        <f ca="1">IF(V98&lt;&gt;"",IF(ABS($R98)&lt;0.8*Analyse!$AO$6/2,ABS($V98-$S98)/(INDIRECT($X$5)/100),""),"")</f>
        <v>0.84626062391934187</v>
      </c>
      <c r="AN98" s="1"/>
      <c r="AO98" s="2"/>
    </row>
    <row r="99" spans="2:41" x14ac:dyDescent="0.2">
      <c r="B99">
        <v>-0.88</v>
      </c>
      <c r="C99">
        <v>68.27</v>
      </c>
      <c r="D99" s="13">
        <f ca="1">IF(B99&lt;&gt;"",TRUNC(B99-Analyse!$AP$6,2),"")</f>
        <v>-0.99</v>
      </c>
      <c r="F99" s="1">
        <f t="shared" ca="1" si="27"/>
        <v>-1</v>
      </c>
      <c r="G99" s="12">
        <f ca="1">IF(F99&lt;&gt;"",ROW($D$5)+MATCH(F99,INDIRECT(Analyse!$AR$6):INDIRECT(Analyse!$AS$6)),"")</f>
        <v>99</v>
      </c>
      <c r="H99" s="1" t="str">
        <f t="shared" ca="1" si="18"/>
        <v>D99</v>
      </c>
      <c r="I99" s="1" t="str">
        <f t="shared" ca="1" si="19"/>
        <v>D98</v>
      </c>
      <c r="J99" s="1" t="str">
        <f t="shared" ca="1" si="20"/>
        <v>C99</v>
      </c>
      <c r="K99" s="1" t="str">
        <f t="shared" ca="1" si="21"/>
        <v>C98</v>
      </c>
      <c r="L99" s="10">
        <f t="shared" ca="1" si="22"/>
        <v>0.60000000000000853</v>
      </c>
      <c r="M99" s="10">
        <f t="shared" ca="1" si="23"/>
        <v>-0.10000000000000009</v>
      </c>
      <c r="N99" s="2">
        <f t="shared" ca="1" si="24"/>
        <v>-6.0000000000000799</v>
      </c>
      <c r="O99" s="10">
        <f t="shared" ca="1" si="25"/>
        <v>62.329999999999913</v>
      </c>
      <c r="P99" s="2">
        <f t="shared" ca="1" si="26"/>
        <v>68.33</v>
      </c>
      <c r="R99" s="1">
        <f t="shared" ca="1" si="28"/>
        <v>-1</v>
      </c>
      <c r="S99" s="2">
        <f t="shared" ca="1" si="29"/>
        <v>68.33</v>
      </c>
      <c r="T99" s="1">
        <f ca="1">IF(R99&lt;0,MATCH(ABS(R99),$R101:$R$1000,0)+ROW($R101)-1,"")</f>
        <v>119</v>
      </c>
      <c r="U99" s="1" t="str">
        <f t="shared" ca="1" si="30"/>
        <v>S119</v>
      </c>
      <c r="V99" s="11">
        <f t="shared" ca="1" si="31"/>
        <v>68.428181818181812</v>
      </c>
      <c r="W99" s="11"/>
      <c r="X99" s="11"/>
      <c r="Y99" s="12">
        <f ca="1">IF(V99&lt;&gt;"",IF(ABS($R99)&lt;0.8*Analyse!$AO$6/2,ABS($V99-$S99)/(INDIRECT($X$5)/100),""),"")</f>
        <v>0.14346027058200445</v>
      </c>
      <c r="AN99" s="1"/>
      <c r="AO99" s="2"/>
    </row>
    <row r="100" spans="2:41" x14ac:dyDescent="0.2">
      <c r="B100">
        <v>-0.78</v>
      </c>
      <c r="C100">
        <v>68.22</v>
      </c>
      <c r="D100" s="13">
        <f ca="1">IF(B100&lt;&gt;"",TRUNC(B100-Analyse!$AP$6,2),"")</f>
        <v>-0.89</v>
      </c>
      <c r="F100" s="1">
        <f t="shared" ca="1" si="27"/>
        <v>-0.9</v>
      </c>
      <c r="G100" s="12">
        <f ca="1">IF(F100&lt;&gt;"",ROW($D$5)+MATCH(F100,INDIRECT(Analyse!$AR$6):INDIRECT(Analyse!$AS$6)),"")</f>
        <v>100</v>
      </c>
      <c r="H100" s="1" t="str">
        <f t="shared" ca="1" si="18"/>
        <v>D100</v>
      </c>
      <c r="I100" s="1" t="str">
        <f t="shared" ca="1" si="19"/>
        <v>D99</v>
      </c>
      <c r="J100" s="1" t="str">
        <f t="shared" ca="1" si="20"/>
        <v>C100</v>
      </c>
      <c r="K100" s="1" t="str">
        <f t="shared" ca="1" si="21"/>
        <v>C99</v>
      </c>
      <c r="L100" s="10">
        <f t="shared" ca="1" si="22"/>
        <v>4.9999999999997158E-2</v>
      </c>
      <c r="M100" s="10">
        <f t="shared" ca="1" si="23"/>
        <v>-9.9999999999999978E-2</v>
      </c>
      <c r="N100" s="2">
        <f t="shared" ca="1" si="24"/>
        <v>-0.49999999999997169</v>
      </c>
      <c r="O100" s="10">
        <f t="shared" ca="1" si="25"/>
        <v>67.77500000000002</v>
      </c>
      <c r="P100" s="2">
        <f t="shared" ca="1" si="26"/>
        <v>68.224999999999994</v>
      </c>
      <c r="R100" s="1">
        <f t="shared" ca="1" si="28"/>
        <v>-0.9</v>
      </c>
      <c r="S100" s="2">
        <f t="shared" ca="1" si="29"/>
        <v>68.224999999999994</v>
      </c>
      <c r="T100" s="1">
        <f ca="1">IF(R100&lt;0,MATCH(ABS(R100),$R102:$R$1000,0)+ROW($R102)-1,"")</f>
        <v>118</v>
      </c>
      <c r="U100" s="1" t="str">
        <f t="shared" ca="1" si="30"/>
        <v>S118</v>
      </c>
      <c r="V100" s="11">
        <f t="shared" ca="1" si="31"/>
        <v>68.510000000000005</v>
      </c>
      <c r="W100" s="11"/>
      <c r="X100" s="11"/>
      <c r="Y100" s="12">
        <f ca="1">IF(V100&lt;&gt;"",IF(ABS($R100)&lt;0.8*Analyse!$AO$6/2,ABS($V100-$S100)/(INDIRECT($X$5)/100),""),"")</f>
        <v>0.4164332854394624</v>
      </c>
      <c r="AN100" s="1"/>
      <c r="AO100" s="2"/>
    </row>
    <row r="101" spans="2:41" x14ac:dyDescent="0.2">
      <c r="B101">
        <v>-0.7</v>
      </c>
      <c r="C101">
        <v>68.459999999999994</v>
      </c>
      <c r="D101" s="13">
        <f ca="1">IF(B101&lt;&gt;"",TRUNC(B101-Analyse!$AP$6,2),"")</f>
        <v>-0.81</v>
      </c>
      <c r="F101" s="1">
        <f t="shared" ca="1" si="27"/>
        <v>-0.8</v>
      </c>
      <c r="G101" s="12">
        <f ca="1">IF(F101&lt;&gt;"",ROW($D$5)+MATCH(F101,INDIRECT(Analyse!$AR$6):INDIRECT(Analyse!$AS$6)),"")</f>
        <v>102</v>
      </c>
      <c r="H101" s="1" t="str">
        <f t="shared" ca="1" si="18"/>
        <v>D102</v>
      </c>
      <c r="I101" s="1" t="str">
        <f t="shared" ca="1" si="19"/>
        <v>D101</v>
      </c>
      <c r="J101" s="1" t="str">
        <f t="shared" ca="1" si="20"/>
        <v>C102</v>
      </c>
      <c r="K101" s="1" t="str">
        <f t="shared" ca="1" si="21"/>
        <v>C101</v>
      </c>
      <c r="L101" s="10">
        <f t="shared" ca="1" si="22"/>
        <v>-2.0000000000010232E-2</v>
      </c>
      <c r="M101" s="10">
        <f t="shared" ca="1" si="23"/>
        <v>-0.1100000000000001</v>
      </c>
      <c r="N101" s="2">
        <f t="shared" ca="1" si="24"/>
        <v>0.18181818181827467</v>
      </c>
      <c r="O101" s="10">
        <f t="shared" ca="1" si="25"/>
        <v>68.6072727272728</v>
      </c>
      <c r="P101" s="2">
        <f t="shared" ca="1" si="26"/>
        <v>68.461818181818174</v>
      </c>
      <c r="R101" s="1">
        <f t="shared" ca="1" si="28"/>
        <v>-0.8</v>
      </c>
      <c r="S101" s="2">
        <f t="shared" ca="1" si="29"/>
        <v>68.461818181818174</v>
      </c>
      <c r="T101" s="1">
        <f ca="1">IF(R101&lt;0,MATCH(ABS(R101),$R103:$R$1000,0)+ROW($R103)-1,"")</f>
        <v>117</v>
      </c>
      <c r="U101" s="1" t="str">
        <f t="shared" ca="1" si="30"/>
        <v>S117</v>
      </c>
      <c r="V101" s="11">
        <f t="shared" ca="1" si="31"/>
        <v>68.492727272727265</v>
      </c>
      <c r="W101" s="11"/>
      <c r="X101" s="11"/>
      <c r="Y101" s="12">
        <f ca="1">IF(V101&lt;&gt;"",IF(ABS($R101)&lt;0.8*Analyse!$AO$6/2,ABS($V101-$S101)/(INDIRECT($X$5)/100),""),"")</f>
        <v>4.5163418516559257E-2</v>
      </c>
      <c r="AN101" s="1"/>
      <c r="AO101" s="2"/>
    </row>
    <row r="102" spans="2:41" x14ac:dyDescent="0.2">
      <c r="B102">
        <v>-0.59</v>
      </c>
      <c r="C102">
        <v>68.48</v>
      </c>
      <c r="D102" s="13">
        <f ca="1">IF(B102&lt;&gt;"",TRUNC(B102-Analyse!$AP$6,2),"")</f>
        <v>-0.7</v>
      </c>
      <c r="F102" s="1">
        <f t="shared" ca="1" si="27"/>
        <v>-0.7</v>
      </c>
      <c r="G102" s="12">
        <f ca="1">IF(F102&lt;&gt;"",ROW($D$5)+MATCH(F102,INDIRECT(Analyse!$AR$6):INDIRECT(Analyse!$AS$6)),"")</f>
        <v>103</v>
      </c>
      <c r="H102" s="1" t="str">
        <f t="shared" ca="1" si="18"/>
        <v>D103</v>
      </c>
      <c r="I102" s="1" t="str">
        <f t="shared" ca="1" si="19"/>
        <v>D102</v>
      </c>
      <c r="J102" s="1" t="str">
        <f t="shared" ca="1" si="20"/>
        <v>C103</v>
      </c>
      <c r="K102" s="1" t="str">
        <f t="shared" ca="1" si="21"/>
        <v>C102</v>
      </c>
      <c r="L102" s="10">
        <f t="shared" ca="1" si="22"/>
        <v>-0.22999999999998977</v>
      </c>
      <c r="M102" s="10">
        <f t="shared" ca="1" si="23"/>
        <v>-8.9999999999999969E-2</v>
      </c>
      <c r="N102" s="2">
        <f t="shared" ca="1" si="24"/>
        <v>2.5555555555554426</v>
      </c>
      <c r="O102" s="10">
        <f t="shared" ca="1" si="25"/>
        <v>70.26888888888881</v>
      </c>
      <c r="P102" s="2">
        <f t="shared" ca="1" si="26"/>
        <v>68.48</v>
      </c>
      <c r="R102" s="1">
        <f t="shared" ca="1" si="28"/>
        <v>-0.7</v>
      </c>
      <c r="S102" s="2">
        <f t="shared" ca="1" si="29"/>
        <v>68.48</v>
      </c>
      <c r="T102" s="1">
        <f ca="1">IF(R102&lt;0,MATCH(ABS(R102),$R104:$R$1000,0)+ROW($R104)-1,"")</f>
        <v>116</v>
      </c>
      <c r="U102" s="1" t="str">
        <f t="shared" ca="1" si="30"/>
        <v>S116</v>
      </c>
      <c r="V102" s="11">
        <f t="shared" ca="1" si="31"/>
        <v>68.819999999999993</v>
      </c>
      <c r="W102" s="11"/>
      <c r="X102" s="11"/>
      <c r="Y102" s="12">
        <f ca="1">IF(V102&lt;&gt;"",IF(ABS($R102)&lt;0.8*Analyse!$AO$6/2,ABS($V102-$S102)/(INDIRECT($X$5)/100),""),"")</f>
        <v>0.49679760368213105</v>
      </c>
      <c r="AN102" s="1"/>
      <c r="AO102" s="2"/>
    </row>
    <row r="103" spans="2:41" x14ac:dyDescent="0.2">
      <c r="B103">
        <v>-0.5</v>
      </c>
      <c r="C103">
        <v>68.709999999999994</v>
      </c>
      <c r="D103" s="13">
        <f ca="1">IF(B103&lt;&gt;"",TRUNC(B103-Analyse!$AP$6,2),"")</f>
        <v>-0.61</v>
      </c>
      <c r="F103" s="1">
        <f t="shared" ca="1" si="27"/>
        <v>-0.6</v>
      </c>
      <c r="G103" s="12">
        <f ca="1">IF(F103&lt;&gt;"",ROW($D$5)+MATCH(F103,INDIRECT(Analyse!$AR$6):INDIRECT(Analyse!$AS$6)),"")</f>
        <v>104</v>
      </c>
      <c r="H103" s="1" t="str">
        <f t="shared" ca="1" si="18"/>
        <v>D104</v>
      </c>
      <c r="I103" s="1" t="str">
        <f t="shared" ca="1" si="19"/>
        <v>D103</v>
      </c>
      <c r="J103" s="1" t="str">
        <f t="shared" ca="1" si="20"/>
        <v>C104</v>
      </c>
      <c r="K103" s="1" t="str">
        <f t="shared" ca="1" si="21"/>
        <v>C103</v>
      </c>
      <c r="L103" s="10">
        <f t="shared" ca="1" si="22"/>
        <v>8.99999999999892E-2</v>
      </c>
      <c r="M103" s="10">
        <f t="shared" ca="1" si="23"/>
        <v>-0.12</v>
      </c>
      <c r="N103" s="2">
        <f t="shared" ca="1" si="24"/>
        <v>-0.74999999999991007</v>
      </c>
      <c r="O103" s="10">
        <f t="shared" ca="1" si="25"/>
        <v>68.252500000000055</v>
      </c>
      <c r="P103" s="2">
        <f t="shared" ca="1" si="26"/>
        <v>68.702500000000001</v>
      </c>
      <c r="R103" s="1">
        <f t="shared" ca="1" si="28"/>
        <v>-0.6</v>
      </c>
      <c r="S103" s="2">
        <f t="shared" ca="1" si="29"/>
        <v>68.702500000000001</v>
      </c>
      <c r="T103" s="1">
        <f ca="1">IF(R103&lt;0,MATCH(ABS(R103),$R105:$R$1000,0)+ROW($R105)-1,"")</f>
        <v>115</v>
      </c>
      <c r="U103" s="1" t="str">
        <f t="shared" ca="1" si="30"/>
        <v>S115</v>
      </c>
      <c r="V103" s="11">
        <f t="shared" ca="1" si="31"/>
        <v>68.31</v>
      </c>
      <c r="W103" s="11"/>
      <c r="X103" s="11"/>
      <c r="Y103" s="12">
        <f ca="1">IF(V103&lt;&gt;"",IF(ABS($R103)&lt;0.8*Analyse!$AO$6/2,ABS($V103-$S103)/(INDIRECT($X$5)/100),""),"")</f>
        <v>0.57350899836835822</v>
      </c>
      <c r="AN103" s="1"/>
      <c r="AO103" s="2"/>
    </row>
    <row r="104" spans="2:41" x14ac:dyDescent="0.2">
      <c r="B104">
        <v>-0.38</v>
      </c>
      <c r="C104">
        <v>68.62</v>
      </c>
      <c r="D104" s="13">
        <f ca="1">IF(B104&lt;&gt;"",TRUNC(B104-Analyse!$AP$6,2),"")</f>
        <v>-0.49</v>
      </c>
      <c r="F104" s="1">
        <f t="shared" ca="1" si="27"/>
        <v>-0.5</v>
      </c>
      <c r="G104" s="12">
        <f ca="1">IF(F104&lt;&gt;"",ROW($D$5)+MATCH(F104,INDIRECT(Analyse!$AR$6):INDIRECT(Analyse!$AS$6)),"")</f>
        <v>104</v>
      </c>
      <c r="H104" s="1" t="str">
        <f t="shared" ca="1" si="18"/>
        <v>D104</v>
      </c>
      <c r="I104" s="1" t="str">
        <f t="shared" ca="1" si="19"/>
        <v>D103</v>
      </c>
      <c r="J104" s="1" t="str">
        <f t="shared" ca="1" si="20"/>
        <v>C104</v>
      </c>
      <c r="K104" s="1" t="str">
        <f t="shared" ca="1" si="21"/>
        <v>C103</v>
      </c>
      <c r="L104" s="10">
        <f t="shared" ca="1" si="22"/>
        <v>8.99999999999892E-2</v>
      </c>
      <c r="M104" s="10">
        <f t="shared" ca="1" si="23"/>
        <v>-0.12</v>
      </c>
      <c r="N104" s="2">
        <f t="shared" ca="1" si="24"/>
        <v>-0.74999999999991007</v>
      </c>
      <c r="O104" s="10">
        <f t="shared" ca="1" si="25"/>
        <v>68.252500000000055</v>
      </c>
      <c r="P104" s="2">
        <f t="shared" ca="1" si="26"/>
        <v>68.627500000000012</v>
      </c>
      <c r="R104" s="1">
        <f t="shared" ca="1" si="28"/>
        <v>-0.5</v>
      </c>
      <c r="S104" s="2">
        <f t="shared" ca="1" si="29"/>
        <v>68.627500000000012</v>
      </c>
      <c r="T104" s="1">
        <f ca="1">IF(R104&lt;0,MATCH(ABS(R104),$R106:$R$1000,0)+ROW($R106)-1,"")</f>
        <v>114</v>
      </c>
      <c r="U104" s="1" t="str">
        <f t="shared" ca="1" si="30"/>
        <v>S114</v>
      </c>
      <c r="V104" s="11">
        <f t="shared" ca="1" si="31"/>
        <v>68.41</v>
      </c>
      <c r="W104" s="11"/>
      <c r="X104" s="11"/>
      <c r="Y104" s="12">
        <f ca="1">IF(V104&lt;&gt;"",IF(ABS($R104)&lt;0.8*Analyse!$AO$6/2,ABS($V104-$S104)/(INDIRECT($X$5)/100),""),"")</f>
        <v>0.31780434941433694</v>
      </c>
      <c r="AN104" s="1"/>
      <c r="AO104" s="2"/>
    </row>
    <row r="105" spans="2:41" x14ac:dyDescent="0.2">
      <c r="B105">
        <v>-0.28000000000000003</v>
      </c>
      <c r="C105">
        <v>68.36</v>
      </c>
      <c r="D105" s="13">
        <f ca="1">IF(B105&lt;&gt;"",TRUNC(B105-Analyse!$AP$6,2),"")</f>
        <v>-0.39</v>
      </c>
      <c r="F105" s="1">
        <f t="shared" ca="1" si="27"/>
        <v>-0.4</v>
      </c>
      <c r="G105" s="12">
        <f ca="1">IF(F105&lt;&gt;"",ROW($D$5)+MATCH(F105,INDIRECT(Analyse!$AR$6):INDIRECT(Analyse!$AS$6)),"")</f>
        <v>105</v>
      </c>
      <c r="H105" s="1" t="str">
        <f t="shared" ca="1" si="18"/>
        <v>D105</v>
      </c>
      <c r="I105" s="1" t="str">
        <f t="shared" ca="1" si="19"/>
        <v>D104</v>
      </c>
      <c r="J105" s="1" t="str">
        <f t="shared" ca="1" si="20"/>
        <v>C105</v>
      </c>
      <c r="K105" s="1" t="str">
        <f t="shared" ca="1" si="21"/>
        <v>C104</v>
      </c>
      <c r="L105" s="10">
        <f t="shared" ca="1" si="22"/>
        <v>0.26000000000000512</v>
      </c>
      <c r="M105" s="10">
        <f t="shared" ca="1" si="23"/>
        <v>-9.9999999999999978E-2</v>
      </c>
      <c r="N105" s="2">
        <f t="shared" ca="1" si="24"/>
        <v>-2.6000000000000516</v>
      </c>
      <c r="O105" s="10">
        <f t="shared" ca="1" si="25"/>
        <v>67.345999999999975</v>
      </c>
      <c r="P105" s="2">
        <f t="shared" ca="1" si="26"/>
        <v>68.385999999999996</v>
      </c>
      <c r="R105" s="1">
        <f t="shared" ca="1" si="28"/>
        <v>-0.4</v>
      </c>
      <c r="S105" s="2">
        <f t="shared" ca="1" si="29"/>
        <v>68.385999999999996</v>
      </c>
      <c r="T105" s="1">
        <f ca="1">IF(R105&lt;0,MATCH(ABS(R105),$R107:$R$1000,0)+ROW($R107)-1,"")</f>
        <v>113</v>
      </c>
      <c r="U105" s="1" t="str">
        <f t="shared" ca="1" si="30"/>
        <v>S113</v>
      </c>
      <c r="V105" s="11">
        <f t="shared" ca="1" si="31"/>
        <v>68.959999999999994</v>
      </c>
      <c r="W105" s="11"/>
      <c r="X105" s="11"/>
      <c r="Y105" s="12">
        <f ca="1">IF(V105&lt;&gt;"",IF(ABS($R105)&lt;0.8*Analyse!$AO$6/2,ABS($V105-$S105)/(INDIRECT($X$5)/100),""),"")</f>
        <v>0.8387112485692686</v>
      </c>
      <c r="AN105" s="1"/>
      <c r="AO105" s="2"/>
    </row>
    <row r="106" spans="2:41" x14ac:dyDescent="0.2">
      <c r="B106">
        <v>-0.19</v>
      </c>
      <c r="C106">
        <v>68.239999999999995</v>
      </c>
      <c r="D106" s="13">
        <f ca="1">IF(B106&lt;&gt;"",TRUNC(B106-Analyse!$AP$6,2),"")</f>
        <v>-0.3</v>
      </c>
      <c r="F106" s="1">
        <f t="shared" ca="1" si="27"/>
        <v>-0.3</v>
      </c>
      <c r="G106" s="12">
        <f ca="1">IF(F106&lt;&gt;"",ROW($D$5)+MATCH(F106,INDIRECT(Analyse!$AR$6):INDIRECT(Analyse!$AS$6)),"")</f>
        <v>107</v>
      </c>
      <c r="H106" s="1" t="str">
        <f t="shared" ca="1" si="18"/>
        <v>D107</v>
      </c>
      <c r="I106" s="1" t="str">
        <f t="shared" ca="1" si="19"/>
        <v>D106</v>
      </c>
      <c r="J106" s="1" t="str">
        <f t="shared" ca="1" si="20"/>
        <v>C107</v>
      </c>
      <c r="K106" s="1" t="str">
        <f t="shared" ca="1" si="21"/>
        <v>C106</v>
      </c>
      <c r="L106" s="10">
        <f t="shared" ca="1" si="22"/>
        <v>-0.46999999999999886</v>
      </c>
      <c r="M106" s="10">
        <f t="shared" ca="1" si="23"/>
        <v>-9.9999999999999978E-2</v>
      </c>
      <c r="N106" s="2">
        <f t="shared" ca="1" si="24"/>
        <v>4.6999999999999895</v>
      </c>
      <c r="O106" s="10">
        <f t="shared" ca="1" si="25"/>
        <v>69.649999999999991</v>
      </c>
      <c r="P106" s="2">
        <f t="shared" ca="1" si="26"/>
        <v>68.239999999999995</v>
      </c>
      <c r="R106" s="1">
        <f t="shared" ca="1" si="28"/>
        <v>-0.3</v>
      </c>
      <c r="S106" s="2">
        <f t="shared" ca="1" si="29"/>
        <v>68.239999999999995</v>
      </c>
      <c r="T106" s="1">
        <f ca="1">IF(R106&lt;0,MATCH(ABS(R106),$R108:$R$1000,0)+ROW($R108)-1,"")</f>
        <v>112</v>
      </c>
      <c r="U106" s="1" t="str">
        <f t="shared" ca="1" si="30"/>
        <v>S112</v>
      </c>
      <c r="V106" s="11">
        <f t="shared" ca="1" si="31"/>
        <v>68.67</v>
      </c>
      <c r="W106" s="11"/>
      <c r="X106" s="11"/>
      <c r="Y106" s="12">
        <f ca="1">IF(V106&lt;&gt;"",IF(ABS($R106)&lt;0.8*Analyse!$AO$6/2,ABS($V106-$S106)/(INDIRECT($X$5)/100),""),"")</f>
        <v>0.62830285171566624</v>
      </c>
      <c r="AN106" s="1"/>
      <c r="AO106" s="2"/>
    </row>
    <row r="107" spans="2:41" x14ac:dyDescent="0.2">
      <c r="B107">
        <v>-0.09</v>
      </c>
      <c r="C107">
        <v>68.709999999999994</v>
      </c>
      <c r="D107" s="13">
        <f ca="1">IF(B107&lt;&gt;"",TRUNC(B107-Analyse!$AP$6,2),"")</f>
        <v>-0.2</v>
      </c>
      <c r="F107" s="1">
        <f t="shared" ca="1" si="27"/>
        <v>-0.2</v>
      </c>
      <c r="G107" s="12">
        <f ca="1">IF(F107&lt;&gt;"",ROW($D$5)+MATCH(F107,INDIRECT(Analyse!$AR$6):INDIRECT(Analyse!$AS$6)),"")</f>
        <v>108</v>
      </c>
      <c r="H107" s="1" t="str">
        <f t="shared" ca="1" si="18"/>
        <v>D108</v>
      </c>
      <c r="I107" s="1" t="str">
        <f t="shared" ca="1" si="19"/>
        <v>D107</v>
      </c>
      <c r="J107" s="1" t="str">
        <f t="shared" ca="1" si="20"/>
        <v>C108</v>
      </c>
      <c r="K107" s="1" t="str">
        <f t="shared" ca="1" si="21"/>
        <v>C107</v>
      </c>
      <c r="L107" s="10">
        <f t="shared" ca="1" si="22"/>
        <v>0.55999999999998806</v>
      </c>
      <c r="M107" s="10">
        <f t="shared" ca="1" si="23"/>
        <v>-0.11000000000000001</v>
      </c>
      <c r="N107" s="2">
        <f t="shared" ca="1" si="24"/>
        <v>-5.0909090909089816</v>
      </c>
      <c r="O107" s="10">
        <f t="shared" ca="1" si="25"/>
        <v>67.691818181818192</v>
      </c>
      <c r="P107" s="2">
        <f t="shared" ca="1" si="26"/>
        <v>68.709999999999994</v>
      </c>
      <c r="R107" s="1">
        <f t="shared" ca="1" si="28"/>
        <v>-0.2</v>
      </c>
      <c r="S107" s="2">
        <f t="shared" ca="1" si="29"/>
        <v>68.709999999999994</v>
      </c>
      <c r="T107" s="1">
        <f ca="1">IF(R107&lt;0,MATCH(ABS(R107),$R109:$R$1000,0)+ROW($R109)-1,"")</f>
        <v>111</v>
      </c>
      <c r="U107" s="1" t="str">
        <f t="shared" ca="1" si="30"/>
        <v>S111</v>
      </c>
      <c r="V107" s="11">
        <f t="shared" ca="1" si="31"/>
        <v>68.790000000000006</v>
      </c>
      <c r="W107" s="11"/>
      <c r="X107" s="11"/>
      <c r="Y107" s="12">
        <f ca="1">IF(V107&lt;&gt;"",IF(ABS($R107)&lt;0.8*Analyse!$AO$6/2,ABS($V107-$S107)/(INDIRECT($X$5)/100),""),"")</f>
        <v>0.11689355380758223</v>
      </c>
      <c r="AN107" s="1"/>
      <c r="AO107" s="2"/>
    </row>
    <row r="108" spans="2:41" x14ac:dyDescent="0.2">
      <c r="B108">
        <v>0.02</v>
      </c>
      <c r="C108">
        <v>68.150000000000006</v>
      </c>
      <c r="D108" s="13">
        <f ca="1">IF(B108&lt;&gt;"",TRUNC(B108-Analyse!$AP$6,2),"")</f>
        <v>-0.09</v>
      </c>
      <c r="F108" s="1">
        <f t="shared" ca="1" si="27"/>
        <v>-0.1</v>
      </c>
      <c r="G108" s="12">
        <f ca="1">IF(F108&lt;&gt;"",ROW($D$5)+MATCH(F108,INDIRECT(Analyse!$AR$6):INDIRECT(Analyse!$AS$6)),"")</f>
        <v>108</v>
      </c>
      <c r="H108" s="1" t="str">
        <f t="shared" ca="1" si="18"/>
        <v>D108</v>
      </c>
      <c r="I108" s="1" t="str">
        <f t="shared" ca="1" si="19"/>
        <v>D107</v>
      </c>
      <c r="J108" s="1" t="str">
        <f t="shared" ca="1" si="20"/>
        <v>C108</v>
      </c>
      <c r="K108" s="1" t="str">
        <f t="shared" ca="1" si="21"/>
        <v>C107</v>
      </c>
      <c r="L108" s="10">
        <f t="shared" ca="1" si="22"/>
        <v>0.55999999999998806</v>
      </c>
      <c r="M108" s="10">
        <f t="shared" ca="1" si="23"/>
        <v>-0.11000000000000001</v>
      </c>
      <c r="N108" s="2">
        <f t="shared" ca="1" si="24"/>
        <v>-5.0909090909089816</v>
      </c>
      <c r="O108" s="10">
        <f t="shared" ca="1" si="25"/>
        <v>67.691818181818192</v>
      </c>
      <c r="P108" s="2">
        <f t="shared" ca="1" si="26"/>
        <v>68.200909090909093</v>
      </c>
      <c r="R108" s="1">
        <f t="shared" ca="1" si="28"/>
        <v>-0.1</v>
      </c>
      <c r="S108" s="2">
        <f t="shared" ca="1" si="29"/>
        <v>68.200909090909093</v>
      </c>
      <c r="T108" s="1">
        <f ca="1">IF(R108&lt;0,MATCH(ABS(R108),$R110:$R$1000,0)+ROW($R110)-1,"")</f>
        <v>110</v>
      </c>
      <c r="U108" s="1" t="str">
        <f t="shared" ca="1" si="30"/>
        <v>S110</v>
      </c>
      <c r="V108" s="11">
        <f t="shared" ca="1" si="31"/>
        <v>68.438333333333347</v>
      </c>
      <c r="W108" s="11"/>
      <c r="X108" s="11"/>
      <c r="Y108" s="12">
        <f ca="1">IF(V108&lt;&gt;"",IF(ABS($R108)&lt;0.8*Analyse!$AO$6/2,ABS($V108-$S108)/(INDIRECT($X$5)/100),""),"")</f>
        <v>0.34691704321299538</v>
      </c>
      <c r="AN108" s="1"/>
      <c r="AO108" s="2"/>
    </row>
    <row r="109" spans="2:41" x14ac:dyDescent="0.2">
      <c r="B109">
        <v>0.1</v>
      </c>
      <c r="C109">
        <v>68.53</v>
      </c>
      <c r="D109" s="13">
        <f ca="1">IF(B109&lt;&gt;"",TRUNC(B109-Analyse!$AP$6,2),"")</f>
        <v>-0.01</v>
      </c>
      <c r="F109" s="1">
        <f t="shared" ca="1" si="27"/>
        <v>0</v>
      </c>
      <c r="G109" s="12">
        <f ca="1">IF(F109&lt;&gt;"",ROW($D$5)+MATCH(F109,INDIRECT(Analyse!$AR$6):INDIRECT(Analyse!$AS$6)),"")</f>
        <v>110</v>
      </c>
      <c r="H109" s="1" t="str">
        <f t="shared" ca="1" si="18"/>
        <v>D110</v>
      </c>
      <c r="I109" s="1" t="str">
        <f t="shared" ca="1" si="19"/>
        <v>D109</v>
      </c>
      <c r="J109" s="1" t="str">
        <f t="shared" ca="1" si="20"/>
        <v>C110</v>
      </c>
      <c r="K109" s="1" t="str">
        <f t="shared" ca="1" si="21"/>
        <v>C109</v>
      </c>
      <c r="L109" s="10">
        <f t="shared" ca="1" si="22"/>
        <v>9.9999999999994316E-2</v>
      </c>
      <c r="M109" s="10">
        <f t="shared" ca="1" si="23"/>
        <v>-0.12</v>
      </c>
      <c r="N109" s="2">
        <f t="shared" ca="1" si="24"/>
        <v>-0.83333333333328596</v>
      </c>
      <c r="O109" s="10">
        <f t="shared" ca="1" si="25"/>
        <v>68.521666666666675</v>
      </c>
      <c r="P109" s="2">
        <f t="shared" ca="1" si="26"/>
        <v>68.521666666666675</v>
      </c>
      <c r="R109" s="1">
        <f t="shared" ca="1" si="28"/>
        <v>0</v>
      </c>
      <c r="S109" s="2">
        <f t="shared" ca="1" si="29"/>
        <v>68.521666666666675</v>
      </c>
      <c r="T109" s="1" t="str">
        <f ca="1">IF(R109&lt;0,MATCH(ABS(R109),$R111:$R$1000,0)+ROW($R111)-1,"")</f>
        <v/>
      </c>
      <c r="U109" s="1" t="str">
        <f t="shared" ca="1" si="30"/>
        <v/>
      </c>
      <c r="V109" s="11" t="str">
        <f t="shared" ca="1" si="31"/>
        <v/>
      </c>
      <c r="W109" s="11"/>
      <c r="X109" s="11"/>
      <c r="Y109" s="12" t="str">
        <f ca="1">IF(V109&lt;&gt;"",IF(ABS($R109)&lt;0.8*Analyse!$AO$6/2,ABS($V109-$S109)/(INDIRECT($X$5)/100),""),"")</f>
        <v/>
      </c>
      <c r="AN109" s="1"/>
      <c r="AO109" s="2"/>
    </row>
    <row r="110" spans="2:41" x14ac:dyDescent="0.2">
      <c r="B110">
        <v>0.22</v>
      </c>
      <c r="C110">
        <v>68.430000000000007</v>
      </c>
      <c r="D110" s="13">
        <f ca="1">IF(B110&lt;&gt;"",TRUNC(B110-Analyse!$AP$6,2),"")</f>
        <v>0.11</v>
      </c>
      <c r="F110" s="1">
        <f t="shared" ca="1" si="27"/>
        <v>0.1</v>
      </c>
      <c r="G110" s="12">
        <f ca="1">IF(F110&lt;&gt;"",ROW($D$5)+MATCH(F110,INDIRECT(Analyse!$AR$6):INDIRECT(Analyse!$AS$6)),"")</f>
        <v>110</v>
      </c>
      <c r="H110" s="1" t="str">
        <f t="shared" ca="1" si="18"/>
        <v>D110</v>
      </c>
      <c r="I110" s="1" t="str">
        <f t="shared" ca="1" si="19"/>
        <v>D109</v>
      </c>
      <c r="J110" s="1" t="str">
        <f t="shared" ca="1" si="20"/>
        <v>C110</v>
      </c>
      <c r="K110" s="1" t="str">
        <f t="shared" ca="1" si="21"/>
        <v>C109</v>
      </c>
      <c r="L110" s="10">
        <f t="shared" ca="1" si="22"/>
        <v>9.9999999999994316E-2</v>
      </c>
      <c r="M110" s="10">
        <f t="shared" ca="1" si="23"/>
        <v>-0.12</v>
      </c>
      <c r="N110" s="2">
        <f t="shared" ca="1" si="24"/>
        <v>-0.83333333333328596</v>
      </c>
      <c r="O110" s="10">
        <f t="shared" ca="1" si="25"/>
        <v>68.521666666666675</v>
      </c>
      <c r="P110" s="2">
        <f t="shared" ca="1" si="26"/>
        <v>68.438333333333347</v>
      </c>
      <c r="R110" s="1">
        <f t="shared" ca="1" si="28"/>
        <v>0.1</v>
      </c>
      <c r="S110" s="2">
        <f t="shared" ca="1" si="29"/>
        <v>68.438333333333347</v>
      </c>
      <c r="T110" s="1" t="str">
        <f ca="1">IF(R110&lt;0,MATCH(ABS(R110),$R112:$R$1000,0)+ROW($R112)-1,"")</f>
        <v/>
      </c>
      <c r="U110" s="1" t="str">
        <f t="shared" ca="1" si="30"/>
        <v/>
      </c>
      <c r="V110" s="11" t="str">
        <f t="shared" ca="1" si="31"/>
        <v/>
      </c>
      <c r="W110" s="11"/>
      <c r="X110" s="11"/>
      <c r="Y110" s="12" t="str">
        <f ca="1">IF(V110&lt;&gt;"",IF(ABS($R110)&lt;0.8*Analyse!$AO$6/2,ABS($V110-$S110)/(INDIRECT($X$5)/100),""),"")</f>
        <v/>
      </c>
      <c r="AN110" s="1"/>
      <c r="AO110" s="2"/>
    </row>
    <row r="111" spans="2:41" x14ac:dyDescent="0.2">
      <c r="B111">
        <v>0.31</v>
      </c>
      <c r="C111">
        <v>68.790000000000006</v>
      </c>
      <c r="D111" s="13">
        <f ca="1">IF(B111&lt;&gt;"",TRUNC(B111-Analyse!$AP$6,2),"")</f>
        <v>0.2</v>
      </c>
      <c r="F111" s="1">
        <f t="shared" ca="1" si="27"/>
        <v>0.2</v>
      </c>
      <c r="G111" s="12">
        <f ca="1">IF(F111&lt;&gt;"",ROW($D$5)+MATCH(F111,INDIRECT(Analyse!$AR$6):INDIRECT(Analyse!$AS$6)),"")</f>
        <v>112</v>
      </c>
      <c r="H111" s="1" t="str">
        <f t="shared" ca="1" si="18"/>
        <v>D112</v>
      </c>
      <c r="I111" s="1" t="str">
        <f t="shared" ca="1" si="19"/>
        <v>D111</v>
      </c>
      <c r="J111" s="1" t="str">
        <f t="shared" ca="1" si="20"/>
        <v>C112</v>
      </c>
      <c r="K111" s="1" t="str">
        <f t="shared" ca="1" si="21"/>
        <v>C111</v>
      </c>
      <c r="L111" s="10">
        <f t="shared" ca="1" si="22"/>
        <v>0.12000000000000455</v>
      </c>
      <c r="M111" s="10">
        <f t="shared" ca="1" si="23"/>
        <v>-9.9999999999999978E-2</v>
      </c>
      <c r="N111" s="2">
        <f t="shared" ca="1" si="24"/>
        <v>-1.2000000000000457</v>
      </c>
      <c r="O111" s="10">
        <f t="shared" ca="1" si="25"/>
        <v>69.030000000000015</v>
      </c>
      <c r="P111" s="2">
        <f t="shared" ca="1" si="26"/>
        <v>68.790000000000006</v>
      </c>
      <c r="R111" s="1">
        <f t="shared" ca="1" si="28"/>
        <v>0.2</v>
      </c>
      <c r="S111" s="2">
        <f t="shared" ca="1" si="29"/>
        <v>68.790000000000006</v>
      </c>
      <c r="T111" s="1" t="str">
        <f ca="1">IF(R111&lt;0,MATCH(ABS(R111),$R113:$R$1000,0)+ROW($R113)-1,"")</f>
        <v/>
      </c>
      <c r="U111" s="1" t="str">
        <f t="shared" ca="1" si="30"/>
        <v/>
      </c>
      <c r="V111" s="11" t="str">
        <f t="shared" ca="1" si="31"/>
        <v/>
      </c>
      <c r="W111" s="11"/>
      <c r="X111" s="11"/>
      <c r="Y111" s="12" t="str">
        <f ca="1">IF(V111&lt;&gt;"",IF(ABS($R111)&lt;0.8*Analyse!$AO$6/2,ABS($V111-$S111)/(INDIRECT($X$5)/100),""),"")</f>
        <v/>
      </c>
      <c r="AN111" s="1"/>
      <c r="AO111" s="2"/>
    </row>
    <row r="112" spans="2:41" x14ac:dyDescent="0.2">
      <c r="B112">
        <v>0.41</v>
      </c>
      <c r="C112">
        <v>68.67</v>
      </c>
      <c r="D112" s="13">
        <f ca="1">IF(B112&lt;&gt;"",TRUNC(B112-Analyse!$AP$6,2),"")</f>
        <v>0.3</v>
      </c>
      <c r="F112" s="1">
        <f t="shared" ca="1" si="27"/>
        <v>0.3</v>
      </c>
      <c r="G112" s="12">
        <f ca="1">IF(F112&lt;&gt;"",ROW($D$5)+MATCH(F112,INDIRECT(Analyse!$AR$6):INDIRECT(Analyse!$AS$6)),"")</f>
        <v>113</v>
      </c>
      <c r="H112" s="1" t="str">
        <f t="shared" ca="1" si="18"/>
        <v>D113</v>
      </c>
      <c r="I112" s="1" t="str">
        <f t="shared" ca="1" si="19"/>
        <v>D112</v>
      </c>
      <c r="J112" s="1" t="str">
        <f t="shared" ca="1" si="20"/>
        <v>C113</v>
      </c>
      <c r="K112" s="1" t="str">
        <f t="shared" ca="1" si="21"/>
        <v>C112</v>
      </c>
      <c r="L112" s="10">
        <f t="shared" ca="1" si="22"/>
        <v>-0.34999999999999432</v>
      </c>
      <c r="M112" s="10">
        <f t="shared" ca="1" si="23"/>
        <v>-9.0000000000000024E-2</v>
      </c>
      <c r="N112" s="2">
        <f t="shared" ca="1" si="24"/>
        <v>3.8888888888888249</v>
      </c>
      <c r="O112" s="10">
        <f t="shared" ca="1" si="25"/>
        <v>67.503333333333359</v>
      </c>
      <c r="P112" s="2">
        <f t="shared" ca="1" si="26"/>
        <v>68.67</v>
      </c>
      <c r="R112" s="1">
        <f t="shared" ca="1" si="28"/>
        <v>0.3</v>
      </c>
      <c r="S112" s="2">
        <f t="shared" ca="1" si="29"/>
        <v>68.67</v>
      </c>
      <c r="T112" s="1" t="str">
        <f ca="1">IF(R112&lt;0,MATCH(ABS(R112),$R114:$R$1000,0)+ROW($R114)-1,"")</f>
        <v/>
      </c>
      <c r="U112" s="1" t="str">
        <f t="shared" ca="1" si="30"/>
        <v/>
      </c>
      <c r="V112" s="11" t="str">
        <f t="shared" ca="1" si="31"/>
        <v/>
      </c>
      <c r="W112" s="11"/>
      <c r="X112" s="11"/>
      <c r="Y112" s="12" t="str">
        <f ca="1">IF(V112&lt;&gt;"",IF(ABS($R112)&lt;0.8*Analyse!$AO$6/2,ABS($V112-$S112)/(INDIRECT($X$5)/100),""),"")</f>
        <v/>
      </c>
      <c r="AN112" s="1"/>
      <c r="AO112" s="2"/>
    </row>
    <row r="113" spans="2:41" x14ac:dyDescent="0.2">
      <c r="B113">
        <v>0.5</v>
      </c>
      <c r="C113">
        <v>69.02</v>
      </c>
      <c r="D113" s="13">
        <f ca="1">IF(B113&lt;&gt;"",TRUNC(B113-Analyse!$AP$6,2),"")</f>
        <v>0.39</v>
      </c>
      <c r="F113" s="1">
        <f t="shared" ca="1" si="27"/>
        <v>0.4</v>
      </c>
      <c r="G113" s="12">
        <f ca="1">IF(F113&lt;&gt;"",ROW($D$5)+MATCH(F113,INDIRECT(Analyse!$AR$6):INDIRECT(Analyse!$AS$6)),"")</f>
        <v>114</v>
      </c>
      <c r="H113" s="1" t="str">
        <f t="shared" ca="1" si="18"/>
        <v>D114</v>
      </c>
      <c r="I113" s="1" t="str">
        <f t="shared" ca="1" si="19"/>
        <v>D113</v>
      </c>
      <c r="J113" s="1" t="str">
        <f t="shared" ca="1" si="20"/>
        <v>C114</v>
      </c>
      <c r="K113" s="1" t="str">
        <f t="shared" ca="1" si="21"/>
        <v>C113</v>
      </c>
      <c r="L113" s="10">
        <f t="shared" ca="1" si="22"/>
        <v>0.59999999999999432</v>
      </c>
      <c r="M113" s="10">
        <f t="shared" ca="1" si="23"/>
        <v>-9.9999999999999978E-2</v>
      </c>
      <c r="N113" s="2">
        <f t="shared" ca="1" si="24"/>
        <v>-5.999999999999944</v>
      </c>
      <c r="O113" s="10">
        <f t="shared" ca="1" si="25"/>
        <v>71.359999999999971</v>
      </c>
      <c r="P113" s="2">
        <f t="shared" ca="1" si="26"/>
        <v>68.959999999999994</v>
      </c>
      <c r="R113" s="1">
        <f t="shared" ca="1" si="28"/>
        <v>0.4</v>
      </c>
      <c r="S113" s="2">
        <f t="shared" ca="1" si="29"/>
        <v>68.959999999999994</v>
      </c>
      <c r="T113" s="1" t="str">
        <f ca="1">IF(R113&lt;0,MATCH(ABS(R113),$R115:$R$1000,0)+ROW($R115)-1,"")</f>
        <v/>
      </c>
      <c r="U113" s="1" t="str">
        <f t="shared" ca="1" si="30"/>
        <v/>
      </c>
      <c r="V113" s="11" t="str">
        <f t="shared" ca="1" si="31"/>
        <v/>
      </c>
      <c r="W113" s="11"/>
      <c r="X113" s="11"/>
      <c r="Y113" s="12" t="str">
        <f ca="1">IF(V113&lt;&gt;"",IF(ABS($R113)&lt;0.8*Analyse!$AO$6/2,ABS($V113-$S113)/(INDIRECT($X$5)/100),""),"")</f>
        <v/>
      </c>
      <c r="AN113" s="1"/>
      <c r="AO113" s="2"/>
    </row>
    <row r="114" spans="2:41" x14ac:dyDescent="0.2">
      <c r="B114">
        <v>0.6</v>
      </c>
      <c r="C114">
        <v>68.42</v>
      </c>
      <c r="D114" s="13">
        <f ca="1">IF(B114&lt;&gt;"",TRUNC(B114-Analyse!$AP$6,2),"")</f>
        <v>0.49</v>
      </c>
      <c r="F114" s="1">
        <f t="shared" ca="1" si="27"/>
        <v>0.5</v>
      </c>
      <c r="G114" s="12">
        <f ca="1">IF(F114&lt;&gt;"",ROW($D$5)+MATCH(F114,INDIRECT(Analyse!$AR$6):INDIRECT(Analyse!$AS$6)),"")</f>
        <v>115</v>
      </c>
      <c r="H114" s="1" t="str">
        <f t="shared" ca="1" si="18"/>
        <v>D115</v>
      </c>
      <c r="I114" s="1" t="str">
        <f t="shared" ca="1" si="19"/>
        <v>D114</v>
      </c>
      <c r="J114" s="1" t="str">
        <f t="shared" ca="1" si="20"/>
        <v>C115</v>
      </c>
      <c r="K114" s="1" t="str">
        <f t="shared" ca="1" si="21"/>
        <v>C114</v>
      </c>
      <c r="L114" s="10">
        <f t="shared" ca="1" si="22"/>
        <v>0.10999999999999943</v>
      </c>
      <c r="M114" s="10">
        <f t="shared" ca="1" si="23"/>
        <v>-0.10999999999999999</v>
      </c>
      <c r="N114" s="2">
        <f t="shared" ca="1" si="24"/>
        <v>-0.999999999999995</v>
      </c>
      <c r="O114" s="10">
        <f t="shared" ca="1" si="25"/>
        <v>68.91</v>
      </c>
      <c r="P114" s="2">
        <f t="shared" ca="1" si="26"/>
        <v>68.41</v>
      </c>
      <c r="R114" s="1">
        <f t="shared" ca="1" si="28"/>
        <v>0.5</v>
      </c>
      <c r="S114" s="2">
        <f t="shared" ca="1" si="29"/>
        <v>68.41</v>
      </c>
      <c r="T114" s="1" t="str">
        <f ca="1">IF(R114&lt;0,MATCH(ABS(R114),$R116:$R$1000,0)+ROW($R116)-1,"")</f>
        <v/>
      </c>
      <c r="U114" s="1" t="str">
        <f t="shared" ca="1" si="30"/>
        <v/>
      </c>
      <c r="V114" s="11" t="str">
        <f t="shared" ca="1" si="31"/>
        <v/>
      </c>
      <c r="W114" s="11"/>
      <c r="X114" s="11"/>
      <c r="Y114" s="12" t="str">
        <f ca="1">IF(V114&lt;&gt;"",IF(ABS($R114)&lt;0.8*Analyse!$AO$6/2,ABS($V114-$S114)/(INDIRECT($X$5)/100),""),"")</f>
        <v/>
      </c>
      <c r="AN114" s="1"/>
      <c r="AO114" s="2"/>
    </row>
    <row r="115" spans="2:41" x14ac:dyDescent="0.2">
      <c r="B115">
        <v>0.71</v>
      </c>
      <c r="C115">
        <v>68.31</v>
      </c>
      <c r="D115" s="13">
        <f ca="1">IF(B115&lt;&gt;"",TRUNC(B115-Analyse!$AP$6,2),"")</f>
        <v>0.6</v>
      </c>
      <c r="F115" s="1">
        <f t="shared" ca="1" si="27"/>
        <v>0.6</v>
      </c>
      <c r="G115" s="12">
        <f ca="1">IF(F115&lt;&gt;"",ROW($D$5)+MATCH(F115,INDIRECT(Analyse!$AR$6):INDIRECT(Analyse!$AS$6)),"")</f>
        <v>116</v>
      </c>
      <c r="H115" s="1" t="str">
        <f t="shared" ca="1" si="18"/>
        <v>D116</v>
      </c>
      <c r="I115" s="1" t="str">
        <f t="shared" ca="1" si="19"/>
        <v>D115</v>
      </c>
      <c r="J115" s="1" t="str">
        <f t="shared" ca="1" si="20"/>
        <v>C116</v>
      </c>
      <c r="K115" s="1" t="str">
        <f t="shared" ca="1" si="21"/>
        <v>C115</v>
      </c>
      <c r="L115" s="10">
        <f t="shared" ca="1" si="22"/>
        <v>-0.50999999999999091</v>
      </c>
      <c r="M115" s="10">
        <f t="shared" ca="1" si="23"/>
        <v>-9.9999999999999978E-2</v>
      </c>
      <c r="N115" s="2">
        <f t="shared" ca="1" si="24"/>
        <v>5.0999999999999099</v>
      </c>
      <c r="O115" s="10">
        <f t="shared" ca="1" si="25"/>
        <v>65.250000000000057</v>
      </c>
      <c r="P115" s="2">
        <f t="shared" ca="1" si="26"/>
        <v>68.31</v>
      </c>
      <c r="R115" s="1">
        <f t="shared" ca="1" si="28"/>
        <v>0.6</v>
      </c>
      <c r="S115" s="2">
        <f t="shared" ca="1" si="29"/>
        <v>68.31</v>
      </c>
      <c r="T115" s="1" t="str">
        <f ca="1">IF(R115&lt;0,MATCH(ABS(R115),$R117:$R$1000,0)+ROW($R117)-1,"")</f>
        <v/>
      </c>
      <c r="U115" s="1" t="str">
        <f t="shared" ca="1" si="30"/>
        <v/>
      </c>
      <c r="V115" s="11" t="str">
        <f t="shared" ca="1" si="31"/>
        <v/>
      </c>
      <c r="W115" s="11"/>
      <c r="X115" s="11"/>
      <c r="Y115" s="12" t="str">
        <f ca="1">IF(V115&lt;&gt;"",IF(ABS($R115)&lt;0.8*Analyse!$AO$6/2,ABS($V115-$S115)/(INDIRECT($X$5)/100),""),"")</f>
        <v/>
      </c>
      <c r="AN115" s="1"/>
      <c r="AO115" s="2"/>
    </row>
    <row r="116" spans="2:41" x14ac:dyDescent="0.2">
      <c r="B116">
        <v>0.81</v>
      </c>
      <c r="C116">
        <v>68.819999999999993</v>
      </c>
      <c r="D116" s="13">
        <f ca="1">IF(B116&lt;&gt;"",TRUNC(B116-Analyse!$AP$6,2),"")</f>
        <v>0.7</v>
      </c>
      <c r="F116" s="1">
        <f t="shared" ca="1" si="27"/>
        <v>0.7</v>
      </c>
      <c r="G116" s="12">
        <f ca="1">IF(F116&lt;&gt;"",ROW($D$5)+MATCH(F116,INDIRECT(Analyse!$AR$6):INDIRECT(Analyse!$AS$6)),"")</f>
        <v>117</v>
      </c>
      <c r="H116" s="1" t="str">
        <f t="shared" ca="1" si="18"/>
        <v>D117</v>
      </c>
      <c r="I116" s="1" t="str">
        <f t="shared" ca="1" si="19"/>
        <v>D116</v>
      </c>
      <c r="J116" s="1" t="str">
        <f t="shared" ca="1" si="20"/>
        <v>C117</v>
      </c>
      <c r="K116" s="1" t="str">
        <f t="shared" ca="1" si="21"/>
        <v>C116</v>
      </c>
      <c r="L116" s="10">
        <f t="shared" ca="1" si="22"/>
        <v>0.35999999999999943</v>
      </c>
      <c r="M116" s="10">
        <f t="shared" ca="1" si="23"/>
        <v>-0.1100000000000001</v>
      </c>
      <c r="N116" s="2">
        <f t="shared" ca="1" si="24"/>
        <v>-3.2727272727272645</v>
      </c>
      <c r="O116" s="10">
        <f t="shared" ca="1" si="25"/>
        <v>71.110909090909075</v>
      </c>
      <c r="P116" s="2">
        <f t="shared" ca="1" si="26"/>
        <v>68.819999999999993</v>
      </c>
      <c r="R116" s="1">
        <f t="shared" ca="1" si="28"/>
        <v>0.7</v>
      </c>
      <c r="S116" s="2">
        <f t="shared" ca="1" si="29"/>
        <v>68.819999999999993</v>
      </c>
      <c r="T116" s="1" t="str">
        <f ca="1">IF(R116&lt;0,MATCH(ABS(R116),$R118:$R$1000,0)+ROW($R118)-1,"")</f>
        <v/>
      </c>
      <c r="U116" s="1" t="str">
        <f t="shared" ca="1" si="30"/>
        <v/>
      </c>
      <c r="V116" s="11" t="str">
        <f t="shared" ca="1" si="31"/>
        <v/>
      </c>
      <c r="W116" s="11"/>
      <c r="X116" s="11"/>
      <c r="Y116" s="12" t="str">
        <f ca="1">IF(V116&lt;&gt;"",IF(ABS($R116)&lt;0.8*Analyse!$AO$6/2,ABS($V116-$S116)/(INDIRECT($X$5)/100),""),"")</f>
        <v/>
      </c>
      <c r="AN116" s="1"/>
      <c r="AO116" s="2"/>
    </row>
    <row r="117" spans="2:41" x14ac:dyDescent="0.2">
      <c r="B117">
        <v>0.92</v>
      </c>
      <c r="C117">
        <v>68.459999999999994</v>
      </c>
      <c r="D117" s="13">
        <f ca="1">IF(B117&lt;&gt;"",TRUNC(B117-Analyse!$AP$6,2),"")</f>
        <v>0.81</v>
      </c>
      <c r="F117" s="1">
        <f t="shared" ca="1" si="27"/>
        <v>0.8</v>
      </c>
      <c r="G117" s="12">
        <f ca="1">IF(F117&lt;&gt;"",ROW($D$5)+MATCH(F117,INDIRECT(Analyse!$AR$6):INDIRECT(Analyse!$AS$6)),"")</f>
        <v>117</v>
      </c>
      <c r="H117" s="1" t="str">
        <f t="shared" ca="1" si="18"/>
        <v>D117</v>
      </c>
      <c r="I117" s="1" t="str">
        <f t="shared" ca="1" si="19"/>
        <v>D116</v>
      </c>
      <c r="J117" s="1" t="str">
        <f t="shared" ca="1" si="20"/>
        <v>C117</v>
      </c>
      <c r="K117" s="1" t="str">
        <f t="shared" ca="1" si="21"/>
        <v>C116</v>
      </c>
      <c r="L117" s="10">
        <f t="shared" ca="1" si="22"/>
        <v>0.35999999999999943</v>
      </c>
      <c r="M117" s="10">
        <f t="shared" ca="1" si="23"/>
        <v>-0.1100000000000001</v>
      </c>
      <c r="N117" s="2">
        <f t="shared" ca="1" si="24"/>
        <v>-3.2727272727272645</v>
      </c>
      <c r="O117" s="10">
        <f t="shared" ca="1" si="25"/>
        <v>71.110909090909075</v>
      </c>
      <c r="P117" s="2">
        <f t="shared" ca="1" si="26"/>
        <v>68.492727272727265</v>
      </c>
      <c r="R117" s="1">
        <f t="shared" ca="1" si="28"/>
        <v>0.8</v>
      </c>
      <c r="S117" s="2">
        <f t="shared" ca="1" si="29"/>
        <v>68.492727272727265</v>
      </c>
      <c r="T117" s="1" t="str">
        <f ca="1">IF(R117&lt;0,MATCH(ABS(R117),$R119:$R$1000,0)+ROW($R119)-1,"")</f>
        <v/>
      </c>
      <c r="U117" s="1" t="str">
        <f t="shared" ca="1" si="30"/>
        <v/>
      </c>
      <c r="V117" s="11" t="str">
        <f t="shared" ca="1" si="31"/>
        <v/>
      </c>
      <c r="W117" s="11"/>
      <c r="X117" s="11"/>
      <c r="Y117" s="12" t="str">
        <f ca="1">IF(V117&lt;&gt;"",IF(ABS($R117)&lt;0.8*Analyse!$AO$6/2,ABS($V117-$S117)/(INDIRECT($X$5)/100),""),"")</f>
        <v/>
      </c>
      <c r="AN117" s="1"/>
      <c r="AO117" s="2"/>
    </row>
    <row r="118" spans="2:41" x14ac:dyDescent="0.2">
      <c r="B118">
        <v>1.01</v>
      </c>
      <c r="C118">
        <v>68.510000000000005</v>
      </c>
      <c r="D118" s="13">
        <f ca="1">IF(B118&lt;&gt;"",TRUNC(B118-Analyse!$AP$6,2),"")</f>
        <v>0.9</v>
      </c>
      <c r="F118" s="1">
        <f t="shared" ca="1" si="27"/>
        <v>0.9</v>
      </c>
      <c r="G118" s="12">
        <f ca="1">IF(F118&lt;&gt;"",ROW($D$5)+MATCH(F118,INDIRECT(Analyse!$AR$6):INDIRECT(Analyse!$AS$6)),"")</f>
        <v>119</v>
      </c>
      <c r="H118" s="1" t="str">
        <f t="shared" ca="1" si="18"/>
        <v>D119</v>
      </c>
      <c r="I118" s="1" t="str">
        <f t="shared" ca="1" si="19"/>
        <v>D118</v>
      </c>
      <c r="J118" s="1" t="str">
        <f t="shared" ca="1" si="20"/>
        <v>C119</v>
      </c>
      <c r="K118" s="1" t="str">
        <f t="shared" ca="1" si="21"/>
        <v>C118</v>
      </c>
      <c r="L118" s="10">
        <f t="shared" ca="1" si="22"/>
        <v>9.0000000000003411E-2</v>
      </c>
      <c r="M118" s="10">
        <f t="shared" ca="1" si="23"/>
        <v>-0.10999999999999999</v>
      </c>
      <c r="N118" s="2">
        <f t="shared" ca="1" si="24"/>
        <v>-0.81818181818184932</v>
      </c>
      <c r="O118" s="10">
        <f t="shared" ca="1" si="25"/>
        <v>69.246363636363668</v>
      </c>
      <c r="P118" s="2">
        <f t="shared" ca="1" si="26"/>
        <v>68.510000000000005</v>
      </c>
      <c r="R118" s="1">
        <f t="shared" ca="1" si="28"/>
        <v>0.9</v>
      </c>
      <c r="S118" s="2">
        <f t="shared" ca="1" si="29"/>
        <v>68.510000000000005</v>
      </c>
      <c r="T118" s="1" t="str">
        <f ca="1">IF(R118&lt;0,MATCH(ABS(R118),$R120:$R$1000,0)+ROW($R120)-1,"")</f>
        <v/>
      </c>
      <c r="U118" s="1" t="str">
        <f t="shared" ca="1" si="30"/>
        <v/>
      </c>
      <c r="V118" s="11" t="str">
        <f t="shared" ca="1" si="31"/>
        <v/>
      </c>
      <c r="W118" s="11"/>
      <c r="X118" s="11"/>
      <c r="Y118" s="12" t="str">
        <f ca="1">IF(V118&lt;&gt;"",IF(ABS($R118)&lt;0.8*Analyse!$AO$6/2,ABS($V118-$S118)/(INDIRECT($X$5)/100),""),"")</f>
        <v/>
      </c>
      <c r="AN118" s="1"/>
      <c r="AO118" s="2"/>
    </row>
    <row r="119" spans="2:41" x14ac:dyDescent="0.2">
      <c r="B119">
        <v>1.1200000000000001</v>
      </c>
      <c r="C119">
        <v>68.42</v>
      </c>
      <c r="D119" s="13">
        <f ca="1">IF(B119&lt;&gt;"",TRUNC(B119-Analyse!$AP$6,2),"")</f>
        <v>1.01</v>
      </c>
      <c r="F119" s="1">
        <f t="shared" ca="1" si="27"/>
        <v>1</v>
      </c>
      <c r="G119" s="12">
        <f ca="1">IF(F119&lt;&gt;"",ROW($D$5)+MATCH(F119,INDIRECT(Analyse!$AR$6):INDIRECT(Analyse!$AS$6)),"")</f>
        <v>119</v>
      </c>
      <c r="H119" s="1" t="str">
        <f t="shared" ca="1" si="18"/>
        <v>D119</v>
      </c>
      <c r="I119" s="1" t="str">
        <f t="shared" ca="1" si="19"/>
        <v>D118</v>
      </c>
      <c r="J119" s="1" t="str">
        <f t="shared" ca="1" si="20"/>
        <v>C119</v>
      </c>
      <c r="K119" s="1" t="str">
        <f t="shared" ca="1" si="21"/>
        <v>C118</v>
      </c>
      <c r="L119" s="10">
        <f t="shared" ca="1" si="22"/>
        <v>9.0000000000003411E-2</v>
      </c>
      <c r="M119" s="10">
        <f t="shared" ca="1" si="23"/>
        <v>-0.10999999999999999</v>
      </c>
      <c r="N119" s="2">
        <f t="shared" ca="1" si="24"/>
        <v>-0.81818181818184932</v>
      </c>
      <c r="O119" s="10">
        <f t="shared" ca="1" si="25"/>
        <v>69.246363636363668</v>
      </c>
      <c r="P119" s="2">
        <f t="shared" ca="1" si="26"/>
        <v>68.428181818181812</v>
      </c>
      <c r="R119" s="1">
        <f t="shared" ca="1" si="28"/>
        <v>1</v>
      </c>
      <c r="S119" s="2">
        <f t="shared" ca="1" si="29"/>
        <v>68.428181818181812</v>
      </c>
      <c r="T119" s="1" t="str">
        <f ca="1">IF(R119&lt;0,MATCH(ABS(R119),$R121:$R$1000,0)+ROW($R121)-1,"")</f>
        <v/>
      </c>
      <c r="U119" s="1" t="str">
        <f t="shared" ca="1" si="30"/>
        <v/>
      </c>
      <c r="V119" s="11" t="str">
        <f t="shared" ca="1" si="31"/>
        <v/>
      </c>
      <c r="W119" s="11"/>
      <c r="X119" s="11"/>
      <c r="Y119" s="12" t="str">
        <f ca="1">IF(V119&lt;&gt;"",IF(ABS($R119)&lt;0.8*Analyse!$AO$6/2,ABS($V119-$S119)/(INDIRECT($X$5)/100),""),"")</f>
        <v/>
      </c>
      <c r="AN119" s="1"/>
      <c r="AO119" s="2"/>
    </row>
    <row r="120" spans="2:41" x14ac:dyDescent="0.2">
      <c r="B120">
        <v>1.2</v>
      </c>
      <c r="C120">
        <v>68.209999999999994</v>
      </c>
      <c r="D120" s="13">
        <f ca="1">IF(B120&lt;&gt;"",TRUNC(B120-Analyse!$AP$6,2),"")</f>
        <v>1.0900000000000001</v>
      </c>
      <c r="F120" s="1">
        <f t="shared" ca="1" si="27"/>
        <v>1.1000000000000001</v>
      </c>
      <c r="G120" s="12">
        <f ca="1">IF(F120&lt;&gt;"",ROW($D$5)+MATCH(F120,INDIRECT(Analyse!$AR$6):INDIRECT(Analyse!$AS$6)),"")</f>
        <v>121</v>
      </c>
      <c r="H120" s="1" t="str">
        <f t="shared" ca="1" si="18"/>
        <v>D121</v>
      </c>
      <c r="I120" s="1" t="str">
        <f t="shared" ca="1" si="19"/>
        <v>D120</v>
      </c>
      <c r="J120" s="1" t="str">
        <f t="shared" ca="1" si="20"/>
        <v>C121</v>
      </c>
      <c r="K120" s="1" t="str">
        <f t="shared" ca="1" si="21"/>
        <v>C120</v>
      </c>
      <c r="L120" s="10">
        <f t="shared" ca="1" si="22"/>
        <v>-0.67000000000000171</v>
      </c>
      <c r="M120" s="10">
        <f t="shared" ca="1" si="23"/>
        <v>-0.11999999999999988</v>
      </c>
      <c r="N120" s="2">
        <f t="shared" ca="1" si="24"/>
        <v>5.5833333333333526</v>
      </c>
      <c r="O120" s="10">
        <f t="shared" ca="1" si="25"/>
        <v>62.124166666666639</v>
      </c>
      <c r="P120" s="2">
        <f t="shared" ca="1" si="26"/>
        <v>68.265833333333333</v>
      </c>
      <c r="R120" s="1">
        <f t="shared" ca="1" si="28"/>
        <v>1.1000000000000001</v>
      </c>
      <c r="S120" s="2">
        <f t="shared" ca="1" si="29"/>
        <v>68.265833333333333</v>
      </c>
      <c r="T120" s="1" t="str">
        <f ca="1">IF(R120&lt;0,MATCH(ABS(R120),$R122:$R$1000,0)+ROW($R122)-1,"")</f>
        <v/>
      </c>
      <c r="U120" s="1" t="str">
        <f t="shared" ca="1" si="30"/>
        <v/>
      </c>
      <c r="V120" s="11" t="str">
        <f t="shared" ca="1" si="31"/>
        <v/>
      </c>
      <c r="W120" s="11"/>
      <c r="X120" s="11"/>
      <c r="Y120" s="12" t="str">
        <f ca="1">IF(V120&lt;&gt;"",IF(ABS($R120)&lt;0.8*Analyse!$AO$6/2,ABS($V120-$S120)/(INDIRECT($X$5)/100),""),"")</f>
        <v/>
      </c>
      <c r="AN120" s="1"/>
      <c r="AO120" s="2"/>
    </row>
    <row r="121" spans="2:41" x14ac:dyDescent="0.2">
      <c r="B121">
        <v>1.32</v>
      </c>
      <c r="C121">
        <v>68.88</v>
      </c>
      <c r="D121" s="13">
        <f ca="1">IF(B121&lt;&gt;"",TRUNC(B121-Analyse!$AP$6,2),"")</f>
        <v>1.21</v>
      </c>
      <c r="F121" s="1">
        <f t="shared" ca="1" si="27"/>
        <v>1.2</v>
      </c>
      <c r="G121" s="12">
        <f ca="1">IF(F121&lt;&gt;"",ROW($D$5)+MATCH(F121,INDIRECT(Analyse!$AR$6):INDIRECT(Analyse!$AS$6)),"")</f>
        <v>121</v>
      </c>
      <c r="H121" s="1" t="str">
        <f t="shared" ca="1" si="18"/>
        <v>D121</v>
      </c>
      <c r="I121" s="1" t="str">
        <f t="shared" ca="1" si="19"/>
        <v>D120</v>
      </c>
      <c r="J121" s="1" t="str">
        <f t="shared" ca="1" si="20"/>
        <v>C121</v>
      </c>
      <c r="K121" s="1" t="str">
        <f t="shared" ca="1" si="21"/>
        <v>C120</v>
      </c>
      <c r="L121" s="10">
        <f t="shared" ca="1" si="22"/>
        <v>-0.67000000000000171</v>
      </c>
      <c r="M121" s="10">
        <f t="shared" ca="1" si="23"/>
        <v>-0.11999999999999988</v>
      </c>
      <c r="N121" s="2">
        <f t="shared" ca="1" si="24"/>
        <v>5.5833333333333526</v>
      </c>
      <c r="O121" s="10">
        <f t="shared" ca="1" si="25"/>
        <v>62.124166666666639</v>
      </c>
      <c r="P121" s="2">
        <f t="shared" ca="1" si="26"/>
        <v>68.824166666666656</v>
      </c>
      <c r="R121" s="1">
        <f t="shared" ca="1" si="28"/>
        <v>1.2</v>
      </c>
      <c r="S121" s="2">
        <f t="shared" ca="1" si="29"/>
        <v>68.824166666666656</v>
      </c>
      <c r="T121" s="1" t="str">
        <f ca="1">IF(R121&lt;0,MATCH(ABS(R121),$R123:$R$1000,0)+ROW($R123)-1,"")</f>
        <v/>
      </c>
      <c r="U121" s="1" t="str">
        <f t="shared" ca="1" si="30"/>
        <v/>
      </c>
      <c r="V121" s="11" t="str">
        <f t="shared" ca="1" si="31"/>
        <v/>
      </c>
      <c r="W121" s="11"/>
      <c r="X121" s="11"/>
      <c r="Y121" s="12" t="str">
        <f ca="1">IF(V121&lt;&gt;"",IF(ABS($R121)&lt;0.8*Analyse!$AO$6/2,ABS($V121-$S121)/(INDIRECT($X$5)/100),""),"")</f>
        <v/>
      </c>
      <c r="AN121" s="1"/>
      <c r="AO121" s="2"/>
    </row>
    <row r="122" spans="2:41" x14ac:dyDescent="0.2">
      <c r="B122">
        <v>1.42</v>
      </c>
      <c r="C122">
        <v>68.73</v>
      </c>
      <c r="D122" s="13">
        <f ca="1">IF(B122&lt;&gt;"",TRUNC(B122-Analyse!$AP$6,2),"")</f>
        <v>1.31</v>
      </c>
      <c r="F122" s="1">
        <f t="shared" ca="1" si="27"/>
        <v>1.3</v>
      </c>
      <c r="G122" s="12">
        <f ca="1">IF(F122&lt;&gt;"",ROW($D$5)+MATCH(F122,INDIRECT(Analyse!$AR$6):INDIRECT(Analyse!$AS$6)),"")</f>
        <v>122</v>
      </c>
      <c r="H122" s="1" t="str">
        <f t="shared" ca="1" si="18"/>
        <v>D122</v>
      </c>
      <c r="I122" s="1" t="str">
        <f t="shared" ca="1" si="19"/>
        <v>D121</v>
      </c>
      <c r="J122" s="1" t="str">
        <f t="shared" ca="1" si="20"/>
        <v>C122</v>
      </c>
      <c r="K122" s="1" t="str">
        <f t="shared" ca="1" si="21"/>
        <v>C121</v>
      </c>
      <c r="L122" s="10">
        <f t="shared" ca="1" si="22"/>
        <v>0.14999999999999147</v>
      </c>
      <c r="M122" s="10">
        <f t="shared" ca="1" si="23"/>
        <v>-0.10000000000000009</v>
      </c>
      <c r="N122" s="2">
        <f t="shared" ca="1" si="24"/>
        <v>-1.4999999999999134</v>
      </c>
      <c r="O122" s="10">
        <f t="shared" ca="1" si="25"/>
        <v>70.694999999999894</v>
      </c>
      <c r="P122" s="2">
        <f t="shared" ca="1" si="26"/>
        <v>68.745000000000005</v>
      </c>
      <c r="R122" s="1">
        <f t="shared" ca="1" si="28"/>
        <v>1.3</v>
      </c>
      <c r="S122" s="2">
        <f t="shared" ca="1" si="29"/>
        <v>68.745000000000005</v>
      </c>
      <c r="T122" s="1" t="str">
        <f ca="1">IF(R122&lt;0,MATCH(ABS(R122),$R124:$R$1000,0)+ROW($R124)-1,"")</f>
        <v/>
      </c>
      <c r="U122" s="1" t="str">
        <f t="shared" ca="1" si="30"/>
        <v/>
      </c>
      <c r="V122" s="11" t="str">
        <f t="shared" ca="1" si="31"/>
        <v/>
      </c>
      <c r="W122" s="11"/>
      <c r="X122" s="11"/>
      <c r="Y122" s="12" t="str">
        <f ca="1">IF(V122&lt;&gt;"",IF(ABS($R122)&lt;0.8*Analyse!$AO$6/2,ABS($V122-$S122)/(INDIRECT($X$5)/100),""),"")</f>
        <v/>
      </c>
      <c r="AN122" s="1"/>
      <c r="AO122" s="2"/>
    </row>
    <row r="123" spans="2:41" x14ac:dyDescent="0.2">
      <c r="B123">
        <v>1.5</v>
      </c>
      <c r="C123">
        <v>68.33</v>
      </c>
      <c r="D123" s="13">
        <f ca="1">IF(B123&lt;&gt;"",TRUNC(B123-Analyse!$AP$6,2),"")</f>
        <v>1.39</v>
      </c>
      <c r="F123" s="1">
        <f t="shared" ca="1" si="27"/>
        <v>1.4</v>
      </c>
      <c r="G123" s="12">
        <f ca="1">IF(F123&lt;&gt;"",ROW($D$5)+MATCH(F123,INDIRECT(Analyse!$AR$6):INDIRECT(Analyse!$AS$6)),"")</f>
        <v>124</v>
      </c>
      <c r="H123" s="1" t="str">
        <f t="shared" ca="1" si="18"/>
        <v>D124</v>
      </c>
      <c r="I123" s="1" t="str">
        <f t="shared" ca="1" si="19"/>
        <v>D123</v>
      </c>
      <c r="J123" s="1" t="str">
        <f t="shared" ca="1" si="20"/>
        <v>C124</v>
      </c>
      <c r="K123" s="1" t="str">
        <f t="shared" ca="1" si="21"/>
        <v>C123</v>
      </c>
      <c r="L123" s="10">
        <f t="shared" ca="1" si="22"/>
        <v>-0.31000000000000227</v>
      </c>
      <c r="M123" s="10">
        <f t="shared" ca="1" si="23"/>
        <v>-0.1100000000000001</v>
      </c>
      <c r="N123" s="2">
        <f t="shared" ca="1" si="24"/>
        <v>2.8181818181818366</v>
      </c>
      <c r="O123" s="10">
        <f t="shared" ca="1" si="25"/>
        <v>64.412727272727253</v>
      </c>
      <c r="P123" s="2">
        <f t="shared" ca="1" si="26"/>
        <v>68.358181818181819</v>
      </c>
      <c r="R123" s="1">
        <f t="shared" ca="1" si="28"/>
        <v>1.4</v>
      </c>
      <c r="S123" s="2">
        <f t="shared" ca="1" si="29"/>
        <v>68.358181818181819</v>
      </c>
      <c r="T123" s="1" t="str">
        <f ca="1">IF(R123&lt;0,MATCH(ABS(R123),$R125:$R$1000,0)+ROW($R125)-1,"")</f>
        <v/>
      </c>
      <c r="U123" s="1" t="str">
        <f t="shared" ca="1" si="30"/>
        <v/>
      </c>
      <c r="V123" s="11" t="str">
        <f t="shared" ca="1" si="31"/>
        <v/>
      </c>
      <c r="W123" s="11"/>
      <c r="X123" s="11"/>
      <c r="Y123" s="12" t="str">
        <f ca="1">IF(V123&lt;&gt;"",IF(ABS($R123)&lt;0.8*Analyse!$AO$6/2,ABS($V123-$S123)/(INDIRECT($X$5)/100),""),"")</f>
        <v/>
      </c>
      <c r="AN123" s="1"/>
      <c r="AO123" s="2"/>
    </row>
    <row r="124" spans="2:41" x14ac:dyDescent="0.2">
      <c r="B124">
        <v>1.61</v>
      </c>
      <c r="C124">
        <v>68.64</v>
      </c>
      <c r="D124" s="13">
        <f ca="1">IF(B124&lt;&gt;"",TRUNC(B124-Analyse!$AP$6,2),"")</f>
        <v>1.5</v>
      </c>
      <c r="F124" s="1">
        <f t="shared" ca="1" si="27"/>
        <v>1.5</v>
      </c>
      <c r="G124" s="12">
        <f ca="1">IF(F124&lt;&gt;"",ROW($D$5)+MATCH(F124,INDIRECT(Analyse!$AR$6):INDIRECT(Analyse!$AS$6)),"")</f>
        <v>125</v>
      </c>
      <c r="H124" s="1" t="str">
        <f t="shared" ca="1" si="18"/>
        <v>D125</v>
      </c>
      <c r="I124" s="1" t="str">
        <f t="shared" ca="1" si="19"/>
        <v>D124</v>
      </c>
      <c r="J124" s="1" t="str">
        <f t="shared" ca="1" si="20"/>
        <v>C125</v>
      </c>
      <c r="K124" s="1" t="str">
        <f t="shared" ca="1" si="21"/>
        <v>C124</v>
      </c>
      <c r="L124" s="10">
        <f t="shared" ca="1" si="22"/>
        <v>0.29999999999999716</v>
      </c>
      <c r="M124" s="10">
        <f t="shared" ca="1" si="23"/>
        <v>-0.1100000000000001</v>
      </c>
      <c r="N124" s="2">
        <f t="shared" ca="1" si="24"/>
        <v>-2.7272727272726991</v>
      </c>
      <c r="O124" s="10">
        <f t="shared" ca="1" si="25"/>
        <v>72.730909090909051</v>
      </c>
      <c r="P124" s="2">
        <f t="shared" ca="1" si="26"/>
        <v>68.64</v>
      </c>
      <c r="R124" s="1">
        <f t="shared" ca="1" si="28"/>
        <v>1.5</v>
      </c>
      <c r="S124" s="2">
        <f t="shared" ca="1" si="29"/>
        <v>68.64</v>
      </c>
      <c r="T124" s="1" t="str">
        <f ca="1">IF(R124&lt;0,MATCH(ABS(R124),$R126:$R$1000,0)+ROW($R126)-1,"")</f>
        <v/>
      </c>
      <c r="U124" s="1" t="str">
        <f t="shared" ca="1" si="30"/>
        <v/>
      </c>
      <c r="V124" s="11" t="str">
        <f t="shared" ca="1" si="31"/>
        <v/>
      </c>
      <c r="W124" s="11"/>
      <c r="X124" s="11"/>
      <c r="Y124" s="12" t="str">
        <f ca="1">IF(V124&lt;&gt;"",IF(ABS($R124)&lt;0.8*Analyse!$AO$6/2,ABS($V124-$S124)/(INDIRECT($X$5)/100),""),"")</f>
        <v/>
      </c>
      <c r="AN124" s="1"/>
      <c r="AO124" s="2"/>
    </row>
    <row r="125" spans="2:41" x14ac:dyDescent="0.2">
      <c r="B125">
        <v>1.72</v>
      </c>
      <c r="C125">
        <v>68.34</v>
      </c>
      <c r="D125" s="13">
        <f ca="1">IF(B125&lt;&gt;"",TRUNC(B125-Analyse!$AP$6,2),"")</f>
        <v>1.61</v>
      </c>
      <c r="F125" s="1">
        <f t="shared" ca="1" si="27"/>
        <v>1.6</v>
      </c>
      <c r="G125" s="12">
        <f ca="1">IF(F125&lt;&gt;"",ROW($D$5)+MATCH(F125,INDIRECT(Analyse!$AR$6):INDIRECT(Analyse!$AS$6)),"")</f>
        <v>125</v>
      </c>
      <c r="H125" s="1" t="str">
        <f t="shared" ca="1" si="18"/>
        <v>D125</v>
      </c>
      <c r="I125" s="1" t="str">
        <f t="shared" ca="1" si="19"/>
        <v>D124</v>
      </c>
      <c r="J125" s="1" t="str">
        <f t="shared" ca="1" si="20"/>
        <v>C125</v>
      </c>
      <c r="K125" s="1" t="str">
        <f t="shared" ca="1" si="21"/>
        <v>C124</v>
      </c>
      <c r="L125" s="10">
        <f t="shared" ca="1" si="22"/>
        <v>0.29999999999999716</v>
      </c>
      <c r="M125" s="10">
        <f t="shared" ca="1" si="23"/>
        <v>-0.1100000000000001</v>
      </c>
      <c r="N125" s="2">
        <f t="shared" ca="1" si="24"/>
        <v>-2.7272727272726991</v>
      </c>
      <c r="O125" s="10">
        <f t="shared" ca="1" si="25"/>
        <v>72.730909090909051</v>
      </c>
      <c r="P125" s="2">
        <f t="shared" ca="1" si="26"/>
        <v>68.367272727272734</v>
      </c>
      <c r="R125" s="1">
        <f t="shared" ca="1" si="28"/>
        <v>1.6</v>
      </c>
      <c r="S125" s="2">
        <f t="shared" ca="1" si="29"/>
        <v>68.367272727272734</v>
      </c>
      <c r="T125" s="1" t="str">
        <f ca="1">IF(R125&lt;0,MATCH(ABS(R125),$R127:$R$1000,0)+ROW($R127)-1,"")</f>
        <v/>
      </c>
      <c r="U125" s="1" t="str">
        <f t="shared" ca="1" si="30"/>
        <v/>
      </c>
      <c r="V125" s="11" t="str">
        <f t="shared" ca="1" si="31"/>
        <v/>
      </c>
      <c r="W125" s="11"/>
      <c r="X125" s="11"/>
      <c r="Y125" s="12" t="str">
        <f ca="1">IF(V125&lt;&gt;"",IF(ABS($R125)&lt;0.8*Analyse!$AO$6/2,ABS($V125-$S125)/(INDIRECT($X$5)/100),""),"")</f>
        <v/>
      </c>
      <c r="AN125" s="1"/>
      <c r="AO125" s="2"/>
    </row>
    <row r="126" spans="2:41" x14ac:dyDescent="0.2">
      <c r="B126">
        <v>1.82</v>
      </c>
      <c r="C126">
        <v>68.05</v>
      </c>
      <c r="D126" s="13">
        <f ca="1">IF(B126&lt;&gt;"",TRUNC(B126-Analyse!$AP$6,2),"")</f>
        <v>1.71</v>
      </c>
      <c r="F126" s="1">
        <f t="shared" ca="1" si="27"/>
        <v>1.7</v>
      </c>
      <c r="G126" s="12">
        <f ca="1">IF(F126&lt;&gt;"",ROW($D$5)+MATCH(F126,INDIRECT(Analyse!$AR$6):INDIRECT(Analyse!$AS$6)),"")</f>
        <v>126</v>
      </c>
      <c r="H126" s="1" t="str">
        <f t="shared" ca="1" si="18"/>
        <v>D126</v>
      </c>
      <c r="I126" s="1" t="str">
        <f t="shared" ca="1" si="19"/>
        <v>D125</v>
      </c>
      <c r="J126" s="1" t="str">
        <f t="shared" ca="1" si="20"/>
        <v>C126</v>
      </c>
      <c r="K126" s="1" t="str">
        <f t="shared" ca="1" si="21"/>
        <v>C125</v>
      </c>
      <c r="L126" s="10">
        <f t="shared" ca="1" si="22"/>
        <v>0.29000000000000625</v>
      </c>
      <c r="M126" s="10">
        <f t="shared" ca="1" si="23"/>
        <v>-9.9999999999999867E-2</v>
      </c>
      <c r="N126" s="2">
        <f t="shared" ca="1" si="24"/>
        <v>-2.9000000000000665</v>
      </c>
      <c r="O126" s="10">
        <f t="shared" ca="1" si="25"/>
        <v>73.009000000000114</v>
      </c>
      <c r="P126" s="2">
        <f t="shared" ca="1" si="26"/>
        <v>68.079000000000008</v>
      </c>
      <c r="R126" s="1">
        <f t="shared" ca="1" si="28"/>
        <v>1.7</v>
      </c>
      <c r="S126" s="2">
        <f t="shared" ca="1" si="29"/>
        <v>68.079000000000008</v>
      </c>
      <c r="T126" s="1" t="str">
        <f ca="1">IF(R126&lt;0,MATCH(ABS(R126),$R128:$R$1000,0)+ROW($R128)-1,"")</f>
        <v/>
      </c>
      <c r="U126" s="1" t="str">
        <f t="shared" ca="1" si="30"/>
        <v/>
      </c>
      <c r="V126" s="11" t="str">
        <f t="shared" ca="1" si="31"/>
        <v/>
      </c>
      <c r="W126" s="11"/>
      <c r="X126" s="11"/>
      <c r="Y126" s="12" t="str">
        <f ca="1">IF(V126&lt;&gt;"",IF(ABS($R126)&lt;0.8*Analyse!$AO$6/2,ABS($V126-$S126)/(INDIRECT($X$5)/100),""),"")</f>
        <v/>
      </c>
      <c r="AN126" s="1"/>
      <c r="AO126" s="2"/>
    </row>
    <row r="127" spans="2:41" x14ac:dyDescent="0.2">
      <c r="B127">
        <v>1.92</v>
      </c>
      <c r="C127">
        <v>68.63</v>
      </c>
      <c r="D127" s="13">
        <f ca="1">IF(B127&lt;&gt;"",TRUNC(B127-Analyse!$AP$6,2),"")</f>
        <v>1.81</v>
      </c>
      <c r="F127" s="1">
        <f t="shared" ca="1" si="27"/>
        <v>1.8</v>
      </c>
      <c r="G127" s="12">
        <f ca="1">IF(F127&lt;&gt;"",ROW($D$5)+MATCH(F127,INDIRECT(Analyse!$AR$6):INDIRECT(Analyse!$AS$6)),"")</f>
        <v>127</v>
      </c>
      <c r="H127" s="1" t="str">
        <f t="shared" ca="1" si="18"/>
        <v>D127</v>
      </c>
      <c r="I127" s="1" t="str">
        <f t="shared" ca="1" si="19"/>
        <v>D126</v>
      </c>
      <c r="J127" s="1" t="str">
        <f t="shared" ca="1" si="20"/>
        <v>C127</v>
      </c>
      <c r="K127" s="1" t="str">
        <f t="shared" ca="1" si="21"/>
        <v>C126</v>
      </c>
      <c r="L127" s="10">
        <f t="shared" ca="1" si="22"/>
        <v>-0.57999999999999829</v>
      </c>
      <c r="M127" s="10">
        <f t="shared" ca="1" si="23"/>
        <v>-0.10000000000000009</v>
      </c>
      <c r="N127" s="2">
        <f t="shared" ca="1" si="24"/>
        <v>5.7999999999999776</v>
      </c>
      <c r="O127" s="10">
        <f t="shared" ca="1" si="25"/>
        <v>58.132000000000033</v>
      </c>
      <c r="P127" s="2">
        <f t="shared" ca="1" si="26"/>
        <v>68.571999999999989</v>
      </c>
      <c r="R127" s="1">
        <f t="shared" ca="1" si="28"/>
        <v>1.8</v>
      </c>
      <c r="S127" s="2">
        <f t="shared" ca="1" si="29"/>
        <v>68.571999999999989</v>
      </c>
      <c r="T127" s="1" t="str">
        <f ca="1">IF(R127&lt;0,MATCH(ABS(R127),$R129:$R$1000,0)+ROW($R129)-1,"")</f>
        <v/>
      </c>
      <c r="U127" s="1" t="str">
        <f t="shared" ca="1" si="30"/>
        <v/>
      </c>
      <c r="V127" s="11" t="str">
        <f t="shared" ca="1" si="31"/>
        <v/>
      </c>
      <c r="W127" s="11"/>
      <c r="X127" s="11"/>
      <c r="Y127" s="12" t="str">
        <f ca="1">IF(V127&lt;&gt;"",IF(ABS($R127)&lt;0.8*Analyse!$AO$6/2,ABS($V127-$S127)/(INDIRECT($X$5)/100),""),"")</f>
        <v/>
      </c>
      <c r="AN127" s="1"/>
      <c r="AO127" s="2"/>
    </row>
    <row r="128" spans="2:41" x14ac:dyDescent="0.2">
      <c r="B128">
        <v>2</v>
      </c>
      <c r="C128">
        <v>68.19</v>
      </c>
      <c r="D128" s="13">
        <f ca="1">IF(B128&lt;&gt;"",TRUNC(B128-Analyse!$AP$6,2),"")</f>
        <v>1.89</v>
      </c>
      <c r="F128" s="1">
        <f t="shared" ca="1" si="27"/>
        <v>1.9</v>
      </c>
      <c r="G128" s="12">
        <f ca="1">IF(F128&lt;&gt;"",ROW($D$5)+MATCH(F128,INDIRECT(Analyse!$AR$6):INDIRECT(Analyse!$AS$6)),"")</f>
        <v>129</v>
      </c>
      <c r="H128" s="1" t="str">
        <f t="shared" ca="1" si="18"/>
        <v>D129</v>
      </c>
      <c r="I128" s="1" t="str">
        <f t="shared" ca="1" si="19"/>
        <v>D128</v>
      </c>
      <c r="J128" s="1" t="str">
        <f t="shared" ca="1" si="20"/>
        <v>C129</v>
      </c>
      <c r="K128" s="1" t="str">
        <f t="shared" ca="1" si="21"/>
        <v>C128</v>
      </c>
      <c r="L128" s="10">
        <f t="shared" ca="1" si="22"/>
        <v>-7.000000000000739E-2</v>
      </c>
      <c r="M128" s="10">
        <f t="shared" ca="1" si="23"/>
        <v>-0.1100000000000001</v>
      </c>
      <c r="N128" s="2">
        <f t="shared" ca="1" si="24"/>
        <v>0.63636363636370297</v>
      </c>
      <c r="O128" s="10">
        <f t="shared" ca="1" si="25"/>
        <v>66.987272727272597</v>
      </c>
      <c r="P128" s="2">
        <f t="shared" ca="1" si="26"/>
        <v>68.196363636363628</v>
      </c>
      <c r="R128" s="1">
        <f t="shared" ca="1" si="28"/>
        <v>1.9</v>
      </c>
      <c r="S128" s="2">
        <f t="shared" ca="1" si="29"/>
        <v>68.196363636363628</v>
      </c>
      <c r="T128" s="1" t="str">
        <f ca="1">IF(R128&lt;0,MATCH(ABS(R128),$R130:$R$1000,0)+ROW($R130)-1,"")</f>
        <v/>
      </c>
      <c r="U128" s="1" t="str">
        <f t="shared" ca="1" si="30"/>
        <v/>
      </c>
      <c r="V128" s="11" t="str">
        <f t="shared" ca="1" si="31"/>
        <v/>
      </c>
      <c r="W128" s="11"/>
      <c r="X128" s="11"/>
      <c r="Y128" s="12" t="str">
        <f ca="1">IF(V128&lt;&gt;"",IF(ABS($R128)&lt;0.8*Analyse!$AO$6/2,ABS($V128-$S128)/(INDIRECT($X$5)/100),""),"")</f>
        <v/>
      </c>
      <c r="AN128" s="1"/>
      <c r="AO128" s="2"/>
    </row>
    <row r="129" spans="2:41" x14ac:dyDescent="0.2">
      <c r="B129">
        <v>2.11</v>
      </c>
      <c r="C129">
        <v>68.260000000000005</v>
      </c>
      <c r="D129" s="13">
        <f ca="1">IF(B129&lt;&gt;"",TRUNC(B129-Analyse!$AP$6,2),"")</f>
        <v>2</v>
      </c>
      <c r="F129" s="1">
        <f t="shared" ca="1" si="27"/>
        <v>2</v>
      </c>
      <c r="G129" s="12">
        <f ca="1">IF(F129&lt;&gt;"",ROW($D$5)+MATCH(F129,INDIRECT(Analyse!$AR$6):INDIRECT(Analyse!$AS$6)),"")</f>
        <v>130</v>
      </c>
      <c r="H129" s="1" t="str">
        <f t="shared" ca="1" si="18"/>
        <v>D130</v>
      </c>
      <c r="I129" s="1" t="str">
        <f t="shared" ca="1" si="19"/>
        <v>D129</v>
      </c>
      <c r="J129" s="1" t="str">
        <f t="shared" ca="1" si="20"/>
        <v>C130</v>
      </c>
      <c r="K129" s="1" t="str">
        <f t="shared" ca="1" si="21"/>
        <v>C129</v>
      </c>
      <c r="L129" s="10">
        <f t="shared" ca="1" si="22"/>
        <v>-0.3399999999999892</v>
      </c>
      <c r="M129" s="10">
        <f t="shared" ca="1" si="23"/>
        <v>-8.9999999999999858E-2</v>
      </c>
      <c r="N129" s="2">
        <f t="shared" ca="1" si="24"/>
        <v>3.7777777777776635</v>
      </c>
      <c r="O129" s="10">
        <f t="shared" ca="1" si="25"/>
        <v>60.704444444444675</v>
      </c>
      <c r="P129" s="2">
        <f t="shared" ca="1" si="26"/>
        <v>68.260000000000005</v>
      </c>
      <c r="R129" s="1">
        <f t="shared" ca="1" si="28"/>
        <v>2</v>
      </c>
      <c r="S129" s="2">
        <f t="shared" ca="1" si="29"/>
        <v>68.260000000000005</v>
      </c>
      <c r="T129" s="1" t="str">
        <f ca="1">IF(R129&lt;0,MATCH(ABS(R129),$R131:$R$1000,0)+ROW($R131)-1,"")</f>
        <v/>
      </c>
      <c r="U129" s="1" t="str">
        <f t="shared" ca="1" si="30"/>
        <v/>
      </c>
      <c r="V129" s="11" t="str">
        <f t="shared" ca="1" si="31"/>
        <v/>
      </c>
      <c r="W129" s="11"/>
      <c r="X129" s="11"/>
      <c r="Y129" s="12" t="str">
        <f ca="1">IF(V129&lt;&gt;"",IF(ABS($R129)&lt;0.8*Analyse!$AO$6/2,ABS($V129-$S129)/(INDIRECT($X$5)/100),""),"")</f>
        <v/>
      </c>
      <c r="AN129" s="1"/>
      <c r="AO129" s="2"/>
    </row>
    <row r="130" spans="2:41" x14ac:dyDescent="0.2">
      <c r="B130">
        <v>2.2000000000000002</v>
      </c>
      <c r="C130">
        <v>68.599999999999994</v>
      </c>
      <c r="D130" s="13">
        <f ca="1">IF(B130&lt;&gt;"",TRUNC(B130-Analyse!$AP$6,2),"")</f>
        <v>2.09</v>
      </c>
      <c r="F130" s="1">
        <f t="shared" ca="1" si="27"/>
        <v>2.1</v>
      </c>
      <c r="G130" s="12">
        <f ca="1">IF(F130&lt;&gt;"",ROW($D$5)+MATCH(F130,INDIRECT(Analyse!$AR$6):INDIRECT(Analyse!$AS$6)),"")</f>
        <v>131</v>
      </c>
      <c r="H130" s="1" t="str">
        <f t="shared" ca="1" si="18"/>
        <v>D131</v>
      </c>
      <c r="I130" s="1" t="str">
        <f t="shared" ca="1" si="19"/>
        <v>D130</v>
      </c>
      <c r="J130" s="1" t="str">
        <f t="shared" ca="1" si="20"/>
        <v>C131</v>
      </c>
      <c r="K130" s="1" t="str">
        <f t="shared" ca="1" si="21"/>
        <v>C130</v>
      </c>
      <c r="L130" s="10">
        <f t="shared" ca="1" si="22"/>
        <v>0.29999999999999716</v>
      </c>
      <c r="M130" s="10">
        <f t="shared" ca="1" si="23"/>
        <v>-0.11000000000000032</v>
      </c>
      <c r="N130" s="2">
        <f t="shared" ca="1" si="24"/>
        <v>-2.7272727272726933</v>
      </c>
      <c r="O130" s="10">
        <f t="shared" ca="1" si="25"/>
        <v>74.299999999999926</v>
      </c>
      <c r="P130" s="2">
        <f t="shared" ca="1" si="26"/>
        <v>68.572727272727263</v>
      </c>
      <c r="R130" s="1">
        <f t="shared" ca="1" si="28"/>
        <v>2.1</v>
      </c>
      <c r="S130" s="2">
        <f t="shared" ca="1" si="29"/>
        <v>68.572727272727263</v>
      </c>
      <c r="T130" s="1" t="str">
        <f ca="1">IF(R130&lt;0,MATCH(ABS(R130),$R132:$R$1000,0)+ROW($R132)-1,"")</f>
        <v/>
      </c>
      <c r="U130" s="1" t="str">
        <f t="shared" ca="1" si="30"/>
        <v/>
      </c>
      <c r="V130" s="11" t="str">
        <f t="shared" ca="1" si="31"/>
        <v/>
      </c>
      <c r="W130" s="11"/>
      <c r="X130" s="11"/>
      <c r="Y130" s="12" t="str">
        <f ca="1">IF(V130&lt;&gt;"",IF(ABS($R130)&lt;0.8*Analyse!$AO$6/2,ABS($V130-$S130)/(INDIRECT($X$5)/100),""),"")</f>
        <v/>
      </c>
      <c r="AN130" s="1"/>
      <c r="AO130" s="2"/>
    </row>
    <row r="131" spans="2:41" x14ac:dyDescent="0.2">
      <c r="B131">
        <v>2.31</v>
      </c>
      <c r="C131">
        <v>68.3</v>
      </c>
      <c r="D131" s="13">
        <f ca="1">IF(B131&lt;&gt;"",TRUNC(B131-Analyse!$AP$6,2),"")</f>
        <v>2.2000000000000002</v>
      </c>
      <c r="F131" s="1">
        <f t="shared" ca="1" si="27"/>
        <v>2.2000000000000002</v>
      </c>
      <c r="G131" s="12">
        <f ca="1">IF(F131&lt;&gt;"",ROW($D$5)+MATCH(F131,INDIRECT(Analyse!$AR$6):INDIRECT(Analyse!$AS$6)),"")</f>
        <v>132</v>
      </c>
      <c r="H131" s="1" t="str">
        <f t="shared" ca="1" si="18"/>
        <v>D132</v>
      </c>
      <c r="I131" s="1" t="str">
        <f t="shared" ca="1" si="19"/>
        <v>D131</v>
      </c>
      <c r="J131" s="1" t="str">
        <f t="shared" ca="1" si="20"/>
        <v>C132</v>
      </c>
      <c r="K131" s="1" t="str">
        <f t="shared" ca="1" si="21"/>
        <v>C131</v>
      </c>
      <c r="L131" s="10">
        <f t="shared" ca="1" si="22"/>
        <v>9.9999999999994316E-2</v>
      </c>
      <c r="M131" s="10">
        <f t="shared" ca="1" si="23"/>
        <v>-8.9999999999999858E-2</v>
      </c>
      <c r="N131" s="2">
        <f t="shared" ca="1" si="24"/>
        <v>-1.1111111111110497</v>
      </c>
      <c r="O131" s="10">
        <f t="shared" ca="1" si="25"/>
        <v>70.744444444444312</v>
      </c>
      <c r="P131" s="2">
        <f t="shared" ca="1" si="26"/>
        <v>68.3</v>
      </c>
      <c r="R131" s="1">
        <f t="shared" ca="1" si="28"/>
        <v>2.2000000000000002</v>
      </c>
      <c r="S131" s="2">
        <f t="shared" ca="1" si="29"/>
        <v>68.3</v>
      </c>
      <c r="T131" s="1" t="str">
        <f ca="1">IF(R131&lt;0,MATCH(ABS(R131),$R133:$R$1000,0)+ROW($R133)-1,"")</f>
        <v/>
      </c>
      <c r="U131" s="1" t="str">
        <f t="shared" ca="1" si="30"/>
        <v/>
      </c>
      <c r="V131" s="11" t="str">
        <f t="shared" ca="1" si="31"/>
        <v/>
      </c>
      <c r="W131" s="11"/>
      <c r="X131" s="11"/>
      <c r="Y131" s="12" t="str">
        <f ca="1">IF(V131&lt;&gt;"",IF(ABS($R131)&lt;0.8*Analyse!$AO$6/2,ABS($V131-$S131)/(INDIRECT($X$5)/100),""),"")</f>
        <v/>
      </c>
      <c r="AN131" s="1"/>
      <c r="AO131" s="2"/>
    </row>
    <row r="132" spans="2:41" x14ac:dyDescent="0.2">
      <c r="B132">
        <v>2.4</v>
      </c>
      <c r="C132">
        <v>68.2</v>
      </c>
      <c r="D132" s="13">
        <f ca="1">IF(B132&lt;&gt;"",TRUNC(B132-Analyse!$AP$6,2),"")</f>
        <v>2.29</v>
      </c>
      <c r="F132" s="1">
        <f t="shared" ca="1" si="27"/>
        <v>2.2999999999999998</v>
      </c>
      <c r="G132" s="12">
        <f ca="1">IF(F132&lt;&gt;"",ROW($D$5)+MATCH(F132,INDIRECT(Analyse!$AR$6):INDIRECT(Analyse!$AS$6)),"")</f>
        <v>133</v>
      </c>
      <c r="H132" s="1" t="str">
        <f t="shared" ca="1" si="18"/>
        <v>D133</v>
      </c>
      <c r="I132" s="1" t="str">
        <f t="shared" ca="1" si="19"/>
        <v>D132</v>
      </c>
      <c r="J132" s="1" t="str">
        <f t="shared" ca="1" si="20"/>
        <v>C133</v>
      </c>
      <c r="K132" s="1" t="str">
        <f t="shared" ca="1" si="21"/>
        <v>C132</v>
      </c>
      <c r="L132" s="10">
        <f t="shared" ca="1" si="22"/>
        <v>-0.11999999999999034</v>
      </c>
      <c r="M132" s="10">
        <f t="shared" ca="1" si="23"/>
        <v>-0.10000000000000009</v>
      </c>
      <c r="N132" s="2">
        <f t="shared" ca="1" si="24"/>
        <v>1.1999999999999023</v>
      </c>
      <c r="O132" s="10">
        <f t="shared" ca="1" si="25"/>
        <v>65.452000000000226</v>
      </c>
      <c r="P132" s="2">
        <f t="shared" ca="1" si="26"/>
        <v>68.212000000000003</v>
      </c>
      <c r="R132" s="1">
        <f t="shared" ca="1" si="28"/>
        <v>2.2999999999999998</v>
      </c>
      <c r="S132" s="2">
        <f t="shared" ca="1" si="29"/>
        <v>68.212000000000003</v>
      </c>
      <c r="T132" s="1" t="str">
        <f ca="1">IF(R132&lt;0,MATCH(ABS(R132),$R134:$R$1000,0)+ROW($R134)-1,"")</f>
        <v/>
      </c>
      <c r="U132" s="1" t="str">
        <f t="shared" ca="1" si="30"/>
        <v/>
      </c>
      <c r="V132" s="11" t="str">
        <f t="shared" ca="1" si="31"/>
        <v/>
      </c>
      <c r="W132" s="11"/>
      <c r="X132" s="11"/>
      <c r="Y132" s="12" t="str">
        <f ca="1">IF(V132&lt;&gt;"",IF(ABS($R132)&lt;0.8*Analyse!$AO$6/2,ABS($V132-$S132)/(INDIRECT($X$5)/100),""),"")</f>
        <v/>
      </c>
      <c r="AN132" s="1"/>
      <c r="AO132" s="2"/>
    </row>
    <row r="133" spans="2:41" x14ac:dyDescent="0.2">
      <c r="B133">
        <v>2.5</v>
      </c>
      <c r="C133">
        <v>68.319999999999993</v>
      </c>
      <c r="D133" s="13">
        <f ca="1">IF(B133&lt;&gt;"",TRUNC(B133-Analyse!$AP$6,2),"")</f>
        <v>2.39</v>
      </c>
      <c r="F133" s="1">
        <f t="shared" ca="1" si="27"/>
        <v>2.4</v>
      </c>
      <c r="G133" s="12">
        <f ca="1">IF(F133&lt;&gt;"",ROW($D$5)+MATCH(F133,INDIRECT(Analyse!$AR$6):INDIRECT(Analyse!$AS$6)),"")</f>
        <v>134</v>
      </c>
      <c r="H133" s="1" t="str">
        <f t="shared" ca="1" si="18"/>
        <v>D134</v>
      </c>
      <c r="I133" s="1" t="str">
        <f t="shared" ca="1" si="19"/>
        <v>D133</v>
      </c>
      <c r="J133" s="1" t="str">
        <f t="shared" ca="1" si="20"/>
        <v>C134</v>
      </c>
      <c r="K133" s="1" t="str">
        <f t="shared" ca="1" si="21"/>
        <v>C133</v>
      </c>
      <c r="L133" s="10">
        <f t="shared" ca="1" si="22"/>
        <v>0.20999999999999375</v>
      </c>
      <c r="M133" s="10">
        <f t="shared" ca="1" si="23"/>
        <v>-0.11999999999999966</v>
      </c>
      <c r="N133" s="2">
        <f t="shared" ca="1" si="24"/>
        <v>-1.7499999999999527</v>
      </c>
      <c r="O133" s="10">
        <f t="shared" ca="1" si="25"/>
        <v>72.502499999999884</v>
      </c>
      <c r="P133" s="2">
        <f t="shared" ca="1" si="26"/>
        <v>68.302499999999995</v>
      </c>
      <c r="R133" s="1">
        <f t="shared" ca="1" si="28"/>
        <v>2.4</v>
      </c>
      <c r="S133" s="2">
        <f t="shared" ca="1" si="29"/>
        <v>68.302499999999995</v>
      </c>
      <c r="T133" s="1" t="str">
        <f ca="1">IF(R133&lt;0,MATCH(ABS(R133),$R135:$R$1000,0)+ROW($R135)-1,"")</f>
        <v/>
      </c>
      <c r="U133" s="1" t="str">
        <f t="shared" ca="1" si="30"/>
        <v/>
      </c>
      <c r="V133" s="11" t="str">
        <f t="shared" ca="1" si="31"/>
        <v/>
      </c>
      <c r="W133" s="11"/>
      <c r="X133" s="11"/>
      <c r="Y133" s="12" t="str">
        <f ca="1">IF(V133&lt;&gt;"",IF(ABS($R133)&lt;0.8*Analyse!$AO$6/2,ABS($V133-$S133)/(INDIRECT($X$5)/100),""),"")</f>
        <v/>
      </c>
      <c r="AN133" s="1"/>
      <c r="AO133" s="2"/>
    </row>
    <row r="134" spans="2:41" x14ac:dyDescent="0.2">
      <c r="B134">
        <v>2.62</v>
      </c>
      <c r="C134">
        <v>68.11</v>
      </c>
      <c r="D134" s="13">
        <f ca="1">IF(B134&lt;&gt;"",TRUNC(B134-Analyse!$AP$6,2),"")</f>
        <v>2.5099999999999998</v>
      </c>
      <c r="F134" s="1">
        <f t="shared" ca="1" si="27"/>
        <v>2.5</v>
      </c>
      <c r="G134" s="12">
        <f ca="1">IF(F134&lt;&gt;"",ROW($D$5)+MATCH(F134,INDIRECT(Analyse!$AR$6):INDIRECT(Analyse!$AS$6)),"")</f>
        <v>134</v>
      </c>
      <c r="H134" s="1" t="str">
        <f t="shared" ref="H134:H197" ca="1" si="32">IF(G134&lt;&gt;"","D"&amp;$G134,"")</f>
        <v>D134</v>
      </c>
      <c r="I134" s="1" t="str">
        <f t="shared" ref="I134:I197" ca="1" si="33">"D"&amp;TEXT($G134-1,"0")</f>
        <v>D133</v>
      </c>
      <c r="J134" s="1" t="str">
        <f t="shared" ref="J134:J197" ca="1" si="34">"C"&amp;$G134</f>
        <v>C134</v>
      </c>
      <c r="K134" s="1" t="str">
        <f t="shared" ref="K134:K197" ca="1" si="35">"C"&amp;TEXT($G134-1,"0")</f>
        <v>C133</v>
      </c>
      <c r="L134" s="10">
        <f t="shared" ref="L134:L197" ca="1" si="36">IF(INDIRECT(J134)&lt;&gt;"",INDIRECT(K134)-INDIRECT(J134),"")</f>
        <v>0.20999999999999375</v>
      </c>
      <c r="M134" s="10">
        <f t="shared" ref="M134:M197" ca="1" si="37">IF(L134&lt;&gt;"",INDIRECT(I134)-INDIRECT(H134),"")</f>
        <v>-0.11999999999999966</v>
      </c>
      <c r="N134" s="2">
        <f t="shared" ref="N134:N197" ca="1" si="38">IF(M134&lt;&gt;"",L134/M134,"")</f>
        <v>-1.7499999999999527</v>
      </c>
      <c r="O134" s="10">
        <f t="shared" ref="O134:O197" ca="1" si="39">IF(N134&lt;&gt;"",INDIRECT(K134)-N134*INDIRECT(I134),"")</f>
        <v>72.502499999999884</v>
      </c>
      <c r="P134" s="2">
        <f t="shared" ref="P134:P197" ca="1" si="40">IF(O134&lt;&gt;"",N134*F134+O134,"")</f>
        <v>68.127499999999998</v>
      </c>
      <c r="R134" s="1">
        <f t="shared" ca="1" si="28"/>
        <v>2.5</v>
      </c>
      <c r="S134" s="2">
        <f t="shared" ca="1" si="29"/>
        <v>68.127499999999998</v>
      </c>
      <c r="T134" s="1" t="str">
        <f ca="1">IF(R134&lt;0,MATCH(ABS(R134),$R136:$R$1000,0)+ROW($R136)-1,"")</f>
        <v/>
      </c>
      <c r="U134" s="1" t="str">
        <f t="shared" ca="1" si="30"/>
        <v/>
      </c>
      <c r="V134" s="11" t="str">
        <f t="shared" ca="1" si="31"/>
        <v/>
      </c>
      <c r="W134" s="11"/>
      <c r="X134" s="11"/>
      <c r="Y134" s="12" t="str">
        <f ca="1">IF(V134&lt;&gt;"",IF(ABS($R134)&lt;0.8*Analyse!$AO$6/2,ABS($V134-$S134)/(INDIRECT($X$5)/100),""),"")</f>
        <v/>
      </c>
      <c r="AN134" s="1"/>
      <c r="AO134" s="2"/>
    </row>
    <row r="135" spans="2:41" x14ac:dyDescent="0.2">
      <c r="B135">
        <v>2.71</v>
      </c>
      <c r="C135">
        <v>67.989999999999995</v>
      </c>
      <c r="D135" s="13">
        <f ca="1">IF(B135&lt;&gt;"",TRUNC(B135-Analyse!$AP$6,2),"")</f>
        <v>2.6</v>
      </c>
      <c r="F135" s="1">
        <f t="shared" ref="F135:F198" ca="1" si="41">IF(B135&lt;&gt;"",ROUND(F134+0.1,1),"")</f>
        <v>2.6</v>
      </c>
      <c r="G135" s="12">
        <f ca="1">IF(F135&lt;&gt;"",ROW($D$5)+MATCH(F135,INDIRECT(Analyse!$AR$6):INDIRECT(Analyse!$AS$6)),"")</f>
        <v>136</v>
      </c>
      <c r="H135" s="1" t="str">
        <f t="shared" ca="1" si="32"/>
        <v>D136</v>
      </c>
      <c r="I135" s="1" t="str">
        <f t="shared" ca="1" si="33"/>
        <v>D135</v>
      </c>
      <c r="J135" s="1" t="str">
        <f t="shared" ca="1" si="34"/>
        <v>C136</v>
      </c>
      <c r="K135" s="1" t="str">
        <f t="shared" ca="1" si="35"/>
        <v>C135</v>
      </c>
      <c r="L135" s="10">
        <f t="shared" ca="1" si="36"/>
        <v>-7.000000000000739E-2</v>
      </c>
      <c r="M135" s="10">
        <f t="shared" ca="1" si="37"/>
        <v>-8.9999999999999858E-2</v>
      </c>
      <c r="N135" s="2">
        <f t="shared" ca="1" si="38"/>
        <v>0.77777777777786117</v>
      </c>
      <c r="O135" s="10">
        <f t="shared" ca="1" si="39"/>
        <v>65.967777777777556</v>
      </c>
      <c r="P135" s="2">
        <f t="shared" ca="1" si="40"/>
        <v>67.989999999999995</v>
      </c>
      <c r="R135" s="1">
        <f t="shared" ref="R135:R198" ca="1" si="42">F135</f>
        <v>2.6</v>
      </c>
      <c r="S135" s="2">
        <f t="shared" ref="S135:S198" ca="1" si="43">P135</f>
        <v>67.989999999999995</v>
      </c>
      <c r="T135" s="1" t="str">
        <f ca="1">IF(R135&lt;0,MATCH(ABS(R135),$R137:$R$1000,0)+ROW($R137)-1,"")</f>
        <v/>
      </c>
      <c r="U135" s="1" t="str">
        <f t="shared" ref="U135:U198" ca="1" si="44">IF(T135&lt;&gt;"","S"&amp;T135,"")</f>
        <v/>
      </c>
      <c r="V135" s="11" t="str">
        <f t="shared" ref="V135:V198" ca="1" si="45">IF(U135&lt;&gt;"",INDIRECT(U135),"")</f>
        <v/>
      </c>
      <c r="W135" s="11"/>
      <c r="X135" s="11"/>
      <c r="Y135" s="12" t="str">
        <f ca="1">IF(V135&lt;&gt;"",IF(ABS($R135)&lt;0.8*Analyse!$AO$6/2,ABS($V135-$S135)/(INDIRECT($X$5)/100),""),"")</f>
        <v/>
      </c>
      <c r="AN135" s="1"/>
      <c r="AO135" s="2"/>
    </row>
    <row r="136" spans="2:41" x14ac:dyDescent="0.2">
      <c r="B136">
        <v>2.8</v>
      </c>
      <c r="C136">
        <v>68.06</v>
      </c>
      <c r="D136" s="13">
        <f ca="1">IF(B136&lt;&gt;"",TRUNC(B136-Analyse!$AP$6,2),"")</f>
        <v>2.69</v>
      </c>
      <c r="F136" s="1">
        <f t="shared" ca="1" si="41"/>
        <v>2.7</v>
      </c>
      <c r="G136" s="12">
        <f ca="1">IF(F136&lt;&gt;"",ROW($D$5)+MATCH(F136,INDIRECT(Analyse!$AR$6):INDIRECT(Analyse!$AS$6)),"")</f>
        <v>137</v>
      </c>
      <c r="H136" s="1" t="str">
        <f t="shared" ca="1" si="32"/>
        <v>D137</v>
      </c>
      <c r="I136" s="1" t="str">
        <f t="shared" ca="1" si="33"/>
        <v>D136</v>
      </c>
      <c r="J136" s="1" t="str">
        <f t="shared" ca="1" si="34"/>
        <v>C137</v>
      </c>
      <c r="K136" s="1" t="str">
        <f t="shared" ca="1" si="35"/>
        <v>C136</v>
      </c>
      <c r="L136" s="10">
        <f t="shared" ca="1" si="36"/>
        <v>-0.15999999999999659</v>
      </c>
      <c r="M136" s="10">
        <f t="shared" ca="1" si="37"/>
        <v>-0.12000000000000011</v>
      </c>
      <c r="N136" s="2">
        <f t="shared" ca="1" si="38"/>
        <v>1.3333333333333037</v>
      </c>
      <c r="O136" s="10">
        <f t="shared" ca="1" si="39"/>
        <v>64.473333333333414</v>
      </c>
      <c r="P136" s="2">
        <f t="shared" ca="1" si="40"/>
        <v>68.073333333333338</v>
      </c>
      <c r="R136" s="1">
        <f t="shared" ca="1" si="42"/>
        <v>2.7</v>
      </c>
      <c r="S136" s="2">
        <f t="shared" ca="1" si="43"/>
        <v>68.073333333333338</v>
      </c>
      <c r="T136" s="1" t="str">
        <f ca="1">IF(R136&lt;0,MATCH(ABS(R136),$R138:$R$1000,0)+ROW($R138)-1,"")</f>
        <v/>
      </c>
      <c r="U136" s="1" t="str">
        <f t="shared" ca="1" si="44"/>
        <v/>
      </c>
      <c r="V136" s="11" t="str">
        <f t="shared" ca="1" si="45"/>
        <v/>
      </c>
      <c r="W136" s="11"/>
      <c r="X136" s="11"/>
      <c r="Y136" s="12" t="str">
        <f ca="1">IF(V136&lt;&gt;"",IF(ABS($R136)&lt;0.8*Analyse!$AO$6/2,ABS($V136-$S136)/(INDIRECT($X$5)/100),""),"")</f>
        <v/>
      </c>
      <c r="AN136" s="1"/>
      <c r="AO136" s="2"/>
    </row>
    <row r="137" spans="2:41" x14ac:dyDescent="0.2">
      <c r="B137">
        <v>2.92</v>
      </c>
      <c r="C137">
        <v>68.22</v>
      </c>
      <c r="D137" s="13">
        <f ca="1">IF(B137&lt;&gt;"",TRUNC(B137-Analyse!$AP$6,2),"")</f>
        <v>2.81</v>
      </c>
      <c r="F137" s="1">
        <f t="shared" ca="1" si="41"/>
        <v>2.8</v>
      </c>
      <c r="G137" s="12">
        <f ca="1">IF(F137&lt;&gt;"",ROW($D$5)+MATCH(F137,INDIRECT(Analyse!$AR$6):INDIRECT(Analyse!$AS$6)),"")</f>
        <v>137</v>
      </c>
      <c r="H137" s="1" t="str">
        <f t="shared" ca="1" si="32"/>
        <v>D137</v>
      </c>
      <c r="I137" s="1" t="str">
        <f t="shared" ca="1" si="33"/>
        <v>D136</v>
      </c>
      <c r="J137" s="1" t="str">
        <f t="shared" ca="1" si="34"/>
        <v>C137</v>
      </c>
      <c r="K137" s="1" t="str">
        <f t="shared" ca="1" si="35"/>
        <v>C136</v>
      </c>
      <c r="L137" s="10">
        <f t="shared" ca="1" si="36"/>
        <v>-0.15999999999999659</v>
      </c>
      <c r="M137" s="10">
        <f t="shared" ca="1" si="37"/>
        <v>-0.12000000000000011</v>
      </c>
      <c r="N137" s="2">
        <f t="shared" ca="1" si="38"/>
        <v>1.3333333333333037</v>
      </c>
      <c r="O137" s="10">
        <f t="shared" ca="1" si="39"/>
        <v>64.473333333333414</v>
      </c>
      <c r="P137" s="2">
        <f t="shared" ca="1" si="40"/>
        <v>68.206666666666663</v>
      </c>
      <c r="R137" s="1">
        <f t="shared" ca="1" si="42"/>
        <v>2.8</v>
      </c>
      <c r="S137" s="2">
        <f t="shared" ca="1" si="43"/>
        <v>68.206666666666663</v>
      </c>
      <c r="T137" s="1" t="str">
        <f ca="1">IF(R137&lt;0,MATCH(ABS(R137),$R139:$R$1000,0)+ROW($R139)-1,"")</f>
        <v/>
      </c>
      <c r="U137" s="1" t="str">
        <f t="shared" ca="1" si="44"/>
        <v/>
      </c>
      <c r="V137" s="11" t="str">
        <f t="shared" ca="1" si="45"/>
        <v/>
      </c>
      <c r="W137" s="11"/>
      <c r="X137" s="11"/>
      <c r="Y137" s="12" t="str">
        <f ca="1">IF(V137&lt;&gt;"",IF(ABS($R137)&lt;0.8*Analyse!$AO$6/2,ABS($V137-$S137)/(INDIRECT($X$5)/100),""),"")</f>
        <v/>
      </c>
      <c r="AN137" s="1"/>
      <c r="AO137" s="2"/>
    </row>
    <row r="138" spans="2:41" x14ac:dyDescent="0.2">
      <c r="B138">
        <v>3.02</v>
      </c>
      <c r="C138">
        <v>68.2</v>
      </c>
      <c r="D138" s="13">
        <f ca="1">IF(B138&lt;&gt;"",TRUNC(B138-Analyse!$AP$6,2),"")</f>
        <v>2.91</v>
      </c>
      <c r="F138" s="1">
        <f t="shared" ca="1" si="41"/>
        <v>2.9</v>
      </c>
      <c r="G138" s="12">
        <f ca="1">IF(F138&lt;&gt;"",ROW($D$5)+MATCH(F138,INDIRECT(Analyse!$AR$6):INDIRECT(Analyse!$AS$6)),"")</f>
        <v>138</v>
      </c>
      <c r="H138" s="1" t="str">
        <f t="shared" ca="1" si="32"/>
        <v>D138</v>
      </c>
      <c r="I138" s="1" t="str">
        <f t="shared" ca="1" si="33"/>
        <v>D137</v>
      </c>
      <c r="J138" s="1" t="str">
        <f t="shared" ca="1" si="34"/>
        <v>C138</v>
      </c>
      <c r="K138" s="1" t="str">
        <f t="shared" ca="1" si="35"/>
        <v>C137</v>
      </c>
      <c r="L138" s="10">
        <f t="shared" ca="1" si="36"/>
        <v>1.9999999999996021E-2</v>
      </c>
      <c r="M138" s="10">
        <f t="shared" ca="1" si="37"/>
        <v>-0.10000000000000009</v>
      </c>
      <c r="N138" s="2">
        <f t="shared" ca="1" si="38"/>
        <v>-0.19999999999996004</v>
      </c>
      <c r="O138" s="10">
        <f t="shared" ca="1" si="39"/>
        <v>68.781999999999883</v>
      </c>
      <c r="P138" s="2">
        <f t="shared" ca="1" si="40"/>
        <v>68.201999999999998</v>
      </c>
      <c r="R138" s="1">
        <f t="shared" ca="1" si="42"/>
        <v>2.9</v>
      </c>
      <c r="S138" s="2">
        <f t="shared" ca="1" si="43"/>
        <v>68.201999999999998</v>
      </c>
      <c r="T138" s="1" t="str">
        <f ca="1">IF(R138&lt;0,MATCH(ABS(R138),$R140:$R$1000,0)+ROW($R140)-1,"")</f>
        <v/>
      </c>
      <c r="U138" s="1" t="str">
        <f t="shared" ca="1" si="44"/>
        <v/>
      </c>
      <c r="V138" s="11" t="str">
        <f t="shared" ca="1" si="45"/>
        <v/>
      </c>
      <c r="W138" s="11"/>
      <c r="X138" s="11"/>
      <c r="Y138" s="12" t="str">
        <f ca="1">IF(V138&lt;&gt;"",IF(ABS($R138)&lt;0.8*Analyse!$AO$6/2,ABS($V138-$S138)/(INDIRECT($X$5)/100),""),"")</f>
        <v/>
      </c>
      <c r="AN138" s="1"/>
      <c r="AO138" s="2"/>
    </row>
    <row r="139" spans="2:41" x14ac:dyDescent="0.2">
      <c r="B139">
        <v>3.12</v>
      </c>
      <c r="C139">
        <v>67.599999999999994</v>
      </c>
      <c r="D139" s="13">
        <f ca="1">IF(B139&lt;&gt;"",TRUNC(B139-Analyse!$AP$6,2),"")</f>
        <v>3.01</v>
      </c>
      <c r="F139" s="1">
        <f t="shared" ca="1" si="41"/>
        <v>3</v>
      </c>
      <c r="G139" s="12">
        <f ca="1">IF(F139&lt;&gt;"",ROW($D$5)+MATCH(F139,INDIRECT(Analyse!$AR$6):INDIRECT(Analyse!$AS$6)),"")</f>
        <v>139</v>
      </c>
      <c r="H139" s="1" t="str">
        <f t="shared" ca="1" si="32"/>
        <v>D139</v>
      </c>
      <c r="I139" s="1" t="str">
        <f t="shared" ca="1" si="33"/>
        <v>D138</v>
      </c>
      <c r="J139" s="1" t="str">
        <f t="shared" ca="1" si="34"/>
        <v>C139</v>
      </c>
      <c r="K139" s="1" t="str">
        <f t="shared" ca="1" si="35"/>
        <v>C138</v>
      </c>
      <c r="L139" s="10">
        <f t="shared" ca="1" si="36"/>
        <v>0.60000000000000853</v>
      </c>
      <c r="M139" s="10">
        <f t="shared" ca="1" si="37"/>
        <v>-9.9999999999999645E-2</v>
      </c>
      <c r="N139" s="2">
        <f t="shared" ca="1" si="38"/>
        <v>-6.0000000000001066</v>
      </c>
      <c r="O139" s="10">
        <f t="shared" ca="1" si="39"/>
        <v>85.660000000000309</v>
      </c>
      <c r="P139" s="2">
        <f t="shared" ca="1" si="40"/>
        <v>67.66</v>
      </c>
      <c r="R139" s="1">
        <f t="shared" ca="1" si="42"/>
        <v>3</v>
      </c>
      <c r="S139" s="2">
        <f t="shared" ca="1" si="43"/>
        <v>67.66</v>
      </c>
      <c r="T139" s="1" t="str">
        <f ca="1">IF(R139&lt;0,MATCH(ABS(R139),$R141:$R$1000,0)+ROW($R141)-1,"")</f>
        <v/>
      </c>
      <c r="U139" s="1" t="str">
        <f t="shared" ca="1" si="44"/>
        <v/>
      </c>
      <c r="V139" s="11" t="str">
        <f t="shared" ca="1" si="45"/>
        <v/>
      </c>
      <c r="W139" s="11"/>
      <c r="X139" s="11"/>
      <c r="Y139" s="12" t="str">
        <f ca="1">IF(V139&lt;&gt;"",IF(ABS($R139)&lt;0.8*Analyse!$AO$6/2,ABS($V139-$S139)/(INDIRECT($X$5)/100),""),"")</f>
        <v/>
      </c>
      <c r="AN139" s="1"/>
      <c r="AO139" s="2"/>
    </row>
    <row r="140" spans="2:41" x14ac:dyDescent="0.2">
      <c r="B140">
        <v>3.21</v>
      </c>
      <c r="C140">
        <v>68.16</v>
      </c>
      <c r="D140" s="13">
        <f ca="1">IF(B140&lt;&gt;"",TRUNC(B140-Analyse!$AP$6,2),"")</f>
        <v>3.1</v>
      </c>
      <c r="F140" s="1">
        <f t="shared" ca="1" si="41"/>
        <v>3.1</v>
      </c>
      <c r="G140" s="12">
        <f ca="1">IF(F140&lt;&gt;"",ROW($D$5)+MATCH(F140,INDIRECT(Analyse!$AR$6):INDIRECT(Analyse!$AS$6)),"")</f>
        <v>141</v>
      </c>
      <c r="H140" s="1" t="str">
        <f t="shared" ca="1" si="32"/>
        <v>D141</v>
      </c>
      <c r="I140" s="1" t="str">
        <f t="shared" ca="1" si="33"/>
        <v>D140</v>
      </c>
      <c r="J140" s="1" t="str">
        <f t="shared" ca="1" si="34"/>
        <v>C141</v>
      </c>
      <c r="K140" s="1" t="str">
        <f t="shared" ca="1" si="35"/>
        <v>C140</v>
      </c>
      <c r="L140" s="10">
        <f t="shared" ca="1" si="36"/>
        <v>0.25</v>
      </c>
      <c r="M140" s="10">
        <f t="shared" ca="1" si="37"/>
        <v>-0.10999999999999988</v>
      </c>
      <c r="N140" s="2">
        <f t="shared" ca="1" si="38"/>
        <v>-2.2727272727272751</v>
      </c>
      <c r="O140" s="10">
        <f t="shared" ca="1" si="39"/>
        <v>75.205454545454543</v>
      </c>
      <c r="P140" s="2">
        <f t="shared" ca="1" si="40"/>
        <v>68.16</v>
      </c>
      <c r="R140" s="1">
        <f t="shared" ca="1" si="42"/>
        <v>3.1</v>
      </c>
      <c r="S140" s="2">
        <f t="shared" ca="1" si="43"/>
        <v>68.16</v>
      </c>
      <c r="T140" s="1" t="str">
        <f ca="1">IF(R140&lt;0,MATCH(ABS(R140),$R142:$R$1000,0)+ROW($R142)-1,"")</f>
        <v/>
      </c>
      <c r="U140" s="1" t="str">
        <f t="shared" ca="1" si="44"/>
        <v/>
      </c>
      <c r="V140" s="11" t="str">
        <f t="shared" ca="1" si="45"/>
        <v/>
      </c>
      <c r="W140" s="11"/>
      <c r="X140" s="11"/>
      <c r="Y140" s="12" t="str">
        <f ca="1">IF(V140&lt;&gt;"",IF(ABS($R140)&lt;0.8*Analyse!$AO$6/2,ABS($V140-$S140)/(INDIRECT($X$5)/100),""),"")</f>
        <v/>
      </c>
      <c r="AN140" s="1"/>
      <c r="AO140" s="2"/>
    </row>
    <row r="141" spans="2:41" x14ac:dyDescent="0.2">
      <c r="B141">
        <v>3.32</v>
      </c>
      <c r="C141">
        <v>67.91</v>
      </c>
      <c r="D141" s="13">
        <f ca="1">IF(B141&lt;&gt;"",TRUNC(B141-Analyse!$AP$6,2),"")</f>
        <v>3.21</v>
      </c>
      <c r="F141" s="1">
        <f t="shared" ca="1" si="41"/>
        <v>3.2</v>
      </c>
      <c r="G141" s="12">
        <f ca="1">IF(F141&lt;&gt;"",ROW($D$5)+MATCH(F141,INDIRECT(Analyse!$AR$6):INDIRECT(Analyse!$AS$6)),"")</f>
        <v>141</v>
      </c>
      <c r="H141" s="1" t="str">
        <f t="shared" ca="1" si="32"/>
        <v>D141</v>
      </c>
      <c r="I141" s="1" t="str">
        <f t="shared" ca="1" si="33"/>
        <v>D140</v>
      </c>
      <c r="J141" s="1" t="str">
        <f t="shared" ca="1" si="34"/>
        <v>C141</v>
      </c>
      <c r="K141" s="1" t="str">
        <f t="shared" ca="1" si="35"/>
        <v>C140</v>
      </c>
      <c r="L141" s="10">
        <f t="shared" ca="1" si="36"/>
        <v>0.25</v>
      </c>
      <c r="M141" s="10">
        <f t="shared" ca="1" si="37"/>
        <v>-0.10999999999999988</v>
      </c>
      <c r="N141" s="2">
        <f t="shared" ca="1" si="38"/>
        <v>-2.2727272727272751</v>
      </c>
      <c r="O141" s="10">
        <f t="shared" ca="1" si="39"/>
        <v>75.205454545454543</v>
      </c>
      <c r="P141" s="2">
        <f t="shared" ca="1" si="40"/>
        <v>67.932727272727263</v>
      </c>
      <c r="R141" s="1">
        <f t="shared" ca="1" si="42"/>
        <v>3.2</v>
      </c>
      <c r="S141" s="2">
        <f t="shared" ca="1" si="43"/>
        <v>67.932727272727263</v>
      </c>
      <c r="T141" s="1" t="str">
        <f ca="1">IF(R141&lt;0,MATCH(ABS(R141),$R143:$R$1000,0)+ROW($R143)-1,"")</f>
        <v/>
      </c>
      <c r="U141" s="1" t="str">
        <f t="shared" ca="1" si="44"/>
        <v/>
      </c>
      <c r="V141" s="11" t="str">
        <f t="shared" ca="1" si="45"/>
        <v/>
      </c>
      <c r="W141" s="11"/>
      <c r="X141" s="11"/>
      <c r="Y141" s="12" t="str">
        <f ca="1">IF(V141&lt;&gt;"",IF(ABS($R141)&lt;0.8*Analyse!$AO$6/2,ABS($V141-$S141)/(INDIRECT($X$5)/100),""),"")</f>
        <v/>
      </c>
      <c r="AN141" s="1"/>
      <c r="AO141" s="2"/>
    </row>
    <row r="142" spans="2:41" x14ac:dyDescent="0.2">
      <c r="B142">
        <v>3.4</v>
      </c>
      <c r="C142">
        <v>67.790000000000006</v>
      </c>
      <c r="D142" s="13">
        <f ca="1">IF(B142&lt;&gt;"",TRUNC(B142-Analyse!$AP$6,2),"")</f>
        <v>3.29</v>
      </c>
      <c r="F142" s="1">
        <f t="shared" ca="1" si="41"/>
        <v>3.3</v>
      </c>
      <c r="G142" s="12">
        <f ca="1">IF(F142&lt;&gt;"",ROW($D$5)+MATCH(F142,INDIRECT(Analyse!$AR$6):INDIRECT(Analyse!$AS$6)),"")</f>
        <v>143</v>
      </c>
      <c r="H142" s="1" t="str">
        <f t="shared" ca="1" si="32"/>
        <v>D143</v>
      </c>
      <c r="I142" s="1" t="str">
        <f t="shared" ca="1" si="33"/>
        <v>D142</v>
      </c>
      <c r="J142" s="1" t="str">
        <f t="shared" ca="1" si="34"/>
        <v>C143</v>
      </c>
      <c r="K142" s="1" t="str">
        <f t="shared" ca="1" si="35"/>
        <v>C142</v>
      </c>
      <c r="L142" s="10">
        <f t="shared" ca="1" si="36"/>
        <v>-0.14000000000000057</v>
      </c>
      <c r="M142" s="10">
        <f t="shared" ca="1" si="37"/>
        <v>-0.10000000000000009</v>
      </c>
      <c r="N142" s="2">
        <f t="shared" ca="1" si="38"/>
        <v>1.4000000000000044</v>
      </c>
      <c r="O142" s="10">
        <f t="shared" ca="1" si="39"/>
        <v>63.18399999999999</v>
      </c>
      <c r="P142" s="2">
        <f t="shared" ca="1" si="40"/>
        <v>67.804000000000002</v>
      </c>
      <c r="R142" s="1">
        <f t="shared" ca="1" si="42"/>
        <v>3.3</v>
      </c>
      <c r="S142" s="2">
        <f t="shared" ca="1" si="43"/>
        <v>67.804000000000002</v>
      </c>
      <c r="T142" s="1" t="str">
        <f ca="1">IF(R142&lt;0,MATCH(ABS(R142),$R144:$R$1000,0)+ROW($R144)-1,"")</f>
        <v/>
      </c>
      <c r="U142" s="1" t="str">
        <f t="shared" ca="1" si="44"/>
        <v/>
      </c>
      <c r="V142" s="11" t="str">
        <f t="shared" ca="1" si="45"/>
        <v/>
      </c>
      <c r="W142" s="11"/>
      <c r="X142" s="11"/>
      <c r="Y142" s="12" t="str">
        <f ca="1">IF(V142&lt;&gt;"",IF(ABS($R142)&lt;0.8*Analyse!$AO$6/2,ABS($V142-$S142)/(INDIRECT($X$5)/100),""),"")</f>
        <v/>
      </c>
      <c r="AN142" s="1"/>
      <c r="AO142" s="2"/>
    </row>
    <row r="143" spans="2:41" x14ac:dyDescent="0.2">
      <c r="B143">
        <v>3.5</v>
      </c>
      <c r="C143">
        <v>67.930000000000007</v>
      </c>
      <c r="D143" s="13">
        <f ca="1">IF(B143&lt;&gt;"",TRUNC(B143-Analyse!$AP$6,2),"")</f>
        <v>3.39</v>
      </c>
      <c r="F143" s="1">
        <f t="shared" ca="1" si="41"/>
        <v>3.4</v>
      </c>
      <c r="G143" s="12">
        <f ca="1">IF(F143&lt;&gt;"",ROW($D$5)+MATCH(F143,INDIRECT(Analyse!$AR$6):INDIRECT(Analyse!$AS$6)),"")</f>
        <v>144</v>
      </c>
      <c r="H143" s="1" t="str">
        <f t="shared" ca="1" si="32"/>
        <v>D144</v>
      </c>
      <c r="I143" s="1" t="str">
        <f t="shared" ca="1" si="33"/>
        <v>D143</v>
      </c>
      <c r="J143" s="1" t="str">
        <f t="shared" ca="1" si="34"/>
        <v>C144</v>
      </c>
      <c r="K143" s="1" t="str">
        <f t="shared" ca="1" si="35"/>
        <v>C143</v>
      </c>
      <c r="L143" s="10">
        <f t="shared" ca="1" si="36"/>
        <v>0.44000000000001194</v>
      </c>
      <c r="M143" s="10">
        <f t="shared" ca="1" si="37"/>
        <v>-0.10999999999999988</v>
      </c>
      <c r="N143" s="2">
        <f t="shared" ca="1" si="38"/>
        <v>-4.0000000000001128</v>
      </c>
      <c r="O143" s="10">
        <f t="shared" ca="1" si="39"/>
        <v>81.490000000000393</v>
      </c>
      <c r="P143" s="2">
        <f t="shared" ca="1" si="40"/>
        <v>67.890000000000015</v>
      </c>
      <c r="R143" s="1">
        <f t="shared" ca="1" si="42"/>
        <v>3.4</v>
      </c>
      <c r="S143" s="2">
        <f t="shared" ca="1" si="43"/>
        <v>67.890000000000015</v>
      </c>
      <c r="T143" s="1" t="str">
        <f ca="1">IF(R143&lt;0,MATCH(ABS(R143),$R145:$R$1000,0)+ROW($R145)-1,"")</f>
        <v/>
      </c>
      <c r="U143" s="1" t="str">
        <f t="shared" ca="1" si="44"/>
        <v/>
      </c>
      <c r="V143" s="11" t="str">
        <f t="shared" ca="1" si="45"/>
        <v/>
      </c>
      <c r="W143" s="11"/>
      <c r="X143" s="11"/>
      <c r="Y143" s="12" t="str">
        <f ca="1">IF(V143&lt;&gt;"",IF(ABS($R143)&lt;0.8*Analyse!$AO$6/2,ABS($V143-$S143)/(INDIRECT($X$5)/100),""),"")</f>
        <v/>
      </c>
      <c r="AN143" s="1"/>
      <c r="AO143" s="2"/>
    </row>
    <row r="144" spans="2:41" x14ac:dyDescent="0.2">
      <c r="B144">
        <v>3.61</v>
      </c>
      <c r="C144">
        <v>67.489999999999995</v>
      </c>
      <c r="D144" s="13">
        <f ca="1">IF(B144&lt;&gt;"",TRUNC(B144-Analyse!$AP$6,2),"")</f>
        <v>3.5</v>
      </c>
      <c r="F144" s="1">
        <f t="shared" ca="1" si="41"/>
        <v>3.5</v>
      </c>
      <c r="G144" s="12">
        <f ca="1">IF(F144&lt;&gt;"",ROW($D$5)+MATCH(F144,INDIRECT(Analyse!$AR$6):INDIRECT(Analyse!$AS$6)),"")</f>
        <v>145</v>
      </c>
      <c r="H144" s="1" t="str">
        <f t="shared" ca="1" si="32"/>
        <v>D145</v>
      </c>
      <c r="I144" s="1" t="str">
        <f t="shared" ca="1" si="33"/>
        <v>D144</v>
      </c>
      <c r="J144" s="1" t="str">
        <f t="shared" ca="1" si="34"/>
        <v>C145</v>
      </c>
      <c r="K144" s="1" t="str">
        <f t="shared" ca="1" si="35"/>
        <v>C144</v>
      </c>
      <c r="L144" s="10">
        <f t="shared" ca="1" si="36"/>
        <v>0.14000000000000057</v>
      </c>
      <c r="M144" s="10">
        <f t="shared" ca="1" si="37"/>
        <v>-0.10999999999999988</v>
      </c>
      <c r="N144" s="2">
        <f t="shared" ca="1" si="38"/>
        <v>-1.2727272727272794</v>
      </c>
      <c r="O144" s="10">
        <f t="shared" ca="1" si="39"/>
        <v>71.944545454545477</v>
      </c>
      <c r="P144" s="2">
        <f t="shared" ca="1" si="40"/>
        <v>67.489999999999995</v>
      </c>
      <c r="R144" s="1">
        <f t="shared" ca="1" si="42"/>
        <v>3.5</v>
      </c>
      <c r="S144" s="2">
        <f t="shared" ca="1" si="43"/>
        <v>67.489999999999995</v>
      </c>
      <c r="T144" s="1" t="str">
        <f ca="1">IF(R144&lt;0,MATCH(ABS(R144),$R146:$R$1000,0)+ROW($R146)-1,"")</f>
        <v/>
      </c>
      <c r="U144" s="1" t="str">
        <f t="shared" ca="1" si="44"/>
        <v/>
      </c>
      <c r="V144" s="11" t="str">
        <f t="shared" ca="1" si="45"/>
        <v/>
      </c>
      <c r="W144" s="11"/>
      <c r="X144" s="11"/>
      <c r="Y144" s="12" t="str">
        <f ca="1">IF(V144&lt;&gt;"",IF(ABS($R144)&lt;0.8*Analyse!$AO$6/2,ABS($V144-$S144)/(INDIRECT($X$5)/100),""),"")</f>
        <v/>
      </c>
      <c r="AN144" s="1"/>
      <c r="AO144" s="2"/>
    </row>
    <row r="145" spans="2:41" x14ac:dyDescent="0.2">
      <c r="B145">
        <v>3.72</v>
      </c>
      <c r="C145">
        <v>67.349999999999994</v>
      </c>
      <c r="D145" s="13">
        <f ca="1">IF(B145&lt;&gt;"",TRUNC(B145-Analyse!$AP$6,2),"")</f>
        <v>3.61</v>
      </c>
      <c r="F145" s="1">
        <f t="shared" ca="1" si="41"/>
        <v>3.6</v>
      </c>
      <c r="G145" s="12">
        <f ca="1">IF(F145&lt;&gt;"",ROW($D$5)+MATCH(F145,INDIRECT(Analyse!$AR$6):INDIRECT(Analyse!$AS$6)),"")</f>
        <v>145</v>
      </c>
      <c r="H145" s="1" t="str">
        <f t="shared" ca="1" si="32"/>
        <v>D145</v>
      </c>
      <c r="I145" s="1" t="str">
        <f t="shared" ca="1" si="33"/>
        <v>D144</v>
      </c>
      <c r="J145" s="1" t="str">
        <f t="shared" ca="1" si="34"/>
        <v>C145</v>
      </c>
      <c r="K145" s="1" t="str">
        <f t="shared" ca="1" si="35"/>
        <v>C144</v>
      </c>
      <c r="L145" s="10">
        <f t="shared" ca="1" si="36"/>
        <v>0.14000000000000057</v>
      </c>
      <c r="M145" s="10">
        <f t="shared" ca="1" si="37"/>
        <v>-0.10999999999999988</v>
      </c>
      <c r="N145" s="2">
        <f t="shared" ca="1" si="38"/>
        <v>-1.2727272727272794</v>
      </c>
      <c r="O145" s="10">
        <f t="shared" ca="1" si="39"/>
        <v>71.944545454545477</v>
      </c>
      <c r="P145" s="2">
        <f t="shared" ca="1" si="40"/>
        <v>67.36272727272727</v>
      </c>
      <c r="R145" s="1">
        <f t="shared" ca="1" si="42"/>
        <v>3.6</v>
      </c>
      <c r="S145" s="2">
        <f t="shared" ca="1" si="43"/>
        <v>67.36272727272727</v>
      </c>
      <c r="T145" s="1" t="str">
        <f ca="1">IF(R145&lt;0,MATCH(ABS(R145),$R147:$R$1000,0)+ROW($R147)-1,"")</f>
        <v/>
      </c>
      <c r="U145" s="1" t="str">
        <f t="shared" ca="1" si="44"/>
        <v/>
      </c>
      <c r="V145" s="11" t="str">
        <f t="shared" ca="1" si="45"/>
        <v/>
      </c>
      <c r="W145" s="11"/>
      <c r="X145" s="11"/>
      <c r="Y145" s="12" t="str">
        <f ca="1">IF(V145&lt;&gt;"",IF(ABS($R145)&lt;0.8*Analyse!$AO$6/2,ABS($V145-$S145)/(INDIRECT($X$5)/100),""),"")</f>
        <v/>
      </c>
      <c r="AN145" s="1"/>
      <c r="AO145" s="2"/>
    </row>
    <row r="146" spans="2:41" x14ac:dyDescent="0.2">
      <c r="B146">
        <v>3.82</v>
      </c>
      <c r="C146">
        <v>67.510000000000005</v>
      </c>
      <c r="D146" s="13">
        <f ca="1">IF(B146&lt;&gt;"",TRUNC(B146-Analyse!$AP$6,2),"")</f>
        <v>3.71</v>
      </c>
      <c r="F146" s="1">
        <f t="shared" ca="1" si="41"/>
        <v>3.7</v>
      </c>
      <c r="G146" s="12">
        <f ca="1">IF(F146&lt;&gt;"",ROW($D$5)+MATCH(F146,INDIRECT(Analyse!$AR$6):INDIRECT(Analyse!$AS$6)),"")</f>
        <v>146</v>
      </c>
      <c r="H146" s="1" t="str">
        <f t="shared" ca="1" si="32"/>
        <v>D146</v>
      </c>
      <c r="I146" s="1" t="str">
        <f t="shared" ca="1" si="33"/>
        <v>D145</v>
      </c>
      <c r="J146" s="1" t="str">
        <f t="shared" ca="1" si="34"/>
        <v>C146</v>
      </c>
      <c r="K146" s="1" t="str">
        <f t="shared" ca="1" si="35"/>
        <v>C145</v>
      </c>
      <c r="L146" s="10">
        <f t="shared" ca="1" si="36"/>
        <v>-0.1600000000000108</v>
      </c>
      <c r="M146" s="10">
        <f t="shared" ca="1" si="37"/>
        <v>-0.10000000000000009</v>
      </c>
      <c r="N146" s="2">
        <f t="shared" ca="1" si="38"/>
        <v>1.6000000000001067</v>
      </c>
      <c r="O146" s="10">
        <f t="shared" ca="1" si="39"/>
        <v>61.573999999999607</v>
      </c>
      <c r="P146" s="2">
        <f t="shared" ca="1" si="40"/>
        <v>67.494</v>
      </c>
      <c r="R146" s="1">
        <f t="shared" ca="1" si="42"/>
        <v>3.7</v>
      </c>
      <c r="S146" s="2">
        <f t="shared" ca="1" si="43"/>
        <v>67.494</v>
      </c>
      <c r="T146" s="1" t="str">
        <f ca="1">IF(R146&lt;0,MATCH(ABS(R146),$R148:$R$1000,0)+ROW($R148)-1,"")</f>
        <v/>
      </c>
      <c r="U146" s="1" t="str">
        <f t="shared" ca="1" si="44"/>
        <v/>
      </c>
      <c r="V146" s="11" t="str">
        <f t="shared" ca="1" si="45"/>
        <v/>
      </c>
      <c r="W146" s="11"/>
      <c r="X146" s="11"/>
      <c r="Y146" s="12" t="str">
        <f ca="1">IF(V146&lt;&gt;"",IF(ABS($R146)&lt;0.8*Analyse!$AO$6/2,ABS($V146-$S146)/(INDIRECT($X$5)/100),""),"")</f>
        <v/>
      </c>
      <c r="AN146" s="1"/>
      <c r="AO146" s="2"/>
    </row>
    <row r="147" spans="2:41" x14ac:dyDescent="0.2">
      <c r="B147">
        <v>3.91</v>
      </c>
      <c r="C147">
        <v>67.41</v>
      </c>
      <c r="D147" s="13">
        <f ca="1">IF(B147&lt;&gt;"",TRUNC(B147-Analyse!$AP$6,2),"")</f>
        <v>3.8</v>
      </c>
      <c r="F147" s="1">
        <f t="shared" ca="1" si="41"/>
        <v>3.8</v>
      </c>
      <c r="G147" s="12">
        <f ca="1">IF(F147&lt;&gt;"",ROW($D$5)+MATCH(F147,INDIRECT(Analyse!$AR$6):INDIRECT(Analyse!$AS$6)),"")</f>
        <v>148</v>
      </c>
      <c r="H147" s="1" t="str">
        <f t="shared" ca="1" si="32"/>
        <v>D148</v>
      </c>
      <c r="I147" s="1" t="str">
        <f t="shared" ca="1" si="33"/>
        <v>D147</v>
      </c>
      <c r="J147" s="1" t="str">
        <f t="shared" ca="1" si="34"/>
        <v>C148</v>
      </c>
      <c r="K147" s="1" t="str">
        <f t="shared" ca="1" si="35"/>
        <v>C147</v>
      </c>
      <c r="L147" s="10">
        <f t="shared" ca="1" si="36"/>
        <v>0.57999999999999829</v>
      </c>
      <c r="M147" s="10">
        <f t="shared" ca="1" si="37"/>
        <v>-9.0000000000000302E-2</v>
      </c>
      <c r="N147" s="2">
        <f t="shared" ca="1" si="38"/>
        <v>-6.4444444444444038</v>
      </c>
      <c r="O147" s="10">
        <f t="shared" ca="1" si="39"/>
        <v>91.898888888888735</v>
      </c>
      <c r="P147" s="2">
        <f t="shared" ca="1" si="40"/>
        <v>67.41</v>
      </c>
      <c r="R147" s="1">
        <f t="shared" ca="1" si="42"/>
        <v>3.8</v>
      </c>
      <c r="S147" s="2">
        <f t="shared" ca="1" si="43"/>
        <v>67.41</v>
      </c>
      <c r="T147" s="1" t="str">
        <f ca="1">IF(R147&lt;0,MATCH(ABS(R147),$R149:$R$1000,0)+ROW($R149)-1,"")</f>
        <v/>
      </c>
      <c r="U147" s="1" t="str">
        <f t="shared" ca="1" si="44"/>
        <v/>
      </c>
      <c r="V147" s="11" t="str">
        <f t="shared" ca="1" si="45"/>
        <v/>
      </c>
      <c r="W147" s="11"/>
      <c r="X147" s="11"/>
      <c r="Y147" s="12" t="str">
        <f ca="1">IF(V147&lt;&gt;"",IF(ABS($R147)&lt;0.8*Analyse!$AO$6/2,ABS($V147-$S147)/(INDIRECT($X$5)/100),""),"")</f>
        <v/>
      </c>
      <c r="AN147" s="1"/>
      <c r="AO147" s="2"/>
    </row>
    <row r="148" spans="2:41" x14ac:dyDescent="0.2">
      <c r="B148">
        <v>4</v>
      </c>
      <c r="C148">
        <v>66.83</v>
      </c>
      <c r="D148" s="13">
        <f ca="1">IF(B148&lt;&gt;"",TRUNC(B148-Analyse!$AP$6,2),"")</f>
        <v>3.89</v>
      </c>
      <c r="F148" s="1">
        <f t="shared" ca="1" si="41"/>
        <v>3.9</v>
      </c>
      <c r="G148" s="12">
        <f ca="1">IF(F148&lt;&gt;"",ROW($D$5)+MATCH(F148,INDIRECT(Analyse!$AR$6):INDIRECT(Analyse!$AS$6)),"")</f>
        <v>149</v>
      </c>
      <c r="H148" s="1" t="str">
        <f t="shared" ca="1" si="32"/>
        <v>D149</v>
      </c>
      <c r="I148" s="1" t="str">
        <f t="shared" ca="1" si="33"/>
        <v>D148</v>
      </c>
      <c r="J148" s="1" t="str">
        <f t="shared" ca="1" si="34"/>
        <v>C149</v>
      </c>
      <c r="K148" s="1" t="str">
        <f t="shared" ca="1" si="35"/>
        <v>C148</v>
      </c>
      <c r="L148" s="10">
        <f t="shared" ca="1" si="36"/>
        <v>-0.10999999999999943</v>
      </c>
      <c r="M148" s="10">
        <f t="shared" ca="1" si="37"/>
        <v>-0.11999999999999966</v>
      </c>
      <c r="N148" s="2">
        <f t="shared" ca="1" si="38"/>
        <v>0.91666666666666452</v>
      </c>
      <c r="O148" s="10">
        <f t="shared" ca="1" si="39"/>
        <v>63.264166666666675</v>
      </c>
      <c r="P148" s="2">
        <f t="shared" ca="1" si="40"/>
        <v>66.839166666666671</v>
      </c>
      <c r="R148" s="1">
        <f t="shared" ca="1" si="42"/>
        <v>3.9</v>
      </c>
      <c r="S148" s="2">
        <f t="shared" ca="1" si="43"/>
        <v>66.839166666666671</v>
      </c>
      <c r="T148" s="1" t="str">
        <f ca="1">IF(R148&lt;0,MATCH(ABS(R148),$R150:$R$1000,0)+ROW($R150)-1,"")</f>
        <v/>
      </c>
      <c r="U148" s="1" t="str">
        <f t="shared" ca="1" si="44"/>
        <v/>
      </c>
      <c r="V148" s="11" t="str">
        <f t="shared" ca="1" si="45"/>
        <v/>
      </c>
      <c r="W148" s="11"/>
      <c r="X148" s="11"/>
      <c r="Y148" s="12" t="str">
        <f ca="1">IF(V148&lt;&gt;"",IF(ABS($R148)&lt;0.8*Analyse!$AO$6/2,ABS($V148-$S148)/(INDIRECT($X$5)/100),""),"")</f>
        <v/>
      </c>
      <c r="AN148" s="1"/>
      <c r="AO148" s="2"/>
    </row>
    <row r="149" spans="2:41" x14ac:dyDescent="0.2">
      <c r="B149">
        <v>4.12</v>
      </c>
      <c r="C149">
        <v>66.94</v>
      </c>
      <c r="D149" s="13">
        <f ca="1">IF(B149&lt;&gt;"",TRUNC(B149-Analyse!$AP$6,2),"")</f>
        <v>4.01</v>
      </c>
      <c r="F149" s="1">
        <f t="shared" ca="1" si="41"/>
        <v>4</v>
      </c>
      <c r="G149" s="12">
        <f ca="1">IF(F149&lt;&gt;"",ROW($D$5)+MATCH(F149,INDIRECT(Analyse!$AR$6):INDIRECT(Analyse!$AS$6)),"")</f>
        <v>149</v>
      </c>
      <c r="H149" s="1" t="str">
        <f t="shared" ca="1" si="32"/>
        <v>D149</v>
      </c>
      <c r="I149" s="1" t="str">
        <f t="shared" ca="1" si="33"/>
        <v>D148</v>
      </c>
      <c r="J149" s="1" t="str">
        <f t="shared" ca="1" si="34"/>
        <v>C149</v>
      </c>
      <c r="K149" s="1" t="str">
        <f t="shared" ca="1" si="35"/>
        <v>C148</v>
      </c>
      <c r="L149" s="10">
        <f t="shared" ca="1" si="36"/>
        <v>-0.10999999999999943</v>
      </c>
      <c r="M149" s="10">
        <f t="shared" ca="1" si="37"/>
        <v>-0.11999999999999966</v>
      </c>
      <c r="N149" s="2">
        <f t="shared" ca="1" si="38"/>
        <v>0.91666666666666452</v>
      </c>
      <c r="O149" s="10">
        <f t="shared" ca="1" si="39"/>
        <v>63.264166666666675</v>
      </c>
      <c r="P149" s="2">
        <f t="shared" ca="1" si="40"/>
        <v>66.930833333333339</v>
      </c>
      <c r="R149" s="1">
        <f t="shared" ca="1" si="42"/>
        <v>4</v>
      </c>
      <c r="S149" s="2">
        <f t="shared" ca="1" si="43"/>
        <v>66.930833333333339</v>
      </c>
      <c r="T149" s="1" t="str">
        <f ca="1">IF(R149&lt;0,MATCH(ABS(R149),$R151:$R$1000,0)+ROW($R151)-1,"")</f>
        <v/>
      </c>
      <c r="U149" s="1" t="str">
        <f t="shared" ca="1" si="44"/>
        <v/>
      </c>
      <c r="V149" s="11" t="str">
        <f t="shared" ca="1" si="45"/>
        <v/>
      </c>
      <c r="W149" s="11"/>
      <c r="X149" s="11"/>
      <c r="Y149" s="12" t="str">
        <f ca="1">IF(V149&lt;&gt;"",IF(ABS($R149)&lt;0.8*Analyse!$AO$6/2,ABS($V149-$S149)/(INDIRECT($X$5)/100),""),"")</f>
        <v/>
      </c>
      <c r="AN149" s="1"/>
      <c r="AO149" s="2"/>
    </row>
    <row r="150" spans="2:41" x14ac:dyDescent="0.2">
      <c r="B150">
        <v>4.21</v>
      </c>
      <c r="C150">
        <v>66.8</v>
      </c>
      <c r="D150" s="13">
        <f ca="1">IF(B150&lt;&gt;"",TRUNC(B150-Analyse!$AP$6,2),"")</f>
        <v>4.0999999999999996</v>
      </c>
      <c r="F150" s="1">
        <f t="shared" ca="1" si="41"/>
        <v>4.0999999999999996</v>
      </c>
      <c r="G150" s="12">
        <f ca="1">IF(F150&lt;&gt;"",ROW($D$5)+MATCH(F150,INDIRECT(Analyse!$AR$6):INDIRECT(Analyse!$AS$6)),"")</f>
        <v>151</v>
      </c>
      <c r="H150" s="1" t="str">
        <f t="shared" ca="1" si="32"/>
        <v>D151</v>
      </c>
      <c r="I150" s="1" t="str">
        <f t="shared" ca="1" si="33"/>
        <v>D150</v>
      </c>
      <c r="J150" s="1" t="str">
        <f t="shared" ca="1" si="34"/>
        <v>C151</v>
      </c>
      <c r="K150" s="1" t="str">
        <f t="shared" ca="1" si="35"/>
        <v>C150</v>
      </c>
      <c r="L150" s="10">
        <f t="shared" ca="1" si="36"/>
        <v>0.34999999999999432</v>
      </c>
      <c r="M150" s="10">
        <f t="shared" ca="1" si="37"/>
        <v>-0.10000000000000053</v>
      </c>
      <c r="N150" s="2">
        <f t="shared" ca="1" si="38"/>
        <v>-3.4999999999999245</v>
      </c>
      <c r="O150" s="10">
        <f t="shared" ca="1" si="39"/>
        <v>81.149999999999693</v>
      </c>
      <c r="P150" s="2">
        <f t="shared" ca="1" si="40"/>
        <v>66.800000000000011</v>
      </c>
      <c r="R150" s="1">
        <f t="shared" ca="1" si="42"/>
        <v>4.0999999999999996</v>
      </c>
      <c r="S150" s="2">
        <f t="shared" ca="1" si="43"/>
        <v>66.800000000000011</v>
      </c>
      <c r="T150" s="1" t="str">
        <f ca="1">IF(R150&lt;0,MATCH(ABS(R150),$R152:$R$1000,0)+ROW($R152)-1,"")</f>
        <v/>
      </c>
      <c r="U150" s="1" t="str">
        <f t="shared" ca="1" si="44"/>
        <v/>
      </c>
      <c r="V150" s="11" t="str">
        <f t="shared" ca="1" si="45"/>
        <v/>
      </c>
      <c r="W150" s="11"/>
      <c r="X150" s="11"/>
      <c r="Y150" s="12" t="str">
        <f ca="1">IF(V150&lt;&gt;"",IF(ABS($R150)&lt;0.8*Analyse!$AO$6/2,ABS($V150-$S150)/(INDIRECT($X$5)/100),""),"")</f>
        <v/>
      </c>
      <c r="AN150" s="1"/>
      <c r="AO150" s="2"/>
    </row>
    <row r="151" spans="2:41" x14ac:dyDescent="0.2">
      <c r="B151">
        <v>4.3099999999999996</v>
      </c>
      <c r="C151">
        <v>66.45</v>
      </c>
      <c r="D151" s="13">
        <f ca="1">IF(B151&lt;&gt;"",TRUNC(B151-Analyse!$AP$6,2),"")</f>
        <v>4.2</v>
      </c>
      <c r="F151" s="1">
        <f t="shared" ca="1" si="41"/>
        <v>4.2</v>
      </c>
      <c r="G151" s="12">
        <f ca="1">IF(F151&lt;&gt;"",ROW($D$5)+MATCH(F151,INDIRECT(Analyse!$AR$6):INDIRECT(Analyse!$AS$6)),"")</f>
        <v>152</v>
      </c>
      <c r="H151" s="1" t="str">
        <f t="shared" ca="1" si="32"/>
        <v>D152</v>
      </c>
      <c r="I151" s="1" t="str">
        <f t="shared" ca="1" si="33"/>
        <v>D151</v>
      </c>
      <c r="J151" s="1" t="str">
        <f t="shared" ca="1" si="34"/>
        <v>C152</v>
      </c>
      <c r="K151" s="1" t="str">
        <f t="shared" ca="1" si="35"/>
        <v>C151</v>
      </c>
      <c r="L151" s="10">
        <f t="shared" ca="1" si="36"/>
        <v>0.26999999999999602</v>
      </c>
      <c r="M151" s="10">
        <f t="shared" ca="1" si="37"/>
        <v>-9.9999999999999645E-2</v>
      </c>
      <c r="N151" s="2">
        <f t="shared" ca="1" si="38"/>
        <v>-2.69999999999997</v>
      </c>
      <c r="O151" s="10">
        <f t="shared" ca="1" si="39"/>
        <v>77.789999999999878</v>
      </c>
      <c r="P151" s="2">
        <f t="shared" ca="1" si="40"/>
        <v>66.45</v>
      </c>
      <c r="R151" s="1">
        <f t="shared" ca="1" si="42"/>
        <v>4.2</v>
      </c>
      <c r="S151" s="2">
        <f t="shared" ca="1" si="43"/>
        <v>66.45</v>
      </c>
      <c r="T151" s="1" t="str">
        <f ca="1">IF(R151&lt;0,MATCH(ABS(R151),$R153:$R$1000,0)+ROW($R153)-1,"")</f>
        <v/>
      </c>
      <c r="U151" s="1" t="str">
        <f t="shared" ca="1" si="44"/>
        <v/>
      </c>
      <c r="V151" s="11" t="str">
        <f t="shared" ca="1" si="45"/>
        <v/>
      </c>
      <c r="W151" s="11"/>
      <c r="X151" s="11"/>
      <c r="Y151" s="12" t="str">
        <f ca="1">IF(V151&lt;&gt;"",IF(ABS($R151)&lt;0.8*Analyse!$AO$6/2,ABS($V151-$S151)/(INDIRECT($X$5)/100),""),"")</f>
        <v/>
      </c>
      <c r="AN151" s="1"/>
      <c r="AO151" s="2"/>
    </row>
    <row r="152" spans="2:41" x14ac:dyDescent="0.2">
      <c r="B152">
        <v>4.41</v>
      </c>
      <c r="C152">
        <v>66.180000000000007</v>
      </c>
      <c r="D152" s="13">
        <f ca="1">IF(B152&lt;&gt;"",TRUNC(B152-Analyse!$AP$6,2),"")</f>
        <v>4.3</v>
      </c>
      <c r="F152" s="1">
        <f t="shared" ca="1" si="41"/>
        <v>4.3</v>
      </c>
      <c r="G152" s="12">
        <f ca="1">IF(F152&lt;&gt;"",ROW($D$5)+MATCH(F152,INDIRECT(Analyse!$AR$6):INDIRECT(Analyse!$AS$6)),"")</f>
        <v>153</v>
      </c>
      <c r="H152" s="1" t="str">
        <f t="shared" ca="1" si="32"/>
        <v>D153</v>
      </c>
      <c r="I152" s="1" t="str">
        <f t="shared" ca="1" si="33"/>
        <v>D152</v>
      </c>
      <c r="J152" s="1" t="str">
        <f t="shared" ca="1" si="34"/>
        <v>C153</v>
      </c>
      <c r="K152" s="1" t="str">
        <f t="shared" ca="1" si="35"/>
        <v>C152</v>
      </c>
      <c r="L152" s="10">
        <f t="shared" ca="1" si="36"/>
        <v>0.33000000000001251</v>
      </c>
      <c r="M152" s="10">
        <f t="shared" ca="1" si="37"/>
        <v>-0.10000000000000053</v>
      </c>
      <c r="N152" s="2">
        <f t="shared" ca="1" si="38"/>
        <v>-3.3000000000001073</v>
      </c>
      <c r="O152" s="10">
        <f t="shared" ca="1" si="39"/>
        <v>80.370000000000474</v>
      </c>
      <c r="P152" s="2">
        <f t="shared" ca="1" si="40"/>
        <v>66.180000000000007</v>
      </c>
      <c r="R152" s="1">
        <f t="shared" ca="1" si="42"/>
        <v>4.3</v>
      </c>
      <c r="S152" s="2">
        <f t="shared" ca="1" si="43"/>
        <v>66.180000000000007</v>
      </c>
      <c r="T152" s="1" t="str">
        <f ca="1">IF(R152&lt;0,MATCH(ABS(R152),$R154:$R$1000,0)+ROW($R154)-1,"")</f>
        <v/>
      </c>
      <c r="U152" s="1" t="str">
        <f t="shared" ca="1" si="44"/>
        <v/>
      </c>
      <c r="V152" s="11" t="str">
        <f t="shared" ca="1" si="45"/>
        <v/>
      </c>
      <c r="W152" s="11"/>
      <c r="X152" s="11"/>
      <c r="Y152" s="12" t="str">
        <f ca="1">IF(V152&lt;&gt;"",IF(ABS($R152)&lt;0.8*Analyse!$AO$6/2,ABS($V152-$S152)/(INDIRECT($X$5)/100),""),"")</f>
        <v/>
      </c>
      <c r="AN152" s="1"/>
      <c r="AO152" s="2"/>
    </row>
    <row r="153" spans="2:41" x14ac:dyDescent="0.2">
      <c r="B153">
        <v>4.51</v>
      </c>
      <c r="C153">
        <v>65.849999999999994</v>
      </c>
      <c r="D153" s="13">
        <f ca="1">IF(B153&lt;&gt;"",TRUNC(B153-Analyse!$AP$6,2),"")</f>
        <v>4.4000000000000004</v>
      </c>
      <c r="F153" s="1">
        <f t="shared" ca="1" si="41"/>
        <v>4.4000000000000004</v>
      </c>
      <c r="G153" s="12">
        <f ca="1">IF(F153&lt;&gt;"",ROW($D$5)+MATCH(F153,INDIRECT(Analyse!$AR$6):INDIRECT(Analyse!$AS$6)),"")</f>
        <v>154</v>
      </c>
      <c r="H153" s="1" t="str">
        <f t="shared" ca="1" si="32"/>
        <v>D154</v>
      </c>
      <c r="I153" s="1" t="str">
        <f t="shared" ca="1" si="33"/>
        <v>D153</v>
      </c>
      <c r="J153" s="1" t="str">
        <f t="shared" ca="1" si="34"/>
        <v>C154</v>
      </c>
      <c r="K153" s="1" t="str">
        <f t="shared" ca="1" si="35"/>
        <v>C153</v>
      </c>
      <c r="L153" s="10">
        <f t="shared" ca="1" si="36"/>
        <v>0.3399999999999892</v>
      </c>
      <c r="M153" s="10">
        <f t="shared" ca="1" si="37"/>
        <v>-9.9999999999999645E-2</v>
      </c>
      <c r="N153" s="2">
        <f t="shared" ca="1" si="38"/>
        <v>-3.399999999999904</v>
      </c>
      <c r="O153" s="10">
        <f t="shared" ca="1" si="39"/>
        <v>80.809999999999576</v>
      </c>
      <c r="P153" s="2">
        <f t="shared" ca="1" si="40"/>
        <v>65.849999999999994</v>
      </c>
      <c r="R153" s="1">
        <f t="shared" ca="1" si="42"/>
        <v>4.4000000000000004</v>
      </c>
      <c r="S153" s="2">
        <f t="shared" ca="1" si="43"/>
        <v>65.849999999999994</v>
      </c>
      <c r="T153" s="1" t="str">
        <f ca="1">IF(R153&lt;0,MATCH(ABS(R153),$R155:$R$1000,0)+ROW($R155)-1,"")</f>
        <v/>
      </c>
      <c r="U153" s="1" t="str">
        <f t="shared" ca="1" si="44"/>
        <v/>
      </c>
      <c r="V153" s="11" t="str">
        <f t="shared" ca="1" si="45"/>
        <v/>
      </c>
      <c r="W153" s="11"/>
      <c r="X153" s="11"/>
      <c r="Y153" s="12" t="str">
        <f ca="1">IF(V153&lt;&gt;"",IF(ABS($R153)&lt;0.8*Analyse!$AO$6/2,ABS($V153-$S153)/(INDIRECT($X$5)/100),""),"")</f>
        <v/>
      </c>
      <c r="AN153" s="1"/>
      <c r="AO153" s="2"/>
    </row>
    <row r="154" spans="2:41" x14ac:dyDescent="0.2">
      <c r="B154">
        <v>4.6100000000000003</v>
      </c>
      <c r="C154">
        <v>65.510000000000005</v>
      </c>
      <c r="D154" s="13">
        <f ca="1">IF(B154&lt;&gt;"",TRUNC(B154-Analyse!$AP$6,2),"")</f>
        <v>4.5</v>
      </c>
      <c r="F154" s="1">
        <f t="shared" ca="1" si="41"/>
        <v>4.5</v>
      </c>
      <c r="G154" s="12">
        <f ca="1">IF(F154&lt;&gt;"",ROW($D$5)+MATCH(F154,INDIRECT(Analyse!$AR$6):INDIRECT(Analyse!$AS$6)),"")</f>
        <v>155</v>
      </c>
      <c r="H154" s="1" t="str">
        <f t="shared" ca="1" si="32"/>
        <v>D155</v>
      </c>
      <c r="I154" s="1" t="str">
        <f t="shared" ca="1" si="33"/>
        <v>D154</v>
      </c>
      <c r="J154" s="1" t="str">
        <f t="shared" ca="1" si="34"/>
        <v>C155</v>
      </c>
      <c r="K154" s="1" t="str">
        <f t="shared" ca="1" si="35"/>
        <v>C154</v>
      </c>
      <c r="L154" s="10">
        <f t="shared" ca="1" si="36"/>
        <v>0.39000000000000057</v>
      </c>
      <c r="M154" s="10">
        <f t="shared" ca="1" si="37"/>
        <v>-9.9999999999999645E-2</v>
      </c>
      <c r="N154" s="2">
        <f t="shared" ca="1" si="38"/>
        <v>-3.9000000000000195</v>
      </c>
      <c r="O154" s="10">
        <f t="shared" ca="1" si="39"/>
        <v>83.060000000000088</v>
      </c>
      <c r="P154" s="2">
        <f t="shared" ca="1" si="40"/>
        <v>65.510000000000005</v>
      </c>
      <c r="R154" s="1">
        <f t="shared" ca="1" si="42"/>
        <v>4.5</v>
      </c>
      <c r="S154" s="2">
        <f t="shared" ca="1" si="43"/>
        <v>65.510000000000005</v>
      </c>
      <c r="T154" s="1" t="str">
        <f ca="1">IF(R154&lt;0,MATCH(ABS(R154),$R156:$R$1000,0)+ROW($R156)-1,"")</f>
        <v/>
      </c>
      <c r="U154" s="1" t="str">
        <f t="shared" ca="1" si="44"/>
        <v/>
      </c>
      <c r="V154" s="11" t="str">
        <f t="shared" ca="1" si="45"/>
        <v/>
      </c>
      <c r="W154" s="11"/>
      <c r="X154" s="11"/>
      <c r="Y154" s="12" t="str">
        <f ca="1">IF(V154&lt;&gt;"",IF(ABS($R154)&lt;0.8*Analyse!$AO$6/2,ABS($V154-$S154)/(INDIRECT($X$5)/100),""),"")</f>
        <v/>
      </c>
      <c r="AN154" s="1"/>
      <c r="AO154" s="2"/>
    </row>
    <row r="155" spans="2:41" x14ac:dyDescent="0.2">
      <c r="B155">
        <v>4.71</v>
      </c>
      <c r="C155">
        <v>65.12</v>
      </c>
      <c r="D155" s="13">
        <f ca="1">IF(B155&lt;&gt;"",TRUNC(B155-Analyse!$AP$6,2),"")</f>
        <v>4.5999999999999996</v>
      </c>
      <c r="F155" s="1">
        <f t="shared" ca="1" si="41"/>
        <v>4.5999999999999996</v>
      </c>
      <c r="G155" s="12">
        <f ca="1">IF(F155&lt;&gt;"",ROW($D$5)+MATCH(F155,INDIRECT(Analyse!$AR$6):INDIRECT(Analyse!$AS$6)),"")</f>
        <v>156</v>
      </c>
      <c r="H155" s="1" t="str">
        <f t="shared" ca="1" si="32"/>
        <v>D156</v>
      </c>
      <c r="I155" s="1" t="str">
        <f t="shared" ca="1" si="33"/>
        <v>D155</v>
      </c>
      <c r="J155" s="1" t="str">
        <f t="shared" ca="1" si="34"/>
        <v>C156</v>
      </c>
      <c r="K155" s="1" t="str">
        <f t="shared" ca="1" si="35"/>
        <v>C155</v>
      </c>
      <c r="L155" s="10">
        <f t="shared" ca="1" si="36"/>
        <v>0.43999999999999773</v>
      </c>
      <c r="M155" s="10">
        <f t="shared" ca="1" si="37"/>
        <v>-0.10000000000000053</v>
      </c>
      <c r="N155" s="2">
        <f t="shared" ca="1" si="38"/>
        <v>-4.3999999999999542</v>
      </c>
      <c r="O155" s="10">
        <f t="shared" ca="1" si="39"/>
        <v>85.359999999999786</v>
      </c>
      <c r="P155" s="2">
        <f t="shared" ca="1" si="40"/>
        <v>65.12</v>
      </c>
      <c r="R155" s="1">
        <f t="shared" ca="1" si="42"/>
        <v>4.5999999999999996</v>
      </c>
      <c r="S155" s="2">
        <f t="shared" ca="1" si="43"/>
        <v>65.12</v>
      </c>
      <c r="T155" s="1" t="str">
        <f ca="1">IF(R155&lt;0,MATCH(ABS(R155),$R157:$R$1000,0)+ROW($R157)-1,"")</f>
        <v/>
      </c>
      <c r="U155" s="1" t="str">
        <f t="shared" ca="1" si="44"/>
        <v/>
      </c>
      <c r="V155" s="11" t="str">
        <f t="shared" ca="1" si="45"/>
        <v/>
      </c>
      <c r="W155" s="11"/>
      <c r="X155" s="11"/>
      <c r="Y155" s="12" t="str">
        <f ca="1">IF(V155&lt;&gt;"",IF(ABS($R155)&lt;0.8*Analyse!$AO$6/2,ABS($V155-$S155)/(INDIRECT($X$5)/100),""),"")</f>
        <v/>
      </c>
      <c r="AN155" s="1"/>
      <c r="AO155" s="2"/>
    </row>
    <row r="156" spans="2:41" x14ac:dyDescent="0.2">
      <c r="B156">
        <v>4.8099999999999996</v>
      </c>
      <c r="C156">
        <v>64.680000000000007</v>
      </c>
      <c r="D156" s="13">
        <f ca="1">IF(B156&lt;&gt;"",TRUNC(B156-Analyse!$AP$6,2),"")</f>
        <v>4.7</v>
      </c>
      <c r="F156" s="1">
        <f t="shared" ca="1" si="41"/>
        <v>4.7</v>
      </c>
      <c r="G156" s="12">
        <f ca="1">IF(F156&lt;&gt;"",ROW($D$5)+MATCH(F156,INDIRECT(Analyse!$AR$6):INDIRECT(Analyse!$AS$6)),"")</f>
        <v>157</v>
      </c>
      <c r="H156" s="1" t="str">
        <f t="shared" ca="1" si="32"/>
        <v>D157</v>
      </c>
      <c r="I156" s="1" t="str">
        <f t="shared" ca="1" si="33"/>
        <v>D156</v>
      </c>
      <c r="J156" s="1" t="str">
        <f t="shared" ca="1" si="34"/>
        <v>C157</v>
      </c>
      <c r="K156" s="1" t="str">
        <f t="shared" ca="1" si="35"/>
        <v>C156</v>
      </c>
      <c r="L156" s="10">
        <f t="shared" ca="1" si="36"/>
        <v>1.0400000000000063</v>
      </c>
      <c r="M156" s="10">
        <f t="shared" ca="1" si="37"/>
        <v>-9.9999999999999645E-2</v>
      </c>
      <c r="N156" s="2">
        <f t="shared" ca="1" si="38"/>
        <v>-10.4000000000001</v>
      </c>
      <c r="O156" s="10">
        <f t="shared" ca="1" si="39"/>
        <v>113.56000000000049</v>
      </c>
      <c r="P156" s="2">
        <f t="shared" ca="1" si="40"/>
        <v>64.680000000000007</v>
      </c>
      <c r="R156" s="1">
        <f t="shared" ca="1" si="42"/>
        <v>4.7</v>
      </c>
      <c r="S156" s="2">
        <f t="shared" ca="1" si="43"/>
        <v>64.680000000000007</v>
      </c>
      <c r="T156" s="1" t="str">
        <f ca="1">IF(R156&lt;0,MATCH(ABS(R156),$R158:$R$1000,0)+ROW($R158)-1,"")</f>
        <v/>
      </c>
      <c r="U156" s="1" t="str">
        <f t="shared" ca="1" si="44"/>
        <v/>
      </c>
      <c r="V156" s="11" t="str">
        <f t="shared" ca="1" si="45"/>
        <v/>
      </c>
      <c r="W156" s="11"/>
      <c r="X156" s="11"/>
      <c r="Y156" s="12" t="str">
        <f ca="1">IF(V156&lt;&gt;"",IF(ABS($R156)&lt;0.8*Analyse!$AO$6/2,ABS($V156-$S156)/(INDIRECT($X$5)/100),""),"")</f>
        <v/>
      </c>
      <c r="AN156" s="1"/>
      <c r="AO156" s="2"/>
    </row>
    <row r="157" spans="2:41" x14ac:dyDescent="0.2">
      <c r="B157">
        <v>4.91</v>
      </c>
      <c r="C157">
        <v>63.64</v>
      </c>
      <c r="D157" s="13">
        <f ca="1">IF(B157&lt;&gt;"",TRUNC(B157-Analyse!$AP$6,2),"")</f>
        <v>4.8</v>
      </c>
      <c r="F157" s="1">
        <f t="shared" ca="1" si="41"/>
        <v>4.8</v>
      </c>
      <c r="G157" s="12">
        <f ca="1">IF(F157&lt;&gt;"",ROW($D$5)+MATCH(F157,INDIRECT(Analyse!$AR$6):INDIRECT(Analyse!$AS$6)),"")</f>
        <v>158</v>
      </c>
      <c r="H157" s="1" t="str">
        <f t="shared" ca="1" si="32"/>
        <v>D158</v>
      </c>
      <c r="I157" s="1" t="str">
        <f t="shared" ca="1" si="33"/>
        <v>D157</v>
      </c>
      <c r="J157" s="1" t="str">
        <f t="shared" ca="1" si="34"/>
        <v>C158</v>
      </c>
      <c r="K157" s="1" t="str">
        <f t="shared" ca="1" si="35"/>
        <v>C157</v>
      </c>
      <c r="L157" s="10">
        <f t="shared" ca="1" si="36"/>
        <v>1.0399999999999991</v>
      </c>
      <c r="M157" s="10">
        <f t="shared" ca="1" si="37"/>
        <v>-0.10000000000000053</v>
      </c>
      <c r="N157" s="2">
        <f t="shared" ca="1" si="38"/>
        <v>-10.399999999999936</v>
      </c>
      <c r="O157" s="10">
        <f t="shared" ca="1" si="39"/>
        <v>113.55999999999969</v>
      </c>
      <c r="P157" s="2">
        <f t="shared" ca="1" si="40"/>
        <v>63.639999999999993</v>
      </c>
      <c r="R157" s="1">
        <f t="shared" ca="1" si="42"/>
        <v>4.8</v>
      </c>
      <c r="S157" s="2">
        <f t="shared" ca="1" si="43"/>
        <v>63.639999999999993</v>
      </c>
      <c r="T157" s="1" t="str">
        <f ca="1">IF(R157&lt;0,MATCH(ABS(R157),$R159:$R$1000,0)+ROW($R159)-1,"")</f>
        <v/>
      </c>
      <c r="U157" s="1" t="str">
        <f t="shared" ca="1" si="44"/>
        <v/>
      </c>
      <c r="V157" s="11" t="str">
        <f t="shared" ca="1" si="45"/>
        <v/>
      </c>
      <c r="W157" s="11"/>
      <c r="X157" s="11"/>
      <c r="Y157" s="12" t="str">
        <f ca="1">IF(V157&lt;&gt;"",IF(ABS($R157)&lt;0.8*Analyse!$AO$6/2,ABS($V157-$S157)/(INDIRECT($X$5)/100),""),"")</f>
        <v/>
      </c>
      <c r="AN157" s="1"/>
      <c r="AO157" s="2"/>
    </row>
    <row r="158" spans="2:41" x14ac:dyDescent="0.2">
      <c r="B158">
        <v>5.01</v>
      </c>
      <c r="C158">
        <v>62.6</v>
      </c>
      <c r="D158" s="13">
        <f ca="1">IF(B158&lt;&gt;"",TRUNC(B158-Analyse!$AP$6,2),"")</f>
        <v>4.9000000000000004</v>
      </c>
      <c r="F158" s="1">
        <f t="shared" ca="1" si="41"/>
        <v>4.9000000000000004</v>
      </c>
      <c r="G158" s="12">
        <f ca="1">IF(F158&lt;&gt;"",ROW($D$5)+MATCH(F158,INDIRECT(Analyse!$AR$6):INDIRECT(Analyse!$AS$6)),"")</f>
        <v>159</v>
      </c>
      <c r="H158" s="1" t="str">
        <f t="shared" ca="1" si="32"/>
        <v>D159</v>
      </c>
      <c r="I158" s="1" t="str">
        <f t="shared" ca="1" si="33"/>
        <v>D158</v>
      </c>
      <c r="J158" s="1" t="str">
        <f t="shared" ca="1" si="34"/>
        <v>C159</v>
      </c>
      <c r="K158" s="1" t="str">
        <f t="shared" ca="1" si="35"/>
        <v>C158</v>
      </c>
      <c r="L158" s="10">
        <f t="shared" ca="1" si="36"/>
        <v>1.8000000000000043</v>
      </c>
      <c r="M158" s="10">
        <f t="shared" ca="1" si="37"/>
        <v>-9.9999999999999645E-2</v>
      </c>
      <c r="N158" s="2">
        <f t="shared" ca="1" si="38"/>
        <v>-18.000000000000107</v>
      </c>
      <c r="O158" s="10">
        <f t="shared" ca="1" si="39"/>
        <v>150.80000000000052</v>
      </c>
      <c r="P158" s="2">
        <f t="shared" ca="1" si="40"/>
        <v>62.599999999999994</v>
      </c>
      <c r="R158" s="1">
        <f t="shared" ca="1" si="42"/>
        <v>4.9000000000000004</v>
      </c>
      <c r="S158" s="2">
        <f t="shared" ca="1" si="43"/>
        <v>62.599999999999994</v>
      </c>
      <c r="T158" s="1" t="str">
        <f ca="1">IF(R158&lt;0,MATCH(ABS(R158),$R160:$R$1000,0)+ROW($R160)-1,"")</f>
        <v/>
      </c>
      <c r="U158" s="1" t="str">
        <f t="shared" ca="1" si="44"/>
        <v/>
      </c>
      <c r="V158" s="11" t="str">
        <f t="shared" ca="1" si="45"/>
        <v/>
      </c>
      <c r="W158" s="11"/>
      <c r="X158" s="11"/>
      <c r="Y158" s="12" t="str">
        <f ca="1">IF(V158&lt;&gt;"",IF(ABS($R158)&lt;0.8*Analyse!$AO$6/2,ABS($V158-$S158)/(INDIRECT($X$5)/100),""),"")</f>
        <v/>
      </c>
      <c r="AN158" s="1"/>
      <c r="AO158" s="2"/>
    </row>
    <row r="159" spans="2:41" x14ac:dyDescent="0.2">
      <c r="B159">
        <v>5.1100000000000003</v>
      </c>
      <c r="C159">
        <v>60.8</v>
      </c>
      <c r="D159" s="13">
        <f ca="1">IF(B159&lt;&gt;"",TRUNC(B159-Analyse!$AP$6,2),"")</f>
        <v>5</v>
      </c>
      <c r="F159" s="1">
        <f t="shared" ca="1" si="41"/>
        <v>5</v>
      </c>
      <c r="G159" s="12">
        <f ca="1">IF(F159&lt;&gt;"",ROW($D$5)+MATCH(F159,INDIRECT(Analyse!$AR$6):INDIRECT(Analyse!$AS$6)),"")</f>
        <v>160</v>
      </c>
      <c r="H159" s="1" t="str">
        <f t="shared" ca="1" si="32"/>
        <v>D160</v>
      </c>
      <c r="I159" s="1" t="str">
        <f t="shared" ca="1" si="33"/>
        <v>D159</v>
      </c>
      <c r="J159" s="1" t="str">
        <f t="shared" ca="1" si="34"/>
        <v>C160</v>
      </c>
      <c r="K159" s="1" t="str">
        <f t="shared" ca="1" si="35"/>
        <v>C159</v>
      </c>
      <c r="L159" s="10">
        <f t="shared" ca="1" si="36"/>
        <v>2.8699999999999974</v>
      </c>
      <c r="M159" s="10">
        <f t="shared" ca="1" si="37"/>
        <v>-9.9999999999999645E-2</v>
      </c>
      <c r="N159" s="2">
        <f t="shared" ca="1" si="38"/>
        <v>-28.700000000000077</v>
      </c>
      <c r="O159" s="10">
        <f t="shared" ca="1" si="39"/>
        <v>204.30000000000041</v>
      </c>
      <c r="P159" s="2">
        <f t="shared" ca="1" si="40"/>
        <v>60.800000000000011</v>
      </c>
      <c r="R159" s="1">
        <f t="shared" ca="1" si="42"/>
        <v>5</v>
      </c>
      <c r="S159" s="2">
        <f t="shared" ca="1" si="43"/>
        <v>60.800000000000011</v>
      </c>
      <c r="T159" s="1" t="str">
        <f ca="1">IF(R159&lt;0,MATCH(ABS(R159),$R161:$R$1000,0)+ROW($R161)-1,"")</f>
        <v/>
      </c>
      <c r="U159" s="1" t="str">
        <f t="shared" ca="1" si="44"/>
        <v/>
      </c>
      <c r="V159" s="11" t="str">
        <f t="shared" ca="1" si="45"/>
        <v/>
      </c>
      <c r="W159" s="11"/>
      <c r="X159" s="11"/>
      <c r="Y159" s="12" t="str">
        <f ca="1">IF(V159&lt;&gt;"",IF(ABS($R159)&lt;0.8*Analyse!$AO$6/2,ABS($V159-$S159)/(INDIRECT($X$5)/100),""),"")</f>
        <v/>
      </c>
      <c r="AN159" s="1"/>
      <c r="AO159" s="2"/>
    </row>
    <row r="160" spans="2:41" x14ac:dyDescent="0.2">
      <c r="B160">
        <v>5.21</v>
      </c>
      <c r="C160">
        <v>57.93</v>
      </c>
      <c r="D160" s="13">
        <f ca="1">IF(B160&lt;&gt;"",TRUNC(B160-Analyse!$AP$6,2),"")</f>
        <v>5.0999999999999996</v>
      </c>
      <c r="F160" s="1">
        <f t="shared" ca="1" si="41"/>
        <v>5.0999999999999996</v>
      </c>
      <c r="G160" s="12">
        <f ca="1">IF(F160&lt;&gt;"",ROW($D$5)+MATCH(F160,INDIRECT(Analyse!$AR$6):INDIRECT(Analyse!$AS$6)),"")</f>
        <v>161</v>
      </c>
      <c r="H160" s="1" t="str">
        <f t="shared" ca="1" si="32"/>
        <v>D161</v>
      </c>
      <c r="I160" s="1" t="str">
        <f t="shared" ca="1" si="33"/>
        <v>D160</v>
      </c>
      <c r="J160" s="1" t="str">
        <f t="shared" ca="1" si="34"/>
        <v>C161</v>
      </c>
      <c r="K160" s="1" t="str">
        <f t="shared" ca="1" si="35"/>
        <v>C160</v>
      </c>
      <c r="L160" s="10">
        <f t="shared" ca="1" si="36"/>
        <v>4.490000000000002</v>
      </c>
      <c r="M160" s="10">
        <f t="shared" ca="1" si="37"/>
        <v>-0.10000000000000053</v>
      </c>
      <c r="N160" s="2">
        <f t="shared" ca="1" si="38"/>
        <v>-44.899999999999778</v>
      </c>
      <c r="O160" s="10">
        <f t="shared" ca="1" si="39"/>
        <v>286.91999999999882</v>
      </c>
      <c r="P160" s="2">
        <f t="shared" ca="1" si="40"/>
        <v>57.929999999999978</v>
      </c>
      <c r="R160" s="1">
        <f t="shared" ca="1" si="42"/>
        <v>5.0999999999999996</v>
      </c>
      <c r="S160" s="2">
        <f t="shared" ca="1" si="43"/>
        <v>57.929999999999978</v>
      </c>
      <c r="T160" s="1" t="str">
        <f ca="1">IF(R160&lt;0,MATCH(ABS(R160),$R162:$R$1000,0)+ROW($R162)-1,"")</f>
        <v/>
      </c>
      <c r="U160" s="1" t="str">
        <f t="shared" ca="1" si="44"/>
        <v/>
      </c>
      <c r="V160" s="11" t="str">
        <f t="shared" ca="1" si="45"/>
        <v/>
      </c>
      <c r="W160" s="11"/>
      <c r="X160" s="11"/>
      <c r="Y160" s="12" t="str">
        <f ca="1">IF(V160&lt;&gt;"",IF(ABS($R160)&lt;0.8*Analyse!$AO$6/2,ABS($V160-$S160)/(INDIRECT($X$5)/100),""),"")</f>
        <v/>
      </c>
      <c r="AN160" s="1"/>
      <c r="AO160" s="2"/>
    </row>
    <row r="161" spans="2:41" x14ac:dyDescent="0.2">
      <c r="B161">
        <v>5.31</v>
      </c>
      <c r="C161">
        <v>53.44</v>
      </c>
      <c r="D161" s="13">
        <f ca="1">IF(B161&lt;&gt;"",TRUNC(B161-Analyse!$AP$6,2),"")</f>
        <v>5.2</v>
      </c>
      <c r="F161" s="1">
        <f t="shared" ca="1" si="41"/>
        <v>5.2</v>
      </c>
      <c r="G161" s="12">
        <f ca="1">IF(F161&lt;&gt;"",ROW($D$5)+MATCH(F161,INDIRECT(Analyse!$AR$6):INDIRECT(Analyse!$AS$6)),"")</f>
        <v>162</v>
      </c>
      <c r="H161" s="1" t="str">
        <f t="shared" ca="1" si="32"/>
        <v>D162</v>
      </c>
      <c r="I161" s="1" t="str">
        <f t="shared" ca="1" si="33"/>
        <v>D161</v>
      </c>
      <c r="J161" s="1" t="str">
        <f t="shared" ca="1" si="34"/>
        <v>C162</v>
      </c>
      <c r="K161" s="1" t="str">
        <f t="shared" ca="1" si="35"/>
        <v>C161</v>
      </c>
      <c r="L161" s="10">
        <f t="shared" ca="1" si="36"/>
        <v>6.6599999999999966</v>
      </c>
      <c r="M161" s="10">
        <f t="shared" ca="1" si="37"/>
        <v>-9.9999999999999645E-2</v>
      </c>
      <c r="N161" s="2">
        <f t="shared" ca="1" si="38"/>
        <v>-66.600000000000207</v>
      </c>
      <c r="O161" s="10">
        <f t="shared" ca="1" si="39"/>
        <v>399.76000000000107</v>
      </c>
      <c r="P161" s="2">
        <f t="shared" ca="1" si="40"/>
        <v>53.44</v>
      </c>
      <c r="R161" s="1">
        <f t="shared" ca="1" si="42"/>
        <v>5.2</v>
      </c>
      <c r="S161" s="2">
        <f t="shared" ca="1" si="43"/>
        <v>53.44</v>
      </c>
      <c r="T161" s="1" t="str">
        <f ca="1">IF(R161&lt;0,MATCH(ABS(R161),$R163:$R$1000,0)+ROW($R163)-1,"")</f>
        <v/>
      </c>
      <c r="U161" s="1" t="str">
        <f t="shared" ca="1" si="44"/>
        <v/>
      </c>
      <c r="V161" s="11" t="str">
        <f t="shared" ca="1" si="45"/>
        <v/>
      </c>
      <c r="W161" s="11"/>
      <c r="X161" s="11"/>
      <c r="Y161" s="12" t="str">
        <f ca="1">IF(V161&lt;&gt;"",IF(ABS($R161)&lt;0.8*Analyse!$AO$6/2,ABS($V161-$S161)/(INDIRECT($X$5)/100),""),"")</f>
        <v/>
      </c>
      <c r="AN161" s="1"/>
      <c r="AO161" s="2"/>
    </row>
    <row r="162" spans="2:41" x14ac:dyDescent="0.2">
      <c r="B162">
        <v>5.41</v>
      </c>
      <c r="C162">
        <v>46.78</v>
      </c>
      <c r="D162" s="13">
        <f ca="1">IF(B162&lt;&gt;"",TRUNC(B162-Analyse!$AP$6,2),"")</f>
        <v>5.3</v>
      </c>
      <c r="F162" s="1">
        <f t="shared" ca="1" si="41"/>
        <v>5.3</v>
      </c>
      <c r="G162" s="12">
        <f ca="1">IF(F162&lt;&gt;"",ROW($D$5)+MATCH(F162,INDIRECT(Analyse!$AR$6):INDIRECT(Analyse!$AS$6)),"")</f>
        <v>163</v>
      </c>
      <c r="H162" s="1" t="str">
        <f t="shared" ca="1" si="32"/>
        <v>D163</v>
      </c>
      <c r="I162" s="1" t="str">
        <f t="shared" ca="1" si="33"/>
        <v>D162</v>
      </c>
      <c r="J162" s="1" t="str">
        <f t="shared" ca="1" si="34"/>
        <v>C163</v>
      </c>
      <c r="K162" s="1" t="str">
        <f t="shared" ca="1" si="35"/>
        <v>C162</v>
      </c>
      <c r="L162" s="10">
        <f t="shared" ca="1" si="36"/>
        <v>8.1300000000000026</v>
      </c>
      <c r="M162" s="10">
        <f t="shared" ca="1" si="37"/>
        <v>-0.10000000000000053</v>
      </c>
      <c r="N162" s="2">
        <f t="shared" ca="1" si="38"/>
        <v>-81.299999999999599</v>
      </c>
      <c r="O162" s="10">
        <f t="shared" ca="1" si="39"/>
        <v>477.66999999999791</v>
      </c>
      <c r="P162" s="2">
        <f t="shared" ca="1" si="40"/>
        <v>46.78000000000003</v>
      </c>
      <c r="R162" s="1">
        <f t="shared" ca="1" si="42"/>
        <v>5.3</v>
      </c>
      <c r="S162" s="2">
        <f t="shared" ca="1" si="43"/>
        <v>46.78000000000003</v>
      </c>
      <c r="T162" s="1" t="str">
        <f ca="1">IF(R162&lt;0,MATCH(ABS(R162),$R164:$R$1000,0)+ROW($R164)-1,"")</f>
        <v/>
      </c>
      <c r="U162" s="1" t="str">
        <f t="shared" ca="1" si="44"/>
        <v/>
      </c>
      <c r="V162" s="11" t="str">
        <f t="shared" ca="1" si="45"/>
        <v/>
      </c>
      <c r="W162" s="11"/>
      <c r="X162" s="11"/>
      <c r="Y162" s="12" t="str">
        <f ca="1">IF(V162&lt;&gt;"",IF(ABS($R162)&lt;0.8*Analyse!$AO$6/2,ABS($V162-$S162)/(INDIRECT($X$5)/100),""),"")</f>
        <v/>
      </c>
      <c r="AN162" s="1"/>
      <c r="AO162" s="2"/>
    </row>
    <row r="163" spans="2:41" x14ac:dyDescent="0.2">
      <c r="B163">
        <v>5.51</v>
      </c>
      <c r="C163">
        <v>38.65</v>
      </c>
      <c r="D163" s="13">
        <f ca="1">IF(B163&lt;&gt;"",TRUNC(B163-Analyse!$AP$6,2),"")</f>
        <v>5.4</v>
      </c>
      <c r="F163" s="1">
        <f t="shared" ca="1" si="41"/>
        <v>5.4</v>
      </c>
      <c r="G163" s="12">
        <f ca="1">IF(F163&lt;&gt;"",ROW($D$5)+MATCH(F163,INDIRECT(Analyse!$AR$6):INDIRECT(Analyse!$AS$6)),"")</f>
        <v>164</v>
      </c>
      <c r="H163" s="1" t="str">
        <f t="shared" ca="1" si="32"/>
        <v>D164</v>
      </c>
      <c r="I163" s="1" t="str">
        <f t="shared" ca="1" si="33"/>
        <v>D163</v>
      </c>
      <c r="J163" s="1" t="str">
        <f t="shared" ca="1" si="34"/>
        <v>C164</v>
      </c>
      <c r="K163" s="1" t="str">
        <f t="shared" ca="1" si="35"/>
        <v>C163</v>
      </c>
      <c r="L163" s="10">
        <f t="shared" ca="1" si="36"/>
        <v>8.2899999999999991</v>
      </c>
      <c r="M163" s="10">
        <f t="shared" ca="1" si="37"/>
        <v>-9.9999999999999645E-2</v>
      </c>
      <c r="N163" s="2">
        <f t="shared" ca="1" si="38"/>
        <v>-82.90000000000029</v>
      </c>
      <c r="O163" s="10">
        <f t="shared" ca="1" si="39"/>
        <v>486.31000000000159</v>
      </c>
      <c r="P163" s="2">
        <f t="shared" ca="1" si="40"/>
        <v>38.649999999999977</v>
      </c>
      <c r="R163" s="1">
        <f t="shared" ca="1" si="42"/>
        <v>5.4</v>
      </c>
      <c r="S163" s="2">
        <f t="shared" ca="1" si="43"/>
        <v>38.649999999999977</v>
      </c>
      <c r="T163" s="1" t="str">
        <f ca="1">IF(R163&lt;0,MATCH(ABS(R163),$R165:$R$1000,0)+ROW($R165)-1,"")</f>
        <v/>
      </c>
      <c r="U163" s="1" t="str">
        <f t="shared" ca="1" si="44"/>
        <v/>
      </c>
      <c r="V163" s="11" t="str">
        <f t="shared" ca="1" si="45"/>
        <v/>
      </c>
      <c r="W163" s="11"/>
      <c r="X163" s="11"/>
      <c r="Y163" s="12" t="str">
        <f ca="1">IF(V163&lt;&gt;"",IF(ABS($R163)&lt;0.8*Analyse!$AO$6/2,ABS($V163-$S163)/(INDIRECT($X$5)/100),""),"")</f>
        <v/>
      </c>
      <c r="AN163" s="1"/>
      <c r="AO163" s="2"/>
    </row>
    <row r="164" spans="2:41" x14ac:dyDescent="0.2">
      <c r="B164">
        <v>5.61</v>
      </c>
      <c r="C164">
        <v>30.36</v>
      </c>
      <c r="D164" s="13">
        <f ca="1">IF(B164&lt;&gt;"",TRUNC(B164-Analyse!$AP$6,2),"")</f>
        <v>5.5</v>
      </c>
      <c r="F164" s="1">
        <f t="shared" ca="1" si="41"/>
        <v>5.5</v>
      </c>
      <c r="G164" s="12">
        <f ca="1">IF(F164&lt;&gt;"",ROW($D$5)+MATCH(F164,INDIRECT(Analyse!$AR$6):INDIRECT(Analyse!$AS$6)),"")</f>
        <v>165</v>
      </c>
      <c r="H164" s="1" t="str">
        <f t="shared" ca="1" si="32"/>
        <v>D165</v>
      </c>
      <c r="I164" s="1" t="str">
        <f t="shared" ca="1" si="33"/>
        <v>D164</v>
      </c>
      <c r="J164" s="1" t="str">
        <f t="shared" ca="1" si="34"/>
        <v>C165</v>
      </c>
      <c r="K164" s="1" t="str">
        <f t="shared" ca="1" si="35"/>
        <v>C164</v>
      </c>
      <c r="L164" s="10">
        <f t="shared" ca="1" si="36"/>
        <v>7.16</v>
      </c>
      <c r="M164" s="10">
        <f t="shared" ca="1" si="37"/>
        <v>-9.9999999999999645E-2</v>
      </c>
      <c r="N164" s="2">
        <f t="shared" ca="1" si="38"/>
        <v>-71.60000000000025</v>
      </c>
      <c r="O164" s="10">
        <f t="shared" ca="1" si="39"/>
        <v>424.16000000000139</v>
      </c>
      <c r="P164" s="2">
        <f t="shared" ca="1" si="40"/>
        <v>30.360000000000014</v>
      </c>
      <c r="R164" s="1">
        <f t="shared" ca="1" si="42"/>
        <v>5.5</v>
      </c>
      <c r="S164" s="2">
        <f t="shared" ca="1" si="43"/>
        <v>30.360000000000014</v>
      </c>
      <c r="T164" s="1" t="str">
        <f ca="1">IF(R164&lt;0,MATCH(ABS(R164),$R166:$R$1000,0)+ROW($R166)-1,"")</f>
        <v/>
      </c>
      <c r="U164" s="1" t="str">
        <f t="shared" ca="1" si="44"/>
        <v/>
      </c>
      <c r="V164" s="11" t="str">
        <f t="shared" ca="1" si="45"/>
        <v/>
      </c>
      <c r="W164" s="11"/>
      <c r="X164" s="11"/>
      <c r="Y164" s="12" t="str">
        <f ca="1">IF(V164&lt;&gt;"",IF(ABS($R164)&lt;0.8*Analyse!$AO$6/2,ABS($V164-$S164)/(INDIRECT($X$5)/100),""),"")</f>
        <v/>
      </c>
      <c r="AN164" s="1"/>
      <c r="AO164" s="2"/>
    </row>
    <row r="165" spans="2:41" x14ac:dyDescent="0.2">
      <c r="B165">
        <v>5.71</v>
      </c>
      <c r="C165">
        <v>23.2</v>
      </c>
      <c r="D165" s="13">
        <f ca="1">IF(B165&lt;&gt;"",TRUNC(B165-Analyse!$AP$6,2),"")</f>
        <v>5.6</v>
      </c>
      <c r="F165" s="1">
        <f t="shared" ca="1" si="41"/>
        <v>5.6</v>
      </c>
      <c r="G165" s="12">
        <f ca="1">IF(F165&lt;&gt;"",ROW($D$5)+MATCH(F165,INDIRECT(Analyse!$AR$6):INDIRECT(Analyse!$AS$6)),"")</f>
        <v>166</v>
      </c>
      <c r="H165" s="1" t="str">
        <f t="shared" ca="1" si="32"/>
        <v>D166</v>
      </c>
      <c r="I165" s="1" t="str">
        <f t="shared" ca="1" si="33"/>
        <v>D165</v>
      </c>
      <c r="J165" s="1" t="str">
        <f t="shared" ca="1" si="34"/>
        <v>C166</v>
      </c>
      <c r="K165" s="1" t="str">
        <f t="shared" ca="1" si="35"/>
        <v>C165</v>
      </c>
      <c r="L165" s="10">
        <f t="shared" ca="1" si="36"/>
        <v>5.1999999999999993</v>
      </c>
      <c r="M165" s="10">
        <f t="shared" ca="1" si="37"/>
        <v>-0.10000000000000053</v>
      </c>
      <c r="N165" s="2">
        <f t="shared" ca="1" si="38"/>
        <v>-51.999999999999716</v>
      </c>
      <c r="O165" s="10">
        <f t="shared" ca="1" si="39"/>
        <v>314.39999999999839</v>
      </c>
      <c r="P165" s="2">
        <f t="shared" ca="1" si="40"/>
        <v>23.199999999999989</v>
      </c>
      <c r="R165" s="1">
        <f t="shared" ca="1" si="42"/>
        <v>5.6</v>
      </c>
      <c r="S165" s="2">
        <f t="shared" ca="1" si="43"/>
        <v>23.199999999999989</v>
      </c>
      <c r="T165" s="1" t="str">
        <f ca="1">IF(R165&lt;0,MATCH(ABS(R165),$R167:$R$1000,0)+ROW($R167)-1,"")</f>
        <v/>
      </c>
      <c r="U165" s="1" t="str">
        <f t="shared" ca="1" si="44"/>
        <v/>
      </c>
      <c r="V165" s="11" t="str">
        <f t="shared" ca="1" si="45"/>
        <v/>
      </c>
      <c r="W165" s="11"/>
      <c r="X165" s="11"/>
      <c r="Y165" s="12" t="str">
        <f ca="1">IF(V165&lt;&gt;"",IF(ABS($R165)&lt;0.8*Analyse!$AO$6/2,ABS($V165-$S165)/(INDIRECT($X$5)/100),""),"")</f>
        <v/>
      </c>
      <c r="AN165" s="1"/>
      <c r="AO165" s="2"/>
    </row>
    <row r="166" spans="2:41" x14ac:dyDescent="0.2">
      <c r="B166">
        <v>5.81</v>
      </c>
      <c r="C166">
        <v>18</v>
      </c>
      <c r="D166" s="13">
        <f ca="1">IF(B166&lt;&gt;"",TRUNC(B166-Analyse!$AP$6,2),"")</f>
        <v>5.7</v>
      </c>
      <c r="F166" s="1">
        <f t="shared" ca="1" si="41"/>
        <v>5.7</v>
      </c>
      <c r="G166" s="12">
        <f ca="1">IF(F166&lt;&gt;"",ROW($D$5)+MATCH(F166,INDIRECT(Analyse!$AR$6):INDIRECT(Analyse!$AS$6)),"")</f>
        <v>167</v>
      </c>
      <c r="H166" s="1" t="str">
        <f t="shared" ca="1" si="32"/>
        <v>D167</v>
      </c>
      <c r="I166" s="1" t="str">
        <f t="shared" ca="1" si="33"/>
        <v>D166</v>
      </c>
      <c r="J166" s="1" t="str">
        <f t="shared" ca="1" si="34"/>
        <v>C167</v>
      </c>
      <c r="K166" s="1" t="str">
        <f t="shared" ca="1" si="35"/>
        <v>C166</v>
      </c>
      <c r="L166" s="10">
        <f t="shared" ca="1" si="36"/>
        <v>3.6799999999999997</v>
      </c>
      <c r="M166" s="10">
        <f t="shared" ca="1" si="37"/>
        <v>-9.9999999999999645E-2</v>
      </c>
      <c r="N166" s="2">
        <f t="shared" ca="1" si="38"/>
        <v>-36.800000000000125</v>
      </c>
      <c r="O166" s="10">
        <f t="shared" ca="1" si="39"/>
        <v>227.76000000000073</v>
      </c>
      <c r="P166" s="2">
        <f t="shared" ca="1" si="40"/>
        <v>18</v>
      </c>
      <c r="R166" s="1">
        <f t="shared" ca="1" si="42"/>
        <v>5.7</v>
      </c>
      <c r="S166" s="2">
        <f t="shared" ca="1" si="43"/>
        <v>18</v>
      </c>
      <c r="T166" s="1" t="str">
        <f ca="1">IF(R166&lt;0,MATCH(ABS(R166),$R168:$R$1000,0)+ROW($R168)-1,"")</f>
        <v/>
      </c>
      <c r="U166" s="1" t="str">
        <f t="shared" ca="1" si="44"/>
        <v/>
      </c>
      <c r="V166" s="11" t="str">
        <f t="shared" ca="1" si="45"/>
        <v/>
      </c>
      <c r="W166" s="11"/>
      <c r="X166" s="11"/>
      <c r="Y166" s="12" t="str">
        <f ca="1">IF(V166&lt;&gt;"",IF(ABS($R166)&lt;0.8*Analyse!$AO$6/2,ABS($V166-$S166)/(INDIRECT($X$5)/100),""),"")</f>
        <v/>
      </c>
      <c r="AN166" s="1"/>
      <c r="AO166" s="2"/>
    </row>
    <row r="167" spans="2:41" x14ac:dyDescent="0.2">
      <c r="B167">
        <v>5.91</v>
      </c>
      <c r="C167">
        <v>14.32</v>
      </c>
      <c r="D167" s="13">
        <f ca="1">IF(B167&lt;&gt;"",TRUNC(B167-Analyse!$AP$6,2),"")</f>
        <v>5.8</v>
      </c>
      <c r="F167" s="1">
        <f t="shared" ca="1" si="41"/>
        <v>5.8</v>
      </c>
      <c r="G167" s="12">
        <f ca="1">IF(F167&lt;&gt;"",ROW($D$5)+MATCH(F167,INDIRECT(Analyse!$AR$6):INDIRECT(Analyse!$AS$6)),"")</f>
        <v>168</v>
      </c>
      <c r="H167" s="1" t="str">
        <f t="shared" ca="1" si="32"/>
        <v>D168</v>
      </c>
      <c r="I167" s="1" t="str">
        <f t="shared" ca="1" si="33"/>
        <v>D167</v>
      </c>
      <c r="J167" s="1" t="str">
        <f t="shared" ca="1" si="34"/>
        <v>C168</v>
      </c>
      <c r="K167" s="1" t="str">
        <f t="shared" ca="1" si="35"/>
        <v>C167</v>
      </c>
      <c r="L167" s="10">
        <f t="shared" ca="1" si="36"/>
        <v>2.4399999999999995</v>
      </c>
      <c r="M167" s="10">
        <f t="shared" ca="1" si="37"/>
        <v>-0.10000000000000053</v>
      </c>
      <c r="N167" s="2">
        <f t="shared" ca="1" si="38"/>
        <v>-24.399999999999864</v>
      </c>
      <c r="O167" s="10">
        <f t="shared" ca="1" si="39"/>
        <v>155.83999999999921</v>
      </c>
      <c r="P167" s="2">
        <f t="shared" ca="1" si="40"/>
        <v>14.319999999999993</v>
      </c>
      <c r="R167" s="1">
        <f t="shared" ca="1" si="42"/>
        <v>5.8</v>
      </c>
      <c r="S167" s="2">
        <f t="shared" ca="1" si="43"/>
        <v>14.319999999999993</v>
      </c>
      <c r="T167" s="1" t="str">
        <f ca="1">IF(R167&lt;0,MATCH(ABS(R167),$R169:$R$1000,0)+ROW($R169)-1,"")</f>
        <v/>
      </c>
      <c r="U167" s="1" t="str">
        <f t="shared" ca="1" si="44"/>
        <v/>
      </c>
      <c r="V167" s="11" t="str">
        <f t="shared" ca="1" si="45"/>
        <v/>
      </c>
      <c r="W167" s="11"/>
      <c r="X167" s="11"/>
      <c r="Y167" s="12" t="str">
        <f ca="1">IF(V167&lt;&gt;"",IF(ABS($R167)&lt;0.8*Analyse!$AO$6/2,ABS($V167-$S167)/(INDIRECT($X$5)/100),""),"")</f>
        <v/>
      </c>
      <c r="AN167" s="1"/>
      <c r="AO167" s="2"/>
    </row>
    <row r="168" spans="2:41" x14ac:dyDescent="0.2">
      <c r="B168">
        <v>6.01</v>
      </c>
      <c r="C168">
        <v>11.88</v>
      </c>
      <c r="D168" s="13">
        <f ca="1">IF(B168&lt;&gt;"",TRUNC(B168-Analyse!$AP$6,2),"")</f>
        <v>5.9</v>
      </c>
      <c r="F168" s="1">
        <f t="shared" ca="1" si="41"/>
        <v>5.9</v>
      </c>
      <c r="G168" s="12">
        <f ca="1">IF(F168&lt;&gt;"",ROW($D$5)+MATCH(F168,INDIRECT(Analyse!$AR$6):INDIRECT(Analyse!$AS$6)),"")</f>
        <v>169</v>
      </c>
      <c r="H168" s="1" t="str">
        <f t="shared" ca="1" si="32"/>
        <v>D169</v>
      </c>
      <c r="I168" s="1" t="str">
        <f t="shared" ca="1" si="33"/>
        <v>D168</v>
      </c>
      <c r="J168" s="1" t="str">
        <f t="shared" ca="1" si="34"/>
        <v>C169</v>
      </c>
      <c r="K168" s="1" t="str">
        <f t="shared" ca="1" si="35"/>
        <v>C168</v>
      </c>
      <c r="L168" s="10">
        <f t="shared" ca="1" si="36"/>
        <v>1.67</v>
      </c>
      <c r="M168" s="10">
        <f t="shared" ca="1" si="37"/>
        <v>-9.9999999999999645E-2</v>
      </c>
      <c r="N168" s="2">
        <f t="shared" ca="1" si="38"/>
        <v>-16.70000000000006</v>
      </c>
      <c r="O168" s="10">
        <f t="shared" ca="1" si="39"/>
        <v>110.41000000000035</v>
      </c>
      <c r="P168" s="2">
        <f t="shared" ca="1" si="40"/>
        <v>11.879999999999995</v>
      </c>
      <c r="R168" s="1">
        <f t="shared" ca="1" si="42"/>
        <v>5.9</v>
      </c>
      <c r="S168" s="2">
        <f t="shared" ca="1" si="43"/>
        <v>11.879999999999995</v>
      </c>
      <c r="T168" s="1" t="str">
        <f ca="1">IF(R168&lt;0,MATCH(ABS(R168),$R170:$R$1000,0)+ROW($R170)-1,"")</f>
        <v/>
      </c>
      <c r="U168" s="1" t="str">
        <f t="shared" ca="1" si="44"/>
        <v/>
      </c>
      <c r="V168" s="11" t="str">
        <f t="shared" ca="1" si="45"/>
        <v/>
      </c>
      <c r="W168" s="11"/>
      <c r="X168" s="11"/>
      <c r="Y168" s="12" t="str">
        <f ca="1">IF(V168&lt;&gt;"",IF(ABS($R168)&lt;0.8*Analyse!$AO$6/2,ABS($V168-$S168)/(INDIRECT($X$5)/100),""),"")</f>
        <v/>
      </c>
      <c r="AN168" s="1"/>
      <c r="AO168" s="2"/>
    </row>
    <row r="169" spans="2:41" x14ac:dyDescent="0.2">
      <c r="B169">
        <v>6.11</v>
      </c>
      <c r="C169">
        <v>10.210000000000001</v>
      </c>
      <c r="D169" s="13">
        <f ca="1">IF(B169&lt;&gt;"",TRUNC(B169-Analyse!$AP$6,2),"")</f>
        <v>6</v>
      </c>
      <c r="F169" s="1">
        <f t="shared" ca="1" si="41"/>
        <v>6</v>
      </c>
      <c r="G169" s="12">
        <f ca="1">IF(F169&lt;&gt;"",ROW($D$5)+MATCH(F169,INDIRECT(Analyse!$AR$6):INDIRECT(Analyse!$AS$6)),"")</f>
        <v>170</v>
      </c>
      <c r="H169" s="1" t="str">
        <f t="shared" ca="1" si="32"/>
        <v>D170</v>
      </c>
      <c r="I169" s="1" t="str">
        <f t="shared" ca="1" si="33"/>
        <v>D169</v>
      </c>
      <c r="J169" s="1" t="str">
        <f t="shared" ca="1" si="34"/>
        <v>C170</v>
      </c>
      <c r="K169" s="1" t="str">
        <f t="shared" ca="1" si="35"/>
        <v>C169</v>
      </c>
      <c r="L169" s="10">
        <f t="shared" ca="1" si="36"/>
        <v>1.1000000000000014</v>
      </c>
      <c r="M169" s="10">
        <f t="shared" ca="1" si="37"/>
        <v>-9.9999999999999645E-2</v>
      </c>
      <c r="N169" s="2">
        <f t="shared" ca="1" si="38"/>
        <v>-11.000000000000053</v>
      </c>
      <c r="O169" s="10">
        <f t="shared" ca="1" si="39"/>
        <v>76.210000000000321</v>
      </c>
      <c r="P169" s="2">
        <f t="shared" ca="1" si="40"/>
        <v>10.210000000000008</v>
      </c>
      <c r="R169" s="1">
        <f t="shared" ca="1" si="42"/>
        <v>6</v>
      </c>
      <c r="S169" s="2">
        <f t="shared" ca="1" si="43"/>
        <v>10.210000000000008</v>
      </c>
      <c r="T169" s="1" t="str">
        <f ca="1">IF(R169&lt;0,MATCH(ABS(R169),$R171:$R$1000,0)+ROW($R171)-1,"")</f>
        <v/>
      </c>
      <c r="U169" s="1" t="str">
        <f t="shared" ca="1" si="44"/>
        <v/>
      </c>
      <c r="V169" s="11" t="str">
        <f t="shared" ca="1" si="45"/>
        <v/>
      </c>
      <c r="W169" s="11"/>
      <c r="X169" s="11"/>
      <c r="Y169" s="12" t="str">
        <f ca="1">IF(V169&lt;&gt;"",IF(ABS($R169)&lt;0.8*Analyse!$AO$6/2,ABS($V169-$S169)/(INDIRECT($X$5)/100),""),"")</f>
        <v/>
      </c>
      <c r="AN169" s="1"/>
      <c r="AO169" s="2"/>
    </row>
    <row r="170" spans="2:41" x14ac:dyDescent="0.2">
      <c r="B170">
        <v>6.21</v>
      </c>
      <c r="C170">
        <v>9.11</v>
      </c>
      <c r="D170" s="13">
        <f ca="1">IF(B170&lt;&gt;"",TRUNC(B170-Analyse!$AP$6,2),"")</f>
        <v>6.1</v>
      </c>
      <c r="F170" s="1">
        <f t="shared" ca="1" si="41"/>
        <v>6.1</v>
      </c>
      <c r="G170" s="12">
        <f ca="1">IF(F170&lt;&gt;"",ROW($D$5)+MATCH(F170,INDIRECT(Analyse!$AR$6):INDIRECT(Analyse!$AS$6)),"")</f>
        <v>171</v>
      </c>
      <c r="H170" s="1" t="str">
        <f t="shared" ca="1" si="32"/>
        <v>D171</v>
      </c>
      <c r="I170" s="1" t="str">
        <f t="shared" ca="1" si="33"/>
        <v>D170</v>
      </c>
      <c r="J170" s="1" t="str">
        <f t="shared" ca="1" si="34"/>
        <v>C171</v>
      </c>
      <c r="K170" s="1" t="str">
        <f t="shared" ca="1" si="35"/>
        <v>C170</v>
      </c>
      <c r="L170" s="10">
        <f t="shared" ca="1" si="36"/>
        <v>0.72999999999999865</v>
      </c>
      <c r="M170" s="10">
        <f t="shared" ca="1" si="37"/>
        <v>-0.10000000000000053</v>
      </c>
      <c r="N170" s="2">
        <f t="shared" ca="1" si="38"/>
        <v>-7.2999999999999474</v>
      </c>
      <c r="O170" s="10">
        <f t="shared" ca="1" si="39"/>
        <v>53.639999999999674</v>
      </c>
      <c r="P170" s="2">
        <f t="shared" ca="1" si="40"/>
        <v>9.11</v>
      </c>
      <c r="R170" s="1">
        <f t="shared" ca="1" si="42"/>
        <v>6.1</v>
      </c>
      <c r="S170" s="2">
        <f t="shared" ca="1" si="43"/>
        <v>9.11</v>
      </c>
      <c r="T170" s="1" t="str">
        <f ca="1">IF(R170&lt;0,MATCH(ABS(R170),$R172:$R$1000,0)+ROW($R172)-1,"")</f>
        <v/>
      </c>
      <c r="U170" s="1" t="str">
        <f t="shared" ca="1" si="44"/>
        <v/>
      </c>
      <c r="V170" s="11" t="str">
        <f t="shared" ca="1" si="45"/>
        <v/>
      </c>
      <c r="W170" s="11"/>
      <c r="X170" s="11"/>
      <c r="Y170" s="12" t="str">
        <f ca="1">IF(V170&lt;&gt;"",IF(ABS($R170)&lt;0.8*Analyse!$AO$6/2,ABS($V170-$S170)/(INDIRECT($X$5)/100),""),"")</f>
        <v/>
      </c>
      <c r="AN170" s="1"/>
      <c r="AO170" s="2"/>
    </row>
    <row r="171" spans="2:41" x14ac:dyDescent="0.2">
      <c r="B171">
        <v>6.31</v>
      </c>
      <c r="C171">
        <v>8.3800000000000008</v>
      </c>
      <c r="D171" s="13">
        <f ca="1">IF(B171&lt;&gt;"",TRUNC(B171-Analyse!$AP$6,2),"")</f>
        <v>6.2</v>
      </c>
      <c r="F171" s="1">
        <f t="shared" ca="1" si="41"/>
        <v>6.2</v>
      </c>
      <c r="G171" s="12">
        <f ca="1">IF(F171&lt;&gt;"",ROW($D$5)+MATCH(F171,INDIRECT(Analyse!$AR$6):INDIRECT(Analyse!$AS$6)),"")</f>
        <v>172</v>
      </c>
      <c r="H171" s="1" t="str">
        <f t="shared" ca="1" si="32"/>
        <v>D172</v>
      </c>
      <c r="I171" s="1" t="str">
        <f t="shared" ca="1" si="33"/>
        <v>D171</v>
      </c>
      <c r="J171" s="1" t="str">
        <f t="shared" ca="1" si="34"/>
        <v>C172</v>
      </c>
      <c r="K171" s="1" t="str">
        <f t="shared" ca="1" si="35"/>
        <v>C171</v>
      </c>
      <c r="L171" s="10">
        <f t="shared" ca="1" si="36"/>
        <v>0.75000000000000089</v>
      </c>
      <c r="M171" s="10">
        <f t="shared" ca="1" si="37"/>
        <v>-9.9999999999999645E-2</v>
      </c>
      <c r="N171" s="2">
        <f t="shared" ca="1" si="38"/>
        <v>-7.5000000000000355</v>
      </c>
      <c r="O171" s="10">
        <f t="shared" ca="1" si="39"/>
        <v>54.880000000000223</v>
      </c>
      <c r="P171" s="2">
        <f t="shared" ca="1" si="40"/>
        <v>8.3800000000000026</v>
      </c>
      <c r="R171" s="1">
        <f t="shared" ca="1" si="42"/>
        <v>6.2</v>
      </c>
      <c r="S171" s="2">
        <f t="shared" ca="1" si="43"/>
        <v>8.3800000000000026</v>
      </c>
      <c r="T171" s="1" t="str">
        <f ca="1">IF(R171&lt;0,MATCH(ABS(R171),$R173:$R$1000,0)+ROW($R173)-1,"")</f>
        <v/>
      </c>
      <c r="U171" s="1" t="str">
        <f t="shared" ca="1" si="44"/>
        <v/>
      </c>
      <c r="V171" s="11" t="str">
        <f t="shared" ca="1" si="45"/>
        <v/>
      </c>
      <c r="W171" s="11"/>
      <c r="X171" s="11"/>
      <c r="Y171" s="12" t="str">
        <f ca="1">IF(V171&lt;&gt;"",IF(ABS($R171)&lt;0.8*Analyse!$AO$6/2,ABS($V171-$S171)/(INDIRECT($X$5)/100),""),"")</f>
        <v/>
      </c>
      <c r="AN171" s="1"/>
      <c r="AO171" s="2"/>
    </row>
    <row r="172" spans="2:41" x14ac:dyDescent="0.2">
      <c r="B172">
        <v>6.41</v>
      </c>
      <c r="C172">
        <v>7.63</v>
      </c>
      <c r="D172" s="13">
        <f ca="1">IF(B172&lt;&gt;"",TRUNC(B172-Analyse!$AP$6,2),"")</f>
        <v>6.3</v>
      </c>
      <c r="F172" s="1">
        <f t="shared" ca="1" si="41"/>
        <v>6.3</v>
      </c>
      <c r="G172" s="12">
        <f ca="1">IF(F172&lt;&gt;"",ROW($D$5)+MATCH(F172,INDIRECT(Analyse!$AR$6):INDIRECT(Analyse!$AS$6)),"")</f>
        <v>173</v>
      </c>
      <c r="H172" s="1" t="str">
        <f t="shared" ca="1" si="32"/>
        <v>D173</v>
      </c>
      <c r="I172" s="1" t="str">
        <f t="shared" ca="1" si="33"/>
        <v>D172</v>
      </c>
      <c r="J172" s="1" t="str">
        <f t="shared" ca="1" si="34"/>
        <v>C173</v>
      </c>
      <c r="K172" s="1" t="str">
        <f t="shared" ca="1" si="35"/>
        <v>C172</v>
      </c>
      <c r="L172" s="10">
        <f t="shared" ca="1" si="36"/>
        <v>0.33000000000000007</v>
      </c>
      <c r="M172" s="10">
        <f t="shared" ca="1" si="37"/>
        <v>-0.10000000000000053</v>
      </c>
      <c r="N172" s="2">
        <f t="shared" ca="1" si="38"/>
        <v>-3.2999999999999829</v>
      </c>
      <c r="O172" s="10">
        <f t="shared" ca="1" si="39"/>
        <v>28.419999999999892</v>
      </c>
      <c r="P172" s="2">
        <f t="shared" ca="1" si="40"/>
        <v>7.629999999999999</v>
      </c>
      <c r="R172" s="1">
        <f t="shared" ca="1" si="42"/>
        <v>6.3</v>
      </c>
      <c r="S172" s="2">
        <f t="shared" ca="1" si="43"/>
        <v>7.629999999999999</v>
      </c>
      <c r="T172" s="1" t="str">
        <f ca="1">IF(R172&lt;0,MATCH(ABS(R172),$R174:$R$1000,0)+ROW($R174)-1,"")</f>
        <v/>
      </c>
      <c r="U172" s="1" t="str">
        <f t="shared" ca="1" si="44"/>
        <v/>
      </c>
      <c r="V172" s="11" t="str">
        <f t="shared" ca="1" si="45"/>
        <v/>
      </c>
      <c r="W172" s="11"/>
      <c r="X172" s="11"/>
      <c r="Y172" s="12" t="str">
        <f ca="1">IF(V172&lt;&gt;"",IF(ABS($R172)&lt;0.8*Analyse!$AO$6/2,ABS($V172-$S172)/(INDIRECT($X$5)/100),""),"")</f>
        <v/>
      </c>
      <c r="AN172" s="1"/>
      <c r="AO172" s="2"/>
    </row>
    <row r="173" spans="2:41" x14ac:dyDescent="0.2">
      <c r="B173">
        <v>6.51</v>
      </c>
      <c r="C173">
        <v>7.3</v>
      </c>
      <c r="D173" s="13">
        <f ca="1">IF(B173&lt;&gt;"",TRUNC(B173-Analyse!$AP$6,2),"")</f>
        <v>6.4</v>
      </c>
      <c r="F173" s="1">
        <f t="shared" ca="1" si="41"/>
        <v>6.4</v>
      </c>
      <c r="G173" s="12">
        <f ca="1">IF(F173&lt;&gt;"",ROW($D$5)+MATCH(F173,INDIRECT(Analyse!$AR$6):INDIRECT(Analyse!$AS$6)),"")</f>
        <v>174</v>
      </c>
      <c r="H173" s="1" t="str">
        <f t="shared" ca="1" si="32"/>
        <v>D174</v>
      </c>
      <c r="I173" s="1" t="str">
        <f t="shared" ca="1" si="33"/>
        <v>D173</v>
      </c>
      <c r="J173" s="1" t="str">
        <f t="shared" ca="1" si="34"/>
        <v>C174</v>
      </c>
      <c r="K173" s="1" t="str">
        <f t="shared" ca="1" si="35"/>
        <v>C173</v>
      </c>
      <c r="L173" s="10">
        <f t="shared" ca="1" si="36"/>
        <v>0.45999999999999996</v>
      </c>
      <c r="M173" s="10">
        <f t="shared" ca="1" si="37"/>
        <v>-9.9999999999999645E-2</v>
      </c>
      <c r="N173" s="2">
        <f t="shared" ca="1" si="38"/>
        <v>-4.6000000000000156</v>
      </c>
      <c r="O173" s="10">
        <f t="shared" ca="1" si="39"/>
        <v>36.740000000000101</v>
      </c>
      <c r="P173" s="2">
        <f t="shared" ca="1" si="40"/>
        <v>7.3000000000000007</v>
      </c>
      <c r="R173" s="1">
        <f t="shared" ca="1" si="42"/>
        <v>6.4</v>
      </c>
      <c r="S173" s="2">
        <f t="shared" ca="1" si="43"/>
        <v>7.3000000000000007</v>
      </c>
      <c r="T173" s="1" t="str">
        <f ca="1">IF(R173&lt;0,MATCH(ABS(R173),$R175:$R$1000,0)+ROW($R175)-1,"")</f>
        <v/>
      </c>
      <c r="U173" s="1" t="str">
        <f t="shared" ca="1" si="44"/>
        <v/>
      </c>
      <c r="V173" s="11" t="str">
        <f t="shared" ca="1" si="45"/>
        <v/>
      </c>
      <c r="W173" s="11"/>
      <c r="X173" s="11"/>
      <c r="Y173" s="12" t="str">
        <f ca="1">IF(V173&lt;&gt;"",IF(ABS($R173)&lt;0.8*Analyse!$AO$6/2,ABS($V173-$S173)/(INDIRECT($X$5)/100),""),"")</f>
        <v/>
      </c>
      <c r="AN173" s="1"/>
      <c r="AO173" s="2"/>
    </row>
    <row r="174" spans="2:41" x14ac:dyDescent="0.2">
      <c r="B174">
        <v>6.61</v>
      </c>
      <c r="C174">
        <v>6.84</v>
      </c>
      <c r="D174" s="13">
        <f ca="1">IF(B174&lt;&gt;"",TRUNC(B174-Analyse!$AP$6,2),"")</f>
        <v>6.5</v>
      </c>
      <c r="F174" s="1">
        <f t="shared" ca="1" si="41"/>
        <v>6.5</v>
      </c>
      <c r="G174" s="12">
        <f ca="1">IF(F174&lt;&gt;"",ROW($D$5)+MATCH(F174,INDIRECT(Analyse!$AR$6):INDIRECT(Analyse!$AS$6)),"")</f>
        <v>175</v>
      </c>
      <c r="H174" s="1" t="str">
        <f t="shared" ca="1" si="32"/>
        <v>D175</v>
      </c>
      <c r="I174" s="1" t="str">
        <f t="shared" ca="1" si="33"/>
        <v>D174</v>
      </c>
      <c r="J174" s="1" t="str">
        <f t="shared" ca="1" si="34"/>
        <v>C175</v>
      </c>
      <c r="K174" s="1" t="str">
        <f t="shared" ca="1" si="35"/>
        <v>C174</v>
      </c>
      <c r="L174" s="10">
        <f t="shared" ca="1" si="36"/>
        <v>0.29999999999999982</v>
      </c>
      <c r="M174" s="10">
        <f t="shared" ca="1" si="37"/>
        <v>-9.9999999999999645E-2</v>
      </c>
      <c r="N174" s="2">
        <f t="shared" ca="1" si="38"/>
        <v>-3.0000000000000089</v>
      </c>
      <c r="O174" s="10">
        <f t="shared" ca="1" si="39"/>
        <v>26.340000000000057</v>
      </c>
      <c r="P174" s="2">
        <f t="shared" ca="1" si="40"/>
        <v>6.84</v>
      </c>
      <c r="R174" s="1">
        <f t="shared" ca="1" si="42"/>
        <v>6.5</v>
      </c>
      <c r="S174" s="2">
        <f t="shared" ca="1" si="43"/>
        <v>6.84</v>
      </c>
      <c r="T174" s="1" t="str">
        <f ca="1">IF(R174&lt;0,MATCH(ABS(R174),$R176:$R$1000,0)+ROW($R176)-1,"")</f>
        <v/>
      </c>
      <c r="U174" s="1" t="str">
        <f t="shared" ca="1" si="44"/>
        <v/>
      </c>
      <c r="V174" s="11" t="str">
        <f t="shared" ca="1" si="45"/>
        <v/>
      </c>
      <c r="W174" s="11"/>
      <c r="X174" s="11"/>
      <c r="Y174" s="12" t="str">
        <f ca="1">IF(V174&lt;&gt;"",IF(ABS($R174)&lt;0.8*Analyse!$AO$6/2,ABS($V174-$S174)/(INDIRECT($X$5)/100),""),"")</f>
        <v/>
      </c>
      <c r="AN174" s="1"/>
      <c r="AO174" s="2"/>
    </row>
    <row r="175" spans="2:41" x14ac:dyDescent="0.2">
      <c r="B175">
        <v>6.71</v>
      </c>
      <c r="C175">
        <v>6.54</v>
      </c>
      <c r="D175" s="13">
        <f ca="1">IF(B175&lt;&gt;"",TRUNC(B175-Analyse!$AP$6,2),"")</f>
        <v>6.6</v>
      </c>
      <c r="F175" s="1">
        <f t="shared" ca="1" si="41"/>
        <v>6.6</v>
      </c>
      <c r="G175" s="12">
        <f ca="1">IF(F175&lt;&gt;"",ROW($D$5)+MATCH(F175,INDIRECT(Analyse!$AR$6):INDIRECT(Analyse!$AS$6)),"")</f>
        <v>176</v>
      </c>
      <c r="H175" s="1" t="str">
        <f t="shared" ca="1" si="32"/>
        <v>D176</v>
      </c>
      <c r="I175" s="1" t="str">
        <f t="shared" ca="1" si="33"/>
        <v>D175</v>
      </c>
      <c r="J175" s="1" t="str">
        <f t="shared" ca="1" si="34"/>
        <v>C176</v>
      </c>
      <c r="K175" s="1" t="str">
        <f t="shared" ca="1" si="35"/>
        <v>C175</v>
      </c>
      <c r="L175" s="10">
        <f t="shared" ca="1" si="36"/>
        <v>0.29999999999999982</v>
      </c>
      <c r="M175" s="10">
        <f t="shared" ca="1" si="37"/>
        <v>-0.10000000000000053</v>
      </c>
      <c r="N175" s="2">
        <f t="shared" ca="1" si="38"/>
        <v>-2.9999999999999822</v>
      </c>
      <c r="O175" s="10">
        <f t="shared" ca="1" si="39"/>
        <v>26.339999999999883</v>
      </c>
      <c r="P175" s="2">
        <f t="shared" ca="1" si="40"/>
        <v>6.5399999999999991</v>
      </c>
      <c r="R175" s="1">
        <f t="shared" ca="1" si="42"/>
        <v>6.6</v>
      </c>
      <c r="S175" s="2">
        <f t="shared" ca="1" si="43"/>
        <v>6.5399999999999991</v>
      </c>
      <c r="T175" s="1" t="str">
        <f ca="1">IF(R175&lt;0,MATCH(ABS(R175),$R177:$R$1000,0)+ROW($R177)-1,"")</f>
        <v/>
      </c>
      <c r="U175" s="1" t="str">
        <f t="shared" ca="1" si="44"/>
        <v/>
      </c>
      <c r="V175" s="11" t="str">
        <f t="shared" ca="1" si="45"/>
        <v/>
      </c>
      <c r="W175" s="11"/>
      <c r="X175" s="11"/>
      <c r="Y175" s="12" t="str">
        <f ca="1">IF(V175&lt;&gt;"",IF(ABS($R175)&lt;0.8*Analyse!$AO$6/2,ABS($V175-$S175)/(INDIRECT($X$5)/100),""),"")</f>
        <v/>
      </c>
      <c r="AN175" s="1"/>
      <c r="AO175" s="2"/>
    </row>
    <row r="176" spans="2:41" x14ac:dyDescent="0.2">
      <c r="B176">
        <v>6.81</v>
      </c>
      <c r="C176">
        <v>6.24</v>
      </c>
      <c r="D176" s="13">
        <f ca="1">IF(B176&lt;&gt;"",TRUNC(B176-Analyse!$AP$6,2),"")</f>
        <v>6.7</v>
      </c>
      <c r="F176" s="1">
        <f t="shared" ca="1" si="41"/>
        <v>6.7</v>
      </c>
      <c r="G176" s="12">
        <f ca="1">IF(F176&lt;&gt;"",ROW($D$5)+MATCH(F176,INDIRECT(Analyse!$AR$6):INDIRECT(Analyse!$AS$6)),"")</f>
        <v>177</v>
      </c>
      <c r="H176" s="1" t="str">
        <f t="shared" ca="1" si="32"/>
        <v>D177</v>
      </c>
      <c r="I176" s="1" t="str">
        <f t="shared" ca="1" si="33"/>
        <v>D176</v>
      </c>
      <c r="J176" s="1" t="str">
        <f t="shared" ca="1" si="34"/>
        <v>C177</v>
      </c>
      <c r="K176" s="1" t="str">
        <f t="shared" ca="1" si="35"/>
        <v>C176</v>
      </c>
      <c r="L176" s="10">
        <f t="shared" ca="1" si="36"/>
        <v>0.22000000000000064</v>
      </c>
      <c r="M176" s="10">
        <f t="shared" ca="1" si="37"/>
        <v>-9.9999999999999645E-2</v>
      </c>
      <c r="N176" s="2">
        <f t="shared" ca="1" si="38"/>
        <v>-2.2000000000000144</v>
      </c>
      <c r="O176" s="10">
        <f t="shared" ca="1" si="39"/>
        <v>20.980000000000096</v>
      </c>
      <c r="P176" s="2">
        <f t="shared" ca="1" si="40"/>
        <v>6.24</v>
      </c>
      <c r="R176" s="1">
        <f t="shared" ca="1" si="42"/>
        <v>6.7</v>
      </c>
      <c r="S176" s="2">
        <f t="shared" ca="1" si="43"/>
        <v>6.24</v>
      </c>
      <c r="T176" s="1" t="str">
        <f ca="1">IF(R176&lt;0,MATCH(ABS(R176),$R178:$R$1000,0)+ROW($R178)-1,"")</f>
        <v/>
      </c>
      <c r="U176" s="1" t="str">
        <f t="shared" ca="1" si="44"/>
        <v/>
      </c>
      <c r="V176" s="11" t="str">
        <f t="shared" ca="1" si="45"/>
        <v/>
      </c>
      <c r="W176" s="11"/>
      <c r="X176" s="11"/>
      <c r="Y176" s="12" t="str">
        <f ca="1">IF(V176&lt;&gt;"",IF(ABS($R176)&lt;0.8*Analyse!$AO$6/2,ABS($V176-$S176)/(INDIRECT($X$5)/100),""),"")</f>
        <v/>
      </c>
      <c r="AN176" s="1"/>
      <c r="AO176" s="2"/>
    </row>
    <row r="177" spans="2:41" x14ac:dyDescent="0.2">
      <c r="B177">
        <v>6.91</v>
      </c>
      <c r="C177">
        <v>6.02</v>
      </c>
      <c r="D177" s="13">
        <f ca="1">IF(B177&lt;&gt;"",TRUNC(B177-Analyse!$AP$6,2),"")</f>
        <v>6.8</v>
      </c>
      <c r="F177" s="1">
        <f t="shared" ca="1" si="41"/>
        <v>6.8</v>
      </c>
      <c r="G177" s="12">
        <f ca="1">IF(F177&lt;&gt;"",ROW($D$5)+MATCH(F177,INDIRECT(Analyse!$AR$6):INDIRECT(Analyse!$AS$6)),"")</f>
        <v>178</v>
      </c>
      <c r="H177" s="1" t="str">
        <f t="shared" ca="1" si="32"/>
        <v>D178</v>
      </c>
      <c r="I177" s="1" t="str">
        <f t="shared" ca="1" si="33"/>
        <v>D177</v>
      </c>
      <c r="J177" s="1" t="str">
        <f t="shared" ca="1" si="34"/>
        <v>C178</v>
      </c>
      <c r="K177" s="1" t="str">
        <f t="shared" ca="1" si="35"/>
        <v>C177</v>
      </c>
      <c r="L177" s="10">
        <f t="shared" ca="1" si="36"/>
        <v>0.26999999999999957</v>
      </c>
      <c r="M177" s="10">
        <f t="shared" ca="1" si="37"/>
        <v>-0.10000000000000053</v>
      </c>
      <c r="N177" s="2">
        <f t="shared" ca="1" si="38"/>
        <v>-2.6999999999999815</v>
      </c>
      <c r="O177" s="10">
        <f t="shared" ca="1" si="39"/>
        <v>24.379999999999875</v>
      </c>
      <c r="P177" s="2">
        <f t="shared" ca="1" si="40"/>
        <v>6.02</v>
      </c>
      <c r="R177" s="1">
        <f t="shared" ca="1" si="42"/>
        <v>6.8</v>
      </c>
      <c r="S177" s="2">
        <f t="shared" ca="1" si="43"/>
        <v>6.02</v>
      </c>
      <c r="T177" s="1" t="str">
        <f ca="1">IF(R177&lt;0,MATCH(ABS(R177),$R179:$R$1000,0)+ROW($R179)-1,"")</f>
        <v/>
      </c>
      <c r="U177" s="1" t="str">
        <f t="shared" ca="1" si="44"/>
        <v/>
      </c>
      <c r="V177" s="11" t="str">
        <f t="shared" ca="1" si="45"/>
        <v/>
      </c>
      <c r="W177" s="11"/>
      <c r="X177" s="11"/>
      <c r="Y177" s="12" t="str">
        <f ca="1">IF(V177&lt;&gt;"",IF(ABS($R177)&lt;0.8*Analyse!$AO$6/2,ABS($V177-$S177)/(INDIRECT($X$5)/100),""),"")</f>
        <v/>
      </c>
      <c r="AN177" s="1"/>
      <c r="AO177" s="2"/>
    </row>
    <row r="178" spans="2:41" x14ac:dyDescent="0.2">
      <c r="B178">
        <v>7.01</v>
      </c>
      <c r="C178">
        <v>5.75</v>
      </c>
      <c r="D178" s="13">
        <f ca="1">IF(B178&lt;&gt;"",TRUNC(B178-Analyse!$AP$6,2),"")</f>
        <v>6.9</v>
      </c>
      <c r="F178" s="1">
        <f t="shared" ca="1" si="41"/>
        <v>6.9</v>
      </c>
      <c r="G178" s="12">
        <f ca="1">IF(F178&lt;&gt;"",ROW($D$5)+MATCH(F178,INDIRECT(Analyse!$AR$6):INDIRECT(Analyse!$AS$6)),"")</f>
        <v>179</v>
      </c>
      <c r="H178" s="1" t="str">
        <f t="shared" ca="1" si="32"/>
        <v>D179</v>
      </c>
      <c r="I178" s="1" t="str">
        <f t="shared" ca="1" si="33"/>
        <v>D178</v>
      </c>
      <c r="J178" s="1" t="str">
        <f t="shared" ca="1" si="34"/>
        <v>C179</v>
      </c>
      <c r="K178" s="1" t="str">
        <f t="shared" ca="1" si="35"/>
        <v>C178</v>
      </c>
      <c r="L178" s="10">
        <f t="shared" ca="1" si="36"/>
        <v>0.20000000000000018</v>
      </c>
      <c r="M178" s="10">
        <f t="shared" ca="1" si="37"/>
        <v>-9.9999999999999645E-2</v>
      </c>
      <c r="N178" s="2">
        <f t="shared" ca="1" si="38"/>
        <v>-2.0000000000000089</v>
      </c>
      <c r="O178" s="10">
        <f t="shared" ca="1" si="39"/>
        <v>19.550000000000061</v>
      </c>
      <c r="P178" s="2">
        <f t="shared" ca="1" si="40"/>
        <v>5.7499999999999982</v>
      </c>
      <c r="R178" s="1">
        <f t="shared" ca="1" si="42"/>
        <v>6.9</v>
      </c>
      <c r="S178" s="2">
        <f t="shared" ca="1" si="43"/>
        <v>5.7499999999999982</v>
      </c>
      <c r="T178" s="1" t="str">
        <f ca="1">IF(R178&lt;0,MATCH(ABS(R178),$R180:$R$1000,0)+ROW($R180)-1,"")</f>
        <v/>
      </c>
      <c r="U178" s="1" t="str">
        <f t="shared" ca="1" si="44"/>
        <v/>
      </c>
      <c r="V178" s="11" t="str">
        <f t="shared" ca="1" si="45"/>
        <v/>
      </c>
      <c r="W178" s="11"/>
      <c r="X178" s="11"/>
      <c r="Y178" s="12" t="str">
        <f ca="1">IF(V178&lt;&gt;"",IF(ABS($R178)&lt;0.8*Analyse!$AO$6/2,ABS($V178-$S178)/(INDIRECT($X$5)/100),""),"")</f>
        <v/>
      </c>
      <c r="AN178" s="1"/>
      <c r="AO178" s="2"/>
    </row>
    <row r="179" spans="2:41" x14ac:dyDescent="0.2">
      <c r="B179">
        <v>7.11</v>
      </c>
      <c r="C179">
        <v>5.55</v>
      </c>
      <c r="D179" s="13">
        <f ca="1">IF(B179&lt;&gt;"",TRUNC(B179-Analyse!$AP$6,2),"")</f>
        <v>7</v>
      </c>
      <c r="F179" s="1">
        <f t="shared" ca="1" si="41"/>
        <v>7</v>
      </c>
      <c r="G179" s="12">
        <f ca="1">IF(F179&lt;&gt;"",ROW($D$5)+MATCH(F179,INDIRECT(Analyse!$AR$6):INDIRECT(Analyse!$AS$6)),"")</f>
        <v>180</v>
      </c>
      <c r="H179" s="1" t="str">
        <f t="shared" ca="1" si="32"/>
        <v>D180</v>
      </c>
      <c r="I179" s="1" t="str">
        <f t="shared" ca="1" si="33"/>
        <v>D179</v>
      </c>
      <c r="J179" s="1" t="str">
        <f t="shared" ca="1" si="34"/>
        <v>C180</v>
      </c>
      <c r="K179" s="1" t="str">
        <f t="shared" ca="1" si="35"/>
        <v>C179</v>
      </c>
      <c r="L179" s="10">
        <f t="shared" ca="1" si="36"/>
        <v>0.20000000000000018</v>
      </c>
      <c r="M179" s="10">
        <f t="shared" ca="1" si="37"/>
        <v>-9.9999999999999645E-2</v>
      </c>
      <c r="N179" s="2">
        <f t="shared" ca="1" si="38"/>
        <v>-2.0000000000000089</v>
      </c>
      <c r="O179" s="10">
        <f t="shared" ca="1" si="39"/>
        <v>19.550000000000061</v>
      </c>
      <c r="P179" s="2">
        <f t="shared" ca="1" si="40"/>
        <v>5.5499999999999989</v>
      </c>
      <c r="R179" s="1">
        <f t="shared" ca="1" si="42"/>
        <v>7</v>
      </c>
      <c r="S179" s="2">
        <f t="shared" ca="1" si="43"/>
        <v>5.5499999999999989</v>
      </c>
      <c r="T179" s="1" t="str">
        <f ca="1">IF(R179&lt;0,MATCH(ABS(R179),$R181:$R$1000,0)+ROW($R181)-1,"")</f>
        <v/>
      </c>
      <c r="U179" s="1" t="str">
        <f t="shared" ca="1" si="44"/>
        <v/>
      </c>
      <c r="V179" s="11" t="str">
        <f t="shared" ca="1" si="45"/>
        <v/>
      </c>
      <c r="W179" s="11"/>
      <c r="X179" s="11"/>
      <c r="Y179" s="12" t="str">
        <f ca="1">IF(V179&lt;&gt;"",IF(ABS($R179)&lt;0.8*Analyse!$AO$6/2,ABS($V179-$S179)/(INDIRECT($X$5)/100),""),"")</f>
        <v/>
      </c>
      <c r="AN179" s="1"/>
      <c r="AO179" s="2"/>
    </row>
    <row r="180" spans="2:41" x14ac:dyDescent="0.2">
      <c r="B180">
        <v>7.21</v>
      </c>
      <c r="C180">
        <v>5.35</v>
      </c>
      <c r="D180" s="13">
        <f ca="1">IF(B180&lt;&gt;"",TRUNC(B180-Analyse!$AP$6,2),"")</f>
        <v>7.1</v>
      </c>
      <c r="F180" s="1">
        <f t="shared" ca="1" si="41"/>
        <v>7.1</v>
      </c>
      <c r="G180" s="12">
        <f ca="1">IF(F180&lt;&gt;"",ROW($D$5)+MATCH(F180,INDIRECT(Analyse!$AR$6):INDIRECT(Analyse!$AS$6)),"")</f>
        <v>181</v>
      </c>
      <c r="H180" s="1" t="str">
        <f t="shared" ca="1" si="32"/>
        <v>D181</v>
      </c>
      <c r="I180" s="1" t="str">
        <f t="shared" ca="1" si="33"/>
        <v>D180</v>
      </c>
      <c r="J180" s="1" t="str">
        <f t="shared" ca="1" si="34"/>
        <v>C181</v>
      </c>
      <c r="K180" s="1" t="str">
        <f t="shared" ca="1" si="35"/>
        <v>C180</v>
      </c>
      <c r="L180" s="10">
        <f t="shared" ca="1" si="36"/>
        <v>9.9999999999999645E-2</v>
      </c>
      <c r="M180" s="10">
        <f t="shared" ca="1" si="37"/>
        <v>-0.10000000000000053</v>
      </c>
      <c r="N180" s="2">
        <f t="shared" ca="1" si="38"/>
        <v>-0.99999999999999112</v>
      </c>
      <c r="O180" s="10">
        <f t="shared" ca="1" si="39"/>
        <v>12.449999999999935</v>
      </c>
      <c r="P180" s="2">
        <f t="shared" ca="1" si="40"/>
        <v>5.3499999999999988</v>
      </c>
      <c r="R180" s="1">
        <f t="shared" ca="1" si="42"/>
        <v>7.1</v>
      </c>
      <c r="S180" s="2">
        <f t="shared" ca="1" si="43"/>
        <v>5.3499999999999988</v>
      </c>
      <c r="T180" s="1" t="str">
        <f ca="1">IF(R180&lt;0,MATCH(ABS(R180),$R182:$R$1000,0)+ROW($R182)-1,"")</f>
        <v/>
      </c>
      <c r="U180" s="1" t="str">
        <f t="shared" ca="1" si="44"/>
        <v/>
      </c>
      <c r="V180" s="11" t="str">
        <f t="shared" ca="1" si="45"/>
        <v/>
      </c>
      <c r="W180" s="11"/>
      <c r="X180" s="11"/>
      <c r="Y180" s="12" t="str">
        <f ca="1">IF(V180&lt;&gt;"",IF(ABS($R180)&lt;0.8*Analyse!$AO$6/2,ABS($V180-$S180)/(INDIRECT($X$5)/100),""),"")</f>
        <v/>
      </c>
      <c r="AN180" s="1"/>
      <c r="AO180" s="2"/>
    </row>
    <row r="181" spans="2:41" x14ac:dyDescent="0.2">
      <c r="B181">
        <v>7.31</v>
      </c>
      <c r="C181">
        <v>5.25</v>
      </c>
      <c r="D181" s="13">
        <f ca="1">IF(B181&lt;&gt;"",TRUNC(B181-Analyse!$AP$6,2),"")</f>
        <v>7.2</v>
      </c>
      <c r="F181" s="1">
        <f t="shared" ca="1" si="41"/>
        <v>7.2</v>
      </c>
      <c r="G181" s="12">
        <f ca="1">IF(F181&lt;&gt;"",ROW($D$5)+MATCH(F181,INDIRECT(Analyse!$AR$6):INDIRECT(Analyse!$AS$6)),"")</f>
        <v>182</v>
      </c>
      <c r="H181" s="1" t="str">
        <f t="shared" ca="1" si="32"/>
        <v>D182</v>
      </c>
      <c r="I181" s="1" t="str">
        <f t="shared" ca="1" si="33"/>
        <v>D181</v>
      </c>
      <c r="J181" s="1" t="str">
        <f t="shared" ca="1" si="34"/>
        <v>C182</v>
      </c>
      <c r="K181" s="1" t="str">
        <f t="shared" ca="1" si="35"/>
        <v>C181</v>
      </c>
      <c r="L181" s="10">
        <f t="shared" ca="1" si="36"/>
        <v>0.20999999999999996</v>
      </c>
      <c r="M181" s="10">
        <f t="shared" ca="1" si="37"/>
        <v>-9.9999999999999645E-2</v>
      </c>
      <c r="N181" s="2">
        <f t="shared" ca="1" si="38"/>
        <v>-2.1000000000000072</v>
      </c>
      <c r="O181" s="10">
        <f t="shared" ca="1" si="39"/>
        <v>20.370000000000054</v>
      </c>
      <c r="P181" s="2">
        <f t="shared" ca="1" si="40"/>
        <v>5.2500000000000018</v>
      </c>
      <c r="R181" s="1">
        <f t="shared" ca="1" si="42"/>
        <v>7.2</v>
      </c>
      <c r="S181" s="2">
        <f t="shared" ca="1" si="43"/>
        <v>5.2500000000000018</v>
      </c>
      <c r="T181" s="1" t="str">
        <f ca="1">IF(R181&lt;0,MATCH(ABS(R181),$R183:$R$1000,0)+ROW($R183)-1,"")</f>
        <v/>
      </c>
      <c r="U181" s="1" t="str">
        <f t="shared" ca="1" si="44"/>
        <v/>
      </c>
      <c r="V181" s="11" t="str">
        <f t="shared" ca="1" si="45"/>
        <v/>
      </c>
      <c r="W181" s="11"/>
      <c r="X181" s="11"/>
      <c r="Y181" s="12" t="str">
        <f ca="1">IF(V181&lt;&gt;"",IF(ABS($R181)&lt;0.8*Analyse!$AO$6/2,ABS($V181-$S181)/(INDIRECT($X$5)/100),""),"")</f>
        <v/>
      </c>
      <c r="AN181" s="1"/>
      <c r="AO181" s="2"/>
    </row>
    <row r="182" spans="2:41" x14ac:dyDescent="0.2">
      <c r="B182">
        <v>7.41</v>
      </c>
      <c r="C182">
        <v>5.04</v>
      </c>
      <c r="D182" s="13">
        <f ca="1">IF(B182&lt;&gt;"",TRUNC(B182-Analyse!$AP$6,2),"")</f>
        <v>7.3</v>
      </c>
      <c r="F182" s="1">
        <f t="shared" ca="1" si="41"/>
        <v>7.3</v>
      </c>
      <c r="G182" s="12">
        <f ca="1">IF(F182&lt;&gt;"",ROW($D$5)+MATCH(F182,INDIRECT(Analyse!$AR$6):INDIRECT(Analyse!$AS$6)),"")</f>
        <v>183</v>
      </c>
      <c r="H182" s="1" t="str">
        <f t="shared" ca="1" si="32"/>
        <v>D183</v>
      </c>
      <c r="I182" s="1" t="str">
        <f t="shared" ca="1" si="33"/>
        <v>D182</v>
      </c>
      <c r="J182" s="1" t="str">
        <f t="shared" ca="1" si="34"/>
        <v>C183</v>
      </c>
      <c r="K182" s="1" t="str">
        <f t="shared" ca="1" si="35"/>
        <v>C182</v>
      </c>
      <c r="L182" s="10">
        <f t="shared" ca="1" si="36"/>
        <v>0.13999999999999968</v>
      </c>
      <c r="M182" s="10">
        <f t="shared" ca="1" si="37"/>
        <v>-0.10000000000000053</v>
      </c>
      <c r="N182" s="2">
        <f t="shared" ca="1" si="38"/>
        <v>-1.3999999999999893</v>
      </c>
      <c r="O182" s="10">
        <f t="shared" ca="1" si="39"/>
        <v>15.25999999999992</v>
      </c>
      <c r="P182" s="2">
        <f t="shared" ca="1" si="40"/>
        <v>5.0399999999999991</v>
      </c>
      <c r="R182" s="1">
        <f t="shared" ca="1" si="42"/>
        <v>7.3</v>
      </c>
      <c r="S182" s="2">
        <f t="shared" ca="1" si="43"/>
        <v>5.0399999999999991</v>
      </c>
      <c r="T182" s="1" t="str">
        <f ca="1">IF(R182&lt;0,MATCH(ABS(R182),$R184:$R$1000,0)+ROW($R184)-1,"")</f>
        <v/>
      </c>
      <c r="U182" s="1" t="str">
        <f t="shared" ca="1" si="44"/>
        <v/>
      </c>
      <c r="V182" s="11" t="str">
        <f t="shared" ca="1" si="45"/>
        <v/>
      </c>
      <c r="W182" s="11"/>
      <c r="X182" s="11"/>
      <c r="Y182" s="12" t="str">
        <f ca="1">IF(V182&lt;&gt;"",IF(ABS($R182)&lt;0.8*Analyse!$AO$6/2,ABS($V182-$S182)/(INDIRECT($X$5)/100),""),"")</f>
        <v/>
      </c>
      <c r="AN182" s="1"/>
      <c r="AO182" s="2"/>
    </row>
    <row r="183" spans="2:41" x14ac:dyDescent="0.2">
      <c r="B183">
        <v>7.51</v>
      </c>
      <c r="C183">
        <v>4.9000000000000004</v>
      </c>
      <c r="D183" s="13">
        <f ca="1">IF(B183&lt;&gt;"",TRUNC(B183-Analyse!$AP$6,2),"")</f>
        <v>7.4</v>
      </c>
      <c r="F183" s="1">
        <f t="shared" ca="1" si="41"/>
        <v>7.4</v>
      </c>
      <c r="G183" s="12">
        <f ca="1">IF(F183&lt;&gt;"",ROW($D$5)+MATCH(F183,INDIRECT(Analyse!$AR$6):INDIRECT(Analyse!$AS$6)),"")</f>
        <v>184</v>
      </c>
      <c r="H183" s="1" t="str">
        <f t="shared" ca="1" si="32"/>
        <v>D184</v>
      </c>
      <c r="I183" s="1" t="str">
        <f t="shared" ca="1" si="33"/>
        <v>D183</v>
      </c>
      <c r="J183" s="1" t="str">
        <f t="shared" ca="1" si="34"/>
        <v>C184</v>
      </c>
      <c r="K183" s="1" t="str">
        <f t="shared" ca="1" si="35"/>
        <v>C183</v>
      </c>
      <c r="L183" s="10">
        <f t="shared" ca="1" si="36"/>
        <v>0.16999999999999993</v>
      </c>
      <c r="M183" s="10">
        <f t="shared" ca="1" si="37"/>
        <v>-9.9999999999999645E-2</v>
      </c>
      <c r="N183" s="2">
        <f t="shared" ca="1" si="38"/>
        <v>-1.7000000000000053</v>
      </c>
      <c r="O183" s="10">
        <f t="shared" ca="1" si="39"/>
        <v>17.48000000000004</v>
      </c>
      <c r="P183" s="2">
        <f t="shared" ca="1" si="40"/>
        <v>4.9000000000000004</v>
      </c>
      <c r="R183" s="1">
        <f t="shared" ca="1" si="42"/>
        <v>7.4</v>
      </c>
      <c r="S183" s="2">
        <f t="shared" ca="1" si="43"/>
        <v>4.9000000000000004</v>
      </c>
      <c r="T183" s="1" t="str">
        <f ca="1">IF(R183&lt;0,MATCH(ABS(R183),$R185:$R$1000,0)+ROW($R185)-1,"")</f>
        <v/>
      </c>
      <c r="U183" s="1" t="str">
        <f t="shared" ca="1" si="44"/>
        <v/>
      </c>
      <c r="V183" s="11" t="str">
        <f t="shared" ca="1" si="45"/>
        <v/>
      </c>
      <c r="W183" s="11"/>
      <c r="X183" s="11"/>
      <c r="Y183" s="12" t="str">
        <f ca="1">IF(V183&lt;&gt;"",IF(ABS($R183)&lt;0.8*Analyse!$AO$6/2,ABS($V183-$S183)/(INDIRECT($X$5)/100),""),"")</f>
        <v/>
      </c>
      <c r="AN183" s="1"/>
      <c r="AO183" s="2"/>
    </row>
    <row r="184" spans="2:41" x14ac:dyDescent="0.2">
      <c r="B184">
        <v>7.61</v>
      </c>
      <c r="C184">
        <v>4.7300000000000004</v>
      </c>
      <c r="D184" s="13">
        <f ca="1">IF(B184&lt;&gt;"",TRUNC(B184-Analyse!$AP$6,2),"")</f>
        <v>7.5</v>
      </c>
      <c r="F184" s="1">
        <f t="shared" ca="1" si="41"/>
        <v>7.5</v>
      </c>
      <c r="G184" s="12">
        <f ca="1">IF(F184&lt;&gt;"",ROW($D$5)+MATCH(F184,INDIRECT(Analyse!$AR$6):INDIRECT(Analyse!$AS$6)),"")</f>
        <v>185</v>
      </c>
      <c r="H184" s="1" t="str">
        <f t="shared" ca="1" si="32"/>
        <v>D185</v>
      </c>
      <c r="I184" s="1" t="str">
        <f t="shared" ca="1" si="33"/>
        <v>D184</v>
      </c>
      <c r="J184" s="1" t="str">
        <f t="shared" ca="1" si="34"/>
        <v>C185</v>
      </c>
      <c r="K184" s="1" t="str">
        <f t="shared" ca="1" si="35"/>
        <v>C184</v>
      </c>
      <c r="L184" s="10">
        <f t="shared" ca="1" si="36"/>
        <v>0.10000000000000053</v>
      </c>
      <c r="M184" s="10">
        <f t="shared" ca="1" si="37"/>
        <v>-9.9999999999999645E-2</v>
      </c>
      <c r="N184" s="2">
        <f t="shared" ca="1" si="38"/>
        <v>-1.0000000000000089</v>
      </c>
      <c r="O184" s="10">
        <f t="shared" ca="1" si="39"/>
        <v>12.230000000000068</v>
      </c>
      <c r="P184" s="2">
        <f t="shared" ca="1" si="40"/>
        <v>4.7300000000000013</v>
      </c>
      <c r="R184" s="1">
        <f t="shared" ca="1" si="42"/>
        <v>7.5</v>
      </c>
      <c r="S184" s="2">
        <f t="shared" ca="1" si="43"/>
        <v>4.7300000000000013</v>
      </c>
      <c r="T184" s="1" t="str">
        <f ca="1">IF(R184&lt;0,MATCH(ABS(R184),$R186:$R$1000,0)+ROW($R186)-1,"")</f>
        <v/>
      </c>
      <c r="U184" s="1" t="str">
        <f t="shared" ca="1" si="44"/>
        <v/>
      </c>
      <c r="V184" s="11" t="str">
        <f t="shared" ca="1" si="45"/>
        <v/>
      </c>
      <c r="W184" s="11"/>
      <c r="X184" s="11"/>
      <c r="Y184" s="12" t="str">
        <f ca="1">IF(V184&lt;&gt;"",IF(ABS($R184)&lt;0.8*Analyse!$AO$6/2,ABS($V184-$S184)/(INDIRECT($X$5)/100),""),"")</f>
        <v/>
      </c>
      <c r="AN184" s="1"/>
      <c r="AO184" s="2"/>
    </row>
    <row r="185" spans="2:41" x14ac:dyDescent="0.2">
      <c r="B185">
        <v>7.71</v>
      </c>
      <c r="C185">
        <v>4.63</v>
      </c>
      <c r="D185" s="13">
        <f ca="1">IF(B185&lt;&gt;"",TRUNC(B185-Analyse!$AP$6,2),"")</f>
        <v>7.6</v>
      </c>
      <c r="F185" s="1">
        <f t="shared" ca="1" si="41"/>
        <v>7.6</v>
      </c>
      <c r="G185" s="12">
        <f ca="1">IF(F185&lt;&gt;"",ROW($D$5)+MATCH(F185,INDIRECT(Analyse!$AR$6):INDIRECT(Analyse!$AS$6)),"")</f>
        <v>186</v>
      </c>
      <c r="H185" s="1" t="str">
        <f t="shared" ca="1" si="32"/>
        <v>D186</v>
      </c>
      <c r="I185" s="1" t="str">
        <f t="shared" ca="1" si="33"/>
        <v>D185</v>
      </c>
      <c r="J185" s="1" t="str">
        <f t="shared" ca="1" si="34"/>
        <v>C186</v>
      </c>
      <c r="K185" s="1" t="str">
        <f t="shared" ca="1" si="35"/>
        <v>C185</v>
      </c>
      <c r="L185" s="10">
        <f t="shared" ca="1" si="36"/>
        <v>0.16000000000000014</v>
      </c>
      <c r="M185" s="10">
        <f t="shared" ca="1" si="37"/>
        <v>-0.10000000000000053</v>
      </c>
      <c r="N185" s="2">
        <f t="shared" ca="1" si="38"/>
        <v>-1.599999999999993</v>
      </c>
      <c r="O185" s="10">
        <f t="shared" ca="1" si="39"/>
        <v>16.789999999999946</v>
      </c>
      <c r="P185" s="2">
        <f t="shared" ca="1" si="40"/>
        <v>4.629999999999999</v>
      </c>
      <c r="R185" s="1">
        <f t="shared" ca="1" si="42"/>
        <v>7.6</v>
      </c>
      <c r="S185" s="2">
        <f t="shared" ca="1" si="43"/>
        <v>4.629999999999999</v>
      </c>
      <c r="T185" s="1" t="str">
        <f ca="1">IF(R185&lt;0,MATCH(ABS(R185),$R187:$R$1000,0)+ROW($R187)-1,"")</f>
        <v/>
      </c>
      <c r="U185" s="1" t="str">
        <f t="shared" ca="1" si="44"/>
        <v/>
      </c>
      <c r="V185" s="11" t="str">
        <f t="shared" ca="1" si="45"/>
        <v/>
      </c>
      <c r="W185" s="11"/>
      <c r="X185" s="11"/>
      <c r="Y185" s="12" t="str">
        <f ca="1">IF(V185&lt;&gt;"",IF(ABS($R185)&lt;0.8*Analyse!$AO$6/2,ABS($V185-$S185)/(INDIRECT($X$5)/100),""),"")</f>
        <v/>
      </c>
      <c r="AN185" s="1"/>
      <c r="AO185" s="2"/>
    </row>
    <row r="186" spans="2:41" x14ac:dyDescent="0.2">
      <c r="B186">
        <v>7.81</v>
      </c>
      <c r="C186">
        <v>4.47</v>
      </c>
      <c r="D186" s="13">
        <f ca="1">IF(B186&lt;&gt;"",TRUNC(B186-Analyse!$AP$6,2),"")</f>
        <v>7.7</v>
      </c>
      <c r="F186" s="1">
        <f t="shared" ca="1" si="41"/>
        <v>7.7</v>
      </c>
      <c r="G186" s="12">
        <f ca="1">IF(F186&lt;&gt;"",ROW($D$5)+MATCH(F186,INDIRECT(Analyse!$AR$6):INDIRECT(Analyse!$AS$6)),"")</f>
        <v>187</v>
      </c>
      <c r="H186" s="1" t="str">
        <f t="shared" ca="1" si="32"/>
        <v>D187</v>
      </c>
      <c r="I186" s="1" t="str">
        <f t="shared" ca="1" si="33"/>
        <v>D186</v>
      </c>
      <c r="J186" s="1" t="str">
        <f t="shared" ca="1" si="34"/>
        <v>C187</v>
      </c>
      <c r="K186" s="1" t="str">
        <f t="shared" ca="1" si="35"/>
        <v>C186</v>
      </c>
      <c r="L186" s="10">
        <f t="shared" ca="1" si="36"/>
        <v>0.16999999999999993</v>
      </c>
      <c r="M186" s="10">
        <f t="shared" ca="1" si="37"/>
        <v>-9.9999999999999645E-2</v>
      </c>
      <c r="N186" s="2">
        <f t="shared" ca="1" si="38"/>
        <v>-1.7000000000000053</v>
      </c>
      <c r="O186" s="10">
        <f t="shared" ca="1" si="39"/>
        <v>17.560000000000041</v>
      </c>
      <c r="P186" s="2">
        <f t="shared" ca="1" si="40"/>
        <v>4.4700000000000006</v>
      </c>
      <c r="R186" s="1">
        <f t="shared" ca="1" si="42"/>
        <v>7.7</v>
      </c>
      <c r="S186" s="2">
        <f t="shared" ca="1" si="43"/>
        <v>4.4700000000000006</v>
      </c>
      <c r="T186" s="1" t="str">
        <f ca="1">IF(R186&lt;0,MATCH(ABS(R186),$R188:$R$1000,0)+ROW($R188)-1,"")</f>
        <v/>
      </c>
      <c r="U186" s="1" t="str">
        <f t="shared" ca="1" si="44"/>
        <v/>
      </c>
      <c r="V186" s="11" t="str">
        <f t="shared" ca="1" si="45"/>
        <v/>
      </c>
      <c r="W186" s="11"/>
      <c r="X186" s="11"/>
      <c r="Y186" s="12" t="str">
        <f ca="1">IF(V186&lt;&gt;"",IF(ABS($R186)&lt;0.8*Analyse!$AO$6/2,ABS($V186-$S186)/(INDIRECT($X$5)/100),""),"")</f>
        <v/>
      </c>
      <c r="AN186" s="1"/>
      <c r="AO186" s="2"/>
    </row>
    <row r="187" spans="2:41" x14ac:dyDescent="0.2">
      <c r="B187">
        <v>7.91</v>
      </c>
      <c r="C187">
        <v>4.3</v>
      </c>
      <c r="D187" s="13">
        <f ca="1">IF(B187&lt;&gt;"",TRUNC(B187-Analyse!$AP$6,2),"")</f>
        <v>7.8</v>
      </c>
      <c r="F187" s="1">
        <f t="shared" ca="1" si="41"/>
        <v>7.8</v>
      </c>
      <c r="G187" s="12">
        <f ca="1">IF(F187&lt;&gt;"",ROW($D$5)+MATCH(F187,INDIRECT(Analyse!$AR$6):INDIRECT(Analyse!$AS$6)),"")</f>
        <v>188</v>
      </c>
      <c r="H187" s="1" t="str">
        <f t="shared" ca="1" si="32"/>
        <v>D188</v>
      </c>
      <c r="I187" s="1" t="str">
        <f t="shared" ca="1" si="33"/>
        <v>D187</v>
      </c>
      <c r="J187" s="1" t="str">
        <f t="shared" ca="1" si="34"/>
        <v>C188</v>
      </c>
      <c r="K187" s="1" t="str">
        <f t="shared" ca="1" si="35"/>
        <v>C187</v>
      </c>
      <c r="L187" s="10">
        <f t="shared" ca="1" si="36"/>
        <v>9.9999999999999645E-2</v>
      </c>
      <c r="M187" s="10">
        <f t="shared" ca="1" si="37"/>
        <v>-0.10000000000000053</v>
      </c>
      <c r="N187" s="2">
        <f t="shared" ca="1" si="38"/>
        <v>-0.99999999999999112</v>
      </c>
      <c r="O187" s="10">
        <f t="shared" ca="1" si="39"/>
        <v>12.09999999999993</v>
      </c>
      <c r="P187" s="2">
        <f t="shared" ca="1" si="40"/>
        <v>4.3</v>
      </c>
      <c r="R187" s="1">
        <f t="shared" ca="1" si="42"/>
        <v>7.8</v>
      </c>
      <c r="S187" s="2">
        <f t="shared" ca="1" si="43"/>
        <v>4.3</v>
      </c>
      <c r="T187" s="1" t="str">
        <f ca="1">IF(R187&lt;0,MATCH(ABS(R187),$R189:$R$1000,0)+ROW($R189)-1,"")</f>
        <v/>
      </c>
      <c r="U187" s="1" t="str">
        <f t="shared" ca="1" si="44"/>
        <v/>
      </c>
      <c r="V187" s="11" t="str">
        <f t="shared" ca="1" si="45"/>
        <v/>
      </c>
      <c r="W187" s="11"/>
      <c r="X187" s="11"/>
      <c r="Y187" s="12" t="str">
        <f ca="1">IF(V187&lt;&gt;"",IF(ABS($R187)&lt;0.8*Analyse!$AO$6/2,ABS($V187-$S187)/(INDIRECT($X$5)/100),""),"")</f>
        <v/>
      </c>
      <c r="AN187" s="1"/>
      <c r="AO187" s="2"/>
    </row>
    <row r="188" spans="2:41" x14ac:dyDescent="0.2">
      <c r="B188">
        <v>8.01</v>
      </c>
      <c r="C188">
        <v>4.2</v>
      </c>
      <c r="D188" s="13">
        <f ca="1">IF(B188&lt;&gt;"",TRUNC(B188-Analyse!$AP$6,2),"")</f>
        <v>7.9</v>
      </c>
      <c r="F188" s="1">
        <f t="shared" ca="1" si="41"/>
        <v>7.9</v>
      </c>
      <c r="G188" s="12">
        <f ca="1">IF(F188&lt;&gt;"",ROW($D$5)+MATCH(F188,INDIRECT(Analyse!$AR$6):INDIRECT(Analyse!$AS$6)),"")</f>
        <v>189</v>
      </c>
      <c r="H188" s="1" t="str">
        <f t="shared" ca="1" si="32"/>
        <v>D189</v>
      </c>
      <c r="I188" s="1" t="str">
        <f t="shared" ca="1" si="33"/>
        <v>D188</v>
      </c>
      <c r="J188" s="1" t="str">
        <f t="shared" ca="1" si="34"/>
        <v>C189</v>
      </c>
      <c r="K188" s="1" t="str">
        <f t="shared" ca="1" si="35"/>
        <v>C188</v>
      </c>
      <c r="L188" s="10">
        <f t="shared" ca="1" si="36"/>
        <v>8.0000000000000071E-2</v>
      </c>
      <c r="M188" s="10">
        <f t="shared" ca="1" si="37"/>
        <v>-9.9999999999999645E-2</v>
      </c>
      <c r="N188" s="2">
        <f t="shared" ca="1" si="38"/>
        <v>-0.8000000000000036</v>
      </c>
      <c r="O188" s="10">
        <f t="shared" ca="1" si="39"/>
        <v>10.520000000000028</v>
      </c>
      <c r="P188" s="2">
        <f t="shared" ca="1" si="40"/>
        <v>4.1999999999999993</v>
      </c>
      <c r="R188" s="1">
        <f t="shared" ca="1" si="42"/>
        <v>7.9</v>
      </c>
      <c r="S188" s="2">
        <f t="shared" ca="1" si="43"/>
        <v>4.1999999999999993</v>
      </c>
      <c r="T188" s="1" t="str">
        <f ca="1">IF(R188&lt;0,MATCH(ABS(R188),$R190:$R$1000,0)+ROW($R190)-1,"")</f>
        <v/>
      </c>
      <c r="U188" s="1" t="str">
        <f t="shared" ca="1" si="44"/>
        <v/>
      </c>
      <c r="V188" s="11" t="str">
        <f t="shared" ca="1" si="45"/>
        <v/>
      </c>
      <c r="W188" s="11"/>
      <c r="X188" s="11"/>
      <c r="Y188" s="12" t="str">
        <f ca="1">IF(V188&lt;&gt;"",IF(ABS($R188)&lt;0.8*Analyse!$AO$6/2,ABS($V188-$S188)/(INDIRECT($X$5)/100),""),"")</f>
        <v/>
      </c>
      <c r="AN188" s="1"/>
      <c r="AO188" s="2"/>
    </row>
    <row r="189" spans="2:41" x14ac:dyDescent="0.2">
      <c r="B189">
        <v>8.11</v>
      </c>
      <c r="C189">
        <v>4.12</v>
      </c>
      <c r="D189" s="13">
        <f ca="1">IF(B189&lt;&gt;"",TRUNC(B189-Analyse!$AP$6,2),"")</f>
        <v>8</v>
      </c>
      <c r="F189" s="1">
        <f t="shared" ca="1" si="41"/>
        <v>8</v>
      </c>
      <c r="G189" s="12">
        <f ca="1">IF(F189&lt;&gt;"",ROW($D$5)+MATCH(F189,INDIRECT(Analyse!$AR$6):INDIRECT(Analyse!$AS$6)),"")</f>
        <v>190</v>
      </c>
      <c r="H189" s="1" t="str">
        <f t="shared" ca="1" si="32"/>
        <v>D190</v>
      </c>
      <c r="I189" s="1" t="str">
        <f t="shared" ca="1" si="33"/>
        <v>D189</v>
      </c>
      <c r="J189" s="1" t="str">
        <f t="shared" ca="1" si="34"/>
        <v>C190</v>
      </c>
      <c r="K189" s="1" t="str">
        <f t="shared" ca="1" si="35"/>
        <v>C189</v>
      </c>
      <c r="L189" s="10">
        <f t="shared" ca="1" si="36"/>
        <v>0.16999999999999993</v>
      </c>
      <c r="M189" s="10">
        <f t="shared" ca="1" si="37"/>
        <v>-9.9999999999999645E-2</v>
      </c>
      <c r="N189" s="2">
        <f t="shared" ca="1" si="38"/>
        <v>-1.7000000000000053</v>
      </c>
      <c r="O189" s="10">
        <f t="shared" ca="1" si="39"/>
        <v>17.720000000000041</v>
      </c>
      <c r="P189" s="2">
        <f t="shared" ca="1" si="40"/>
        <v>4.1199999999999992</v>
      </c>
      <c r="R189" s="1">
        <f t="shared" ca="1" si="42"/>
        <v>8</v>
      </c>
      <c r="S189" s="2">
        <f t="shared" ca="1" si="43"/>
        <v>4.1199999999999992</v>
      </c>
      <c r="T189" s="1" t="str">
        <f ca="1">IF(R189&lt;0,MATCH(ABS(R189),$R191:$R$1000,0)+ROW($R191)-1,"")</f>
        <v/>
      </c>
      <c r="U189" s="1" t="str">
        <f t="shared" ca="1" si="44"/>
        <v/>
      </c>
      <c r="V189" s="11" t="str">
        <f t="shared" ca="1" si="45"/>
        <v/>
      </c>
      <c r="W189" s="11"/>
      <c r="X189" s="11"/>
      <c r="Y189" s="12" t="str">
        <f ca="1">IF(V189&lt;&gt;"",IF(ABS($R189)&lt;0.8*Analyse!$AO$6/2,ABS($V189-$S189)/(INDIRECT($X$5)/100),""),"")</f>
        <v/>
      </c>
      <c r="AN189" s="1"/>
      <c r="AO189" s="2"/>
    </row>
    <row r="190" spans="2:41" x14ac:dyDescent="0.2">
      <c r="B190">
        <v>8.2100000000000009</v>
      </c>
      <c r="C190">
        <v>3.95</v>
      </c>
      <c r="D190" s="13">
        <f ca="1">IF(B190&lt;&gt;"",TRUNC(B190-Analyse!$AP$6,2),"")</f>
        <v>8.1</v>
      </c>
      <c r="F190" s="1">
        <f t="shared" ca="1" si="41"/>
        <v>8.1</v>
      </c>
      <c r="G190" s="12">
        <f ca="1">IF(F190&lt;&gt;"",ROW($D$5)+MATCH(F190,INDIRECT(Analyse!$AR$6):INDIRECT(Analyse!$AS$6)),"")</f>
        <v>191</v>
      </c>
      <c r="H190" s="1" t="str">
        <f t="shared" ca="1" si="32"/>
        <v>D191</v>
      </c>
      <c r="I190" s="1" t="str">
        <f t="shared" ca="1" si="33"/>
        <v>D190</v>
      </c>
      <c r="J190" s="1" t="str">
        <f t="shared" ca="1" si="34"/>
        <v>C191</v>
      </c>
      <c r="K190" s="1" t="str">
        <f t="shared" ca="1" si="35"/>
        <v>C190</v>
      </c>
      <c r="L190" s="10">
        <f t="shared" ca="1" si="36"/>
        <v>5.0000000000000266E-2</v>
      </c>
      <c r="M190" s="10">
        <f t="shared" ca="1" si="37"/>
        <v>-9.9999999999999645E-2</v>
      </c>
      <c r="N190" s="2">
        <f t="shared" ca="1" si="38"/>
        <v>-0.50000000000000444</v>
      </c>
      <c r="O190" s="10">
        <f t="shared" ca="1" si="39"/>
        <v>8.0000000000000355</v>
      </c>
      <c r="P190" s="2">
        <f t="shared" ca="1" si="40"/>
        <v>3.95</v>
      </c>
      <c r="R190" s="1">
        <f t="shared" ca="1" si="42"/>
        <v>8.1</v>
      </c>
      <c r="S190" s="2">
        <f t="shared" ca="1" si="43"/>
        <v>3.95</v>
      </c>
      <c r="T190" s="1" t="str">
        <f ca="1">IF(R190&lt;0,MATCH(ABS(R190),$R192:$R$1000,0)+ROW($R192)-1,"")</f>
        <v/>
      </c>
      <c r="U190" s="1" t="str">
        <f t="shared" ca="1" si="44"/>
        <v/>
      </c>
      <c r="V190" s="11" t="str">
        <f t="shared" ca="1" si="45"/>
        <v/>
      </c>
      <c r="W190" s="11"/>
      <c r="X190" s="11"/>
      <c r="Y190" s="12" t="str">
        <f ca="1">IF(V190&lt;&gt;"",IF(ABS($R190)&lt;0.8*Analyse!$AO$6/2,ABS($V190-$S190)/(INDIRECT($X$5)/100),""),"")</f>
        <v/>
      </c>
      <c r="AN190" s="1"/>
      <c r="AO190" s="2"/>
    </row>
    <row r="191" spans="2:41" x14ac:dyDescent="0.2">
      <c r="B191">
        <v>8.31</v>
      </c>
      <c r="C191">
        <v>3.9</v>
      </c>
      <c r="D191" s="13">
        <f ca="1">IF(B191&lt;&gt;"",TRUNC(B191-Analyse!$AP$6,2),"")</f>
        <v>8.1999999999999993</v>
      </c>
      <c r="F191" s="1">
        <f t="shared" ca="1" si="41"/>
        <v>8.1999999999999993</v>
      </c>
      <c r="G191" s="12">
        <f ca="1">IF(F191&lt;&gt;"",ROW($D$5)+MATCH(F191,INDIRECT(Analyse!$AR$6):INDIRECT(Analyse!$AS$6)),"")</f>
        <v>192</v>
      </c>
      <c r="H191" s="1" t="str">
        <f t="shared" ca="1" si="32"/>
        <v>D192</v>
      </c>
      <c r="I191" s="1" t="str">
        <f t="shared" ca="1" si="33"/>
        <v>D191</v>
      </c>
      <c r="J191" s="1" t="str">
        <f t="shared" ca="1" si="34"/>
        <v>C192</v>
      </c>
      <c r="K191" s="1" t="str">
        <f t="shared" ca="1" si="35"/>
        <v>C191</v>
      </c>
      <c r="L191" s="10">
        <f t="shared" ca="1" si="36"/>
        <v>0.17999999999999972</v>
      </c>
      <c r="M191" s="10">
        <f t="shared" ca="1" si="37"/>
        <v>-0.10000000000000142</v>
      </c>
      <c r="N191" s="2">
        <f t="shared" ca="1" si="38"/>
        <v>-1.7999999999999716</v>
      </c>
      <c r="O191" s="10">
        <f t="shared" ca="1" si="39"/>
        <v>18.659999999999766</v>
      </c>
      <c r="P191" s="2">
        <f t="shared" ca="1" si="40"/>
        <v>3.9000000000000004</v>
      </c>
      <c r="R191" s="1">
        <f t="shared" ca="1" si="42"/>
        <v>8.1999999999999993</v>
      </c>
      <c r="S191" s="2">
        <f t="shared" ca="1" si="43"/>
        <v>3.9000000000000004</v>
      </c>
      <c r="T191" s="1" t="str">
        <f ca="1">IF(R191&lt;0,MATCH(ABS(R191),$R193:$R$1000,0)+ROW($R193)-1,"")</f>
        <v/>
      </c>
      <c r="U191" s="1" t="str">
        <f t="shared" ca="1" si="44"/>
        <v/>
      </c>
      <c r="V191" s="11" t="str">
        <f t="shared" ca="1" si="45"/>
        <v/>
      </c>
      <c r="W191" s="11"/>
      <c r="X191" s="11"/>
      <c r="Y191" s="12" t="str">
        <f ca="1">IF(V191&lt;&gt;"",IF(ABS($R191)&lt;0.8*Analyse!$AO$6/2,ABS($V191-$S191)/(INDIRECT($X$5)/100),""),"")</f>
        <v/>
      </c>
      <c r="AN191" s="1"/>
      <c r="AO191" s="2"/>
    </row>
    <row r="192" spans="2:41" x14ac:dyDescent="0.2">
      <c r="B192">
        <v>8.41</v>
      </c>
      <c r="C192">
        <v>3.72</v>
      </c>
      <c r="D192" s="13">
        <f ca="1">IF(B192&lt;&gt;"",TRUNC(B192-Analyse!$AP$6,2),"")</f>
        <v>8.3000000000000007</v>
      </c>
      <c r="F192" s="1">
        <f t="shared" ca="1" si="41"/>
        <v>8.3000000000000007</v>
      </c>
      <c r="G192" s="12">
        <f ca="1">IF(F192&lt;&gt;"",ROW($D$5)+MATCH(F192,INDIRECT(Analyse!$AR$6):INDIRECT(Analyse!$AS$6)),"")</f>
        <v>193</v>
      </c>
      <c r="H192" s="1" t="str">
        <f t="shared" ca="1" si="32"/>
        <v>D193</v>
      </c>
      <c r="I192" s="1" t="str">
        <f t="shared" ca="1" si="33"/>
        <v>D192</v>
      </c>
      <c r="J192" s="1" t="str">
        <f t="shared" ca="1" si="34"/>
        <v>C193</v>
      </c>
      <c r="K192" s="1" t="str">
        <f t="shared" ca="1" si="35"/>
        <v>C192</v>
      </c>
      <c r="L192" s="10">
        <f t="shared" ca="1" si="36"/>
        <v>5.0000000000000266E-2</v>
      </c>
      <c r="M192" s="10">
        <f t="shared" ca="1" si="37"/>
        <v>-9.9999999999999645E-2</v>
      </c>
      <c r="N192" s="2">
        <f t="shared" ca="1" si="38"/>
        <v>-0.50000000000000444</v>
      </c>
      <c r="O192" s="10">
        <f t="shared" ca="1" si="39"/>
        <v>7.8700000000000383</v>
      </c>
      <c r="P192" s="2">
        <f t="shared" ca="1" si="40"/>
        <v>3.7200000000000006</v>
      </c>
      <c r="R192" s="1">
        <f t="shared" ca="1" si="42"/>
        <v>8.3000000000000007</v>
      </c>
      <c r="S192" s="2">
        <f t="shared" ca="1" si="43"/>
        <v>3.7200000000000006</v>
      </c>
      <c r="T192" s="1" t="str">
        <f ca="1">IF(R192&lt;0,MATCH(ABS(R192),$R194:$R$1000,0)+ROW($R194)-1,"")</f>
        <v/>
      </c>
      <c r="U192" s="1" t="str">
        <f t="shared" ca="1" si="44"/>
        <v/>
      </c>
      <c r="V192" s="11" t="str">
        <f t="shared" ca="1" si="45"/>
        <v/>
      </c>
      <c r="W192" s="11"/>
      <c r="X192" s="11"/>
      <c r="Y192" s="12" t="str">
        <f ca="1">IF(V192&lt;&gt;"",IF(ABS($R192)&lt;0.8*Analyse!$AO$6/2,ABS($V192-$S192)/(INDIRECT($X$5)/100),""),"")</f>
        <v/>
      </c>
      <c r="AN192" s="1"/>
      <c r="AO192" s="2"/>
    </row>
    <row r="193" spans="2:41" x14ac:dyDescent="0.2">
      <c r="B193">
        <v>8.51</v>
      </c>
      <c r="C193">
        <v>3.67</v>
      </c>
      <c r="D193" s="13">
        <f ca="1">IF(B193&lt;&gt;"",TRUNC(B193-Analyse!$AP$6,2),"")</f>
        <v>8.4</v>
      </c>
      <c r="F193" s="1">
        <f t="shared" ca="1" si="41"/>
        <v>8.4</v>
      </c>
      <c r="G193" s="12">
        <f ca="1">IF(F193&lt;&gt;"",ROW($D$5)+MATCH(F193,INDIRECT(Analyse!$AR$6):INDIRECT(Analyse!$AS$6)),"")</f>
        <v>194</v>
      </c>
      <c r="H193" s="1" t="str">
        <f t="shared" ca="1" si="32"/>
        <v>D194</v>
      </c>
      <c r="I193" s="1" t="str">
        <f t="shared" ca="1" si="33"/>
        <v>D193</v>
      </c>
      <c r="J193" s="1" t="str">
        <f t="shared" ca="1" si="34"/>
        <v>C194</v>
      </c>
      <c r="K193" s="1" t="str">
        <f t="shared" ca="1" si="35"/>
        <v>C193</v>
      </c>
      <c r="L193" s="10">
        <f t="shared" ca="1" si="36"/>
        <v>8.0000000000000071E-2</v>
      </c>
      <c r="M193" s="10">
        <f t="shared" ca="1" si="37"/>
        <v>-9.9999999999999645E-2</v>
      </c>
      <c r="N193" s="2">
        <f t="shared" ca="1" si="38"/>
        <v>-0.8000000000000036</v>
      </c>
      <c r="O193" s="10">
        <f t="shared" ca="1" si="39"/>
        <v>10.390000000000031</v>
      </c>
      <c r="P193" s="2">
        <f t="shared" ca="1" si="40"/>
        <v>3.67</v>
      </c>
      <c r="R193" s="1">
        <f t="shared" ca="1" si="42"/>
        <v>8.4</v>
      </c>
      <c r="S193" s="2">
        <f t="shared" ca="1" si="43"/>
        <v>3.67</v>
      </c>
      <c r="T193" s="1" t="str">
        <f ca="1">IF(R193&lt;0,MATCH(ABS(R193),$R195:$R$1000,0)+ROW($R195)-1,"")</f>
        <v/>
      </c>
      <c r="U193" s="1" t="str">
        <f t="shared" ca="1" si="44"/>
        <v/>
      </c>
      <c r="V193" s="11" t="str">
        <f t="shared" ca="1" si="45"/>
        <v/>
      </c>
      <c r="W193" s="11"/>
      <c r="X193" s="11"/>
      <c r="Y193" s="12" t="str">
        <f ca="1">IF(V193&lt;&gt;"",IF(ABS($R193)&lt;0.8*Analyse!$AO$6/2,ABS($V193-$S193)/(INDIRECT($X$5)/100),""),"")</f>
        <v/>
      </c>
      <c r="AN193" s="1"/>
      <c r="AO193" s="2"/>
    </row>
    <row r="194" spans="2:41" x14ac:dyDescent="0.2">
      <c r="B194">
        <v>8.61</v>
      </c>
      <c r="C194">
        <v>3.59</v>
      </c>
      <c r="D194" s="13">
        <f ca="1">IF(B194&lt;&gt;"",TRUNC(B194-Analyse!$AP$6,2),"")</f>
        <v>8.5</v>
      </c>
      <c r="F194" s="1">
        <f t="shared" ca="1" si="41"/>
        <v>8.5</v>
      </c>
      <c r="G194" s="12">
        <f ca="1">IF(F194&lt;&gt;"",ROW($D$5)+MATCH(F194,INDIRECT(Analyse!$AR$6):INDIRECT(Analyse!$AS$6)),"")</f>
        <v>195</v>
      </c>
      <c r="H194" s="1" t="str">
        <f t="shared" ca="1" si="32"/>
        <v>D195</v>
      </c>
      <c r="I194" s="1" t="str">
        <f t="shared" ca="1" si="33"/>
        <v>D194</v>
      </c>
      <c r="J194" s="1" t="str">
        <f t="shared" ca="1" si="34"/>
        <v>C195</v>
      </c>
      <c r="K194" s="1" t="str">
        <f t="shared" ca="1" si="35"/>
        <v>C194</v>
      </c>
      <c r="L194" s="10">
        <f t="shared" ca="1" si="36"/>
        <v>0.11999999999999966</v>
      </c>
      <c r="M194" s="10">
        <f t="shared" ca="1" si="37"/>
        <v>-9.9999999999999645E-2</v>
      </c>
      <c r="N194" s="2">
        <f t="shared" ca="1" si="38"/>
        <v>-1.2000000000000008</v>
      </c>
      <c r="O194" s="10">
        <f t="shared" ca="1" si="39"/>
        <v>13.790000000000006</v>
      </c>
      <c r="P194" s="2">
        <f t="shared" ca="1" si="40"/>
        <v>3.59</v>
      </c>
      <c r="R194" s="1">
        <f t="shared" ca="1" si="42"/>
        <v>8.5</v>
      </c>
      <c r="S194" s="2">
        <f t="shared" ca="1" si="43"/>
        <v>3.59</v>
      </c>
      <c r="T194" s="1" t="str">
        <f ca="1">IF(R194&lt;0,MATCH(ABS(R194),$R196:$R$1000,0)+ROW($R196)-1,"")</f>
        <v/>
      </c>
      <c r="U194" s="1" t="str">
        <f t="shared" ca="1" si="44"/>
        <v/>
      </c>
      <c r="V194" s="11" t="str">
        <f t="shared" ca="1" si="45"/>
        <v/>
      </c>
      <c r="W194" s="11"/>
      <c r="X194" s="11"/>
      <c r="Y194" s="12" t="str">
        <f ca="1">IF(V194&lt;&gt;"",IF(ABS($R194)&lt;0.8*Analyse!$AO$6/2,ABS($V194-$S194)/(INDIRECT($X$5)/100),""),"")</f>
        <v/>
      </c>
      <c r="AN194" s="1"/>
      <c r="AO194" s="2"/>
    </row>
    <row r="195" spans="2:41" x14ac:dyDescent="0.2">
      <c r="B195">
        <v>8.7100000000000009</v>
      </c>
      <c r="C195">
        <v>3.47</v>
      </c>
      <c r="D195" s="13">
        <f ca="1">IF(B195&lt;&gt;"",TRUNC(B195-Analyse!$AP$6,2),"")</f>
        <v>8.6</v>
      </c>
      <c r="F195" s="1">
        <f t="shared" ca="1" si="41"/>
        <v>8.6</v>
      </c>
      <c r="G195" s="12">
        <f ca="1">IF(F195&lt;&gt;"",ROW($D$5)+MATCH(F195,INDIRECT(Analyse!$AR$6):INDIRECT(Analyse!$AS$6)),"")</f>
        <v>196</v>
      </c>
      <c r="H195" s="1" t="str">
        <f t="shared" ca="1" si="32"/>
        <v>D196</v>
      </c>
      <c r="I195" s="1" t="str">
        <f t="shared" ca="1" si="33"/>
        <v>D195</v>
      </c>
      <c r="J195" s="1" t="str">
        <f t="shared" ca="1" si="34"/>
        <v>C196</v>
      </c>
      <c r="K195" s="1" t="str">
        <f t="shared" ca="1" si="35"/>
        <v>C195</v>
      </c>
      <c r="L195" s="10">
        <f t="shared" ca="1" si="36"/>
        <v>4.0000000000000036E-2</v>
      </c>
      <c r="M195" s="10">
        <f t="shared" ca="1" si="37"/>
        <v>-9.9999999999999645E-2</v>
      </c>
      <c r="N195" s="2">
        <f t="shared" ca="1" si="38"/>
        <v>-0.4000000000000018</v>
      </c>
      <c r="O195" s="10">
        <f t="shared" ca="1" si="39"/>
        <v>6.9100000000000161</v>
      </c>
      <c r="P195" s="2">
        <f t="shared" ca="1" si="40"/>
        <v>3.4700000000000006</v>
      </c>
      <c r="R195" s="1">
        <f t="shared" ca="1" si="42"/>
        <v>8.6</v>
      </c>
      <c r="S195" s="2">
        <f t="shared" ca="1" si="43"/>
        <v>3.4700000000000006</v>
      </c>
      <c r="T195" s="1" t="str">
        <f ca="1">IF(R195&lt;0,MATCH(ABS(R195),$R197:$R$1000,0)+ROW($R197)-1,"")</f>
        <v/>
      </c>
      <c r="U195" s="1" t="str">
        <f t="shared" ca="1" si="44"/>
        <v/>
      </c>
      <c r="V195" s="11" t="str">
        <f t="shared" ca="1" si="45"/>
        <v/>
      </c>
      <c r="W195" s="11"/>
      <c r="X195" s="11"/>
      <c r="Y195" s="12" t="str">
        <f ca="1">IF(V195&lt;&gt;"",IF(ABS($R195)&lt;0.8*Analyse!$AO$6/2,ABS($V195-$S195)/(INDIRECT($X$5)/100),""),"")</f>
        <v/>
      </c>
      <c r="AN195" s="1"/>
      <c r="AO195" s="2"/>
    </row>
    <row r="196" spans="2:41" x14ac:dyDescent="0.2">
      <c r="B196">
        <v>8.81</v>
      </c>
      <c r="C196">
        <v>3.43</v>
      </c>
      <c r="D196" s="13">
        <f ca="1">IF(B196&lt;&gt;"",TRUNC(B196-Analyse!$AP$6,2),"")</f>
        <v>8.6999999999999993</v>
      </c>
      <c r="F196" s="1">
        <f t="shared" ca="1" si="41"/>
        <v>8.6999999999999993</v>
      </c>
      <c r="G196" s="12">
        <f ca="1">IF(F196&lt;&gt;"",ROW($D$5)+MATCH(F196,INDIRECT(Analyse!$AR$6):INDIRECT(Analyse!$AS$6)),"")</f>
        <v>197</v>
      </c>
      <c r="H196" s="1" t="str">
        <f t="shared" ca="1" si="32"/>
        <v>D197</v>
      </c>
      <c r="I196" s="1" t="str">
        <f t="shared" ca="1" si="33"/>
        <v>D196</v>
      </c>
      <c r="J196" s="1" t="str">
        <f t="shared" ca="1" si="34"/>
        <v>C197</v>
      </c>
      <c r="K196" s="1" t="str">
        <f t="shared" ca="1" si="35"/>
        <v>C196</v>
      </c>
      <c r="L196" s="10">
        <f t="shared" ca="1" si="36"/>
        <v>0.11000000000000032</v>
      </c>
      <c r="M196" s="10">
        <f t="shared" ca="1" si="37"/>
        <v>-0.10000000000000142</v>
      </c>
      <c r="N196" s="2">
        <f t="shared" ca="1" si="38"/>
        <v>-1.0999999999999877</v>
      </c>
      <c r="O196" s="10">
        <f t="shared" ca="1" si="39"/>
        <v>12.999999999999892</v>
      </c>
      <c r="P196" s="2">
        <f t="shared" ca="1" si="40"/>
        <v>3.4299999999999997</v>
      </c>
      <c r="R196" s="1">
        <f t="shared" ca="1" si="42"/>
        <v>8.6999999999999993</v>
      </c>
      <c r="S196" s="2">
        <f t="shared" ca="1" si="43"/>
        <v>3.4299999999999997</v>
      </c>
      <c r="T196" s="1" t="str">
        <f ca="1">IF(R196&lt;0,MATCH(ABS(R196),$R198:$R$1000,0)+ROW($R198)-1,"")</f>
        <v/>
      </c>
      <c r="U196" s="1" t="str">
        <f t="shared" ca="1" si="44"/>
        <v/>
      </c>
      <c r="V196" s="11" t="str">
        <f t="shared" ca="1" si="45"/>
        <v/>
      </c>
      <c r="W196" s="11"/>
      <c r="X196" s="11"/>
      <c r="Y196" s="12" t="str">
        <f ca="1">IF(V196&lt;&gt;"",IF(ABS($R196)&lt;0.8*Analyse!$AO$6/2,ABS($V196-$S196)/(INDIRECT($X$5)/100),""),"")</f>
        <v/>
      </c>
      <c r="AN196" s="1"/>
      <c r="AO196" s="2"/>
    </row>
    <row r="197" spans="2:41" x14ac:dyDescent="0.2">
      <c r="B197">
        <v>8.91</v>
      </c>
      <c r="C197">
        <v>3.32</v>
      </c>
      <c r="D197" s="13">
        <f ca="1">IF(B197&lt;&gt;"",TRUNC(B197-Analyse!$AP$6,2),"")</f>
        <v>8.8000000000000007</v>
      </c>
      <c r="F197" s="1">
        <f t="shared" ca="1" si="41"/>
        <v>8.8000000000000007</v>
      </c>
      <c r="G197" s="12">
        <f ca="1">IF(F197&lt;&gt;"",ROW($D$5)+MATCH(F197,INDIRECT(Analyse!$AR$6):INDIRECT(Analyse!$AS$6)),"")</f>
        <v>198</v>
      </c>
      <c r="H197" s="1" t="str">
        <f t="shared" ca="1" si="32"/>
        <v>D198</v>
      </c>
      <c r="I197" s="1" t="str">
        <f t="shared" ca="1" si="33"/>
        <v>D197</v>
      </c>
      <c r="J197" s="1" t="str">
        <f t="shared" ca="1" si="34"/>
        <v>C198</v>
      </c>
      <c r="K197" s="1" t="str">
        <f t="shared" ca="1" si="35"/>
        <v>C197</v>
      </c>
      <c r="L197" s="10">
        <f t="shared" ca="1" si="36"/>
        <v>0.13999999999999968</v>
      </c>
      <c r="M197" s="10">
        <f t="shared" ca="1" si="37"/>
        <v>-9.9999999999999645E-2</v>
      </c>
      <c r="N197" s="2">
        <f t="shared" ca="1" si="38"/>
        <v>-1.4000000000000017</v>
      </c>
      <c r="O197" s="10">
        <f t="shared" ca="1" si="39"/>
        <v>15.640000000000017</v>
      </c>
      <c r="P197" s="2">
        <f t="shared" ca="1" si="40"/>
        <v>3.3200000000000003</v>
      </c>
      <c r="R197" s="1">
        <f t="shared" ca="1" si="42"/>
        <v>8.8000000000000007</v>
      </c>
      <c r="S197" s="2">
        <f t="shared" ca="1" si="43"/>
        <v>3.3200000000000003</v>
      </c>
      <c r="T197" s="1" t="str">
        <f ca="1">IF(R197&lt;0,MATCH(ABS(R197),$R199:$R$1000,0)+ROW($R199)-1,"")</f>
        <v/>
      </c>
      <c r="U197" s="1" t="str">
        <f t="shared" ca="1" si="44"/>
        <v/>
      </c>
      <c r="V197" s="11" t="str">
        <f t="shared" ca="1" si="45"/>
        <v/>
      </c>
      <c r="W197" s="11"/>
      <c r="X197" s="11"/>
      <c r="Y197" s="12" t="str">
        <f ca="1">IF(V197&lt;&gt;"",IF(ABS($R197)&lt;0.8*Analyse!$AO$6/2,ABS($V197-$S197)/(INDIRECT($X$5)/100),""),"")</f>
        <v/>
      </c>
      <c r="AN197" s="1"/>
      <c r="AO197" s="2"/>
    </row>
    <row r="198" spans="2:41" x14ac:dyDescent="0.2">
      <c r="B198">
        <v>9.01</v>
      </c>
      <c r="C198">
        <v>3.18</v>
      </c>
      <c r="D198" s="13">
        <f ca="1">IF(B198&lt;&gt;"",TRUNC(B198-Analyse!$AP$6,2),"")</f>
        <v>8.9</v>
      </c>
      <c r="F198" s="1">
        <f t="shared" ca="1" si="41"/>
        <v>8.9</v>
      </c>
      <c r="G198" s="12">
        <f ca="1">IF(F198&lt;&gt;"",ROW($D$5)+MATCH(F198,INDIRECT(Analyse!$AR$6):INDIRECT(Analyse!$AS$6)),"")</f>
        <v>199</v>
      </c>
      <c r="H198" s="1" t="str">
        <f t="shared" ref="H198:H261" ca="1" si="46">IF(G198&lt;&gt;"","D"&amp;$G198,"")</f>
        <v>D199</v>
      </c>
      <c r="I198" s="1" t="str">
        <f t="shared" ref="I198:I261" ca="1" si="47">"D"&amp;TEXT($G198-1,"0")</f>
        <v>D198</v>
      </c>
      <c r="J198" s="1" t="str">
        <f t="shared" ref="J198:J261" ca="1" si="48">"C"&amp;$G198</f>
        <v>C199</v>
      </c>
      <c r="K198" s="1" t="str">
        <f t="shared" ref="K198:K261" ca="1" si="49">"C"&amp;TEXT($G198-1,"0")</f>
        <v>C198</v>
      </c>
      <c r="L198" s="10">
        <f t="shared" ref="L198:L261" ca="1" si="50">IF(INDIRECT(J198)&lt;&gt;"",INDIRECT(K198)-INDIRECT(J198),"")</f>
        <v>0.11000000000000032</v>
      </c>
      <c r="M198" s="10">
        <f t="shared" ref="M198:M261" ca="1" si="51">IF(L198&lt;&gt;"",INDIRECT(I198)-INDIRECT(H198),"")</f>
        <v>-9.9999999999999645E-2</v>
      </c>
      <c r="N198" s="2">
        <f t="shared" ref="N198:N261" ca="1" si="52">IF(M198&lt;&gt;"",L198/M198,"")</f>
        <v>-1.1000000000000072</v>
      </c>
      <c r="O198" s="10">
        <f t="shared" ref="O198:O261" ca="1" si="53">IF(N198&lt;&gt;"",INDIRECT(K198)-N198*INDIRECT(I198),"")</f>
        <v>12.970000000000065</v>
      </c>
      <c r="P198" s="2">
        <f t="shared" ref="P198:P261" ca="1" si="54">IF(O198&lt;&gt;"",N198*F198+O198,"")</f>
        <v>3.1799999999999997</v>
      </c>
      <c r="R198" s="1">
        <f t="shared" ca="1" si="42"/>
        <v>8.9</v>
      </c>
      <c r="S198" s="2">
        <f t="shared" ca="1" si="43"/>
        <v>3.1799999999999997</v>
      </c>
      <c r="T198" s="1" t="str">
        <f ca="1">IF(R198&lt;0,MATCH(ABS(R198),$R200:$R$1000,0)+ROW($R200)-1,"")</f>
        <v/>
      </c>
      <c r="U198" s="1" t="str">
        <f t="shared" ca="1" si="44"/>
        <v/>
      </c>
      <c r="V198" s="11" t="str">
        <f t="shared" ca="1" si="45"/>
        <v/>
      </c>
      <c r="W198" s="11"/>
      <c r="X198" s="11"/>
      <c r="Y198" s="12" t="str">
        <f ca="1">IF(V198&lt;&gt;"",IF(ABS($R198)&lt;0.8*Analyse!$AO$6/2,ABS($V198-$S198)/(INDIRECT($X$5)/100),""),"")</f>
        <v/>
      </c>
      <c r="AN198" s="1"/>
      <c r="AO198" s="2"/>
    </row>
    <row r="199" spans="2:41" x14ac:dyDescent="0.2">
      <c r="B199">
        <v>9.11</v>
      </c>
      <c r="C199">
        <v>3.07</v>
      </c>
      <c r="D199" s="13">
        <f ca="1">IF(B199&lt;&gt;"",TRUNC(B199-Analyse!$AP$6,2),"")</f>
        <v>9</v>
      </c>
      <c r="F199" s="1">
        <f t="shared" ref="F199:F262" ca="1" si="55">IF(B199&lt;&gt;"",ROUND(F198+0.1,1),"")</f>
        <v>9</v>
      </c>
      <c r="G199" s="12">
        <f ca="1">IF(F199&lt;&gt;"",ROW($D$5)+MATCH(F199,INDIRECT(Analyse!$AR$6):INDIRECT(Analyse!$AS$6)),"")</f>
        <v>200</v>
      </c>
      <c r="H199" s="1" t="str">
        <f t="shared" ca="1" si="46"/>
        <v>D200</v>
      </c>
      <c r="I199" s="1" t="str">
        <f t="shared" ca="1" si="47"/>
        <v>D199</v>
      </c>
      <c r="J199" s="1" t="str">
        <f t="shared" ca="1" si="48"/>
        <v>C200</v>
      </c>
      <c r="K199" s="1" t="str">
        <f t="shared" ca="1" si="49"/>
        <v>C199</v>
      </c>
      <c r="L199" s="10">
        <f t="shared" ca="1" si="50"/>
        <v>8.9999999999999858E-2</v>
      </c>
      <c r="M199" s="10">
        <f t="shared" ca="1" si="51"/>
        <v>-9.9999999999999645E-2</v>
      </c>
      <c r="N199" s="2">
        <f t="shared" ca="1" si="52"/>
        <v>-0.9000000000000018</v>
      </c>
      <c r="O199" s="10">
        <f t="shared" ca="1" si="53"/>
        <v>11.170000000000016</v>
      </c>
      <c r="P199" s="2">
        <f t="shared" ca="1" si="54"/>
        <v>3.0700000000000003</v>
      </c>
      <c r="R199" s="1">
        <f t="shared" ref="R199:R262" ca="1" si="56">F199</f>
        <v>9</v>
      </c>
      <c r="S199" s="2">
        <f t="shared" ref="S199:S262" ca="1" si="57">P199</f>
        <v>3.0700000000000003</v>
      </c>
      <c r="T199" s="1" t="str">
        <f ca="1">IF(R199&lt;0,MATCH(ABS(R199),$R201:$R$1000,0)+ROW($R201)-1,"")</f>
        <v/>
      </c>
      <c r="U199" s="1" t="str">
        <f t="shared" ref="U199:U262" ca="1" si="58">IF(T199&lt;&gt;"","S"&amp;T199,"")</f>
        <v/>
      </c>
      <c r="V199" s="11" t="str">
        <f t="shared" ref="V199:V262" ca="1" si="59">IF(U199&lt;&gt;"",INDIRECT(U199),"")</f>
        <v/>
      </c>
      <c r="W199" s="11"/>
      <c r="X199" s="11"/>
      <c r="Y199" s="12" t="str">
        <f ca="1">IF(V199&lt;&gt;"",IF(ABS($R199)&lt;0.8*Analyse!$AO$6/2,ABS($V199-$S199)/(INDIRECT($X$5)/100),""),"")</f>
        <v/>
      </c>
      <c r="AN199" s="1"/>
      <c r="AO199" s="2"/>
    </row>
    <row r="200" spans="2:41" x14ac:dyDescent="0.2">
      <c r="B200">
        <v>9.2100000000000009</v>
      </c>
      <c r="C200">
        <v>2.98</v>
      </c>
      <c r="D200" s="13">
        <f ca="1">IF(B200&lt;&gt;"",TRUNC(B200-Analyse!$AP$6,2),"")</f>
        <v>9.1</v>
      </c>
      <c r="F200" s="1">
        <f t="shared" ca="1" si="55"/>
        <v>9.1</v>
      </c>
      <c r="G200" s="12">
        <f ca="1">IF(F200&lt;&gt;"",ROW($D$5)+MATCH(F200,INDIRECT(Analyse!$AR$6):INDIRECT(Analyse!$AS$6)),"")</f>
        <v>201</v>
      </c>
      <c r="H200" s="1" t="str">
        <f t="shared" ca="1" si="46"/>
        <v>D201</v>
      </c>
      <c r="I200" s="1" t="str">
        <f t="shared" ca="1" si="47"/>
        <v>D200</v>
      </c>
      <c r="J200" s="1" t="str">
        <f t="shared" ca="1" si="48"/>
        <v>C201</v>
      </c>
      <c r="K200" s="1" t="str">
        <f t="shared" ca="1" si="49"/>
        <v>C200</v>
      </c>
      <c r="L200" s="10">
        <f t="shared" ca="1" si="50"/>
        <v>0</v>
      </c>
      <c r="M200" s="10">
        <f t="shared" ca="1" si="51"/>
        <v>-9.9999999999999645E-2</v>
      </c>
      <c r="N200" s="2">
        <f t="shared" ca="1" si="52"/>
        <v>0</v>
      </c>
      <c r="O200" s="10">
        <f t="shared" ca="1" si="53"/>
        <v>2.98</v>
      </c>
      <c r="P200" s="2">
        <f t="shared" ca="1" si="54"/>
        <v>2.98</v>
      </c>
      <c r="R200" s="1">
        <f t="shared" ca="1" si="56"/>
        <v>9.1</v>
      </c>
      <c r="S200" s="2">
        <f t="shared" ca="1" si="57"/>
        <v>2.98</v>
      </c>
      <c r="T200" s="1" t="str">
        <f ca="1">IF(R200&lt;0,MATCH(ABS(R200),$R202:$R$1000,0)+ROW($R202)-1,"")</f>
        <v/>
      </c>
      <c r="U200" s="1" t="str">
        <f t="shared" ca="1" si="58"/>
        <v/>
      </c>
      <c r="V200" s="11" t="str">
        <f t="shared" ca="1" si="59"/>
        <v/>
      </c>
      <c r="W200" s="11"/>
      <c r="X200" s="11"/>
      <c r="Y200" s="12" t="str">
        <f ca="1">IF(V200&lt;&gt;"",IF(ABS($R200)&lt;0.8*Analyse!$AO$6/2,ABS($V200-$S200)/(INDIRECT($X$5)/100),""),"")</f>
        <v/>
      </c>
      <c r="AN200" s="1"/>
      <c r="AO200" s="2"/>
    </row>
    <row r="201" spans="2:41" x14ac:dyDescent="0.2">
      <c r="B201">
        <v>9.31</v>
      </c>
      <c r="C201">
        <v>2.98</v>
      </c>
      <c r="D201" s="13">
        <f ca="1">IF(B201&lt;&gt;"",TRUNC(B201-Analyse!$AP$6,2),"")</f>
        <v>9.1999999999999993</v>
      </c>
      <c r="F201" s="1">
        <f t="shared" ca="1" si="55"/>
        <v>9.1999999999999993</v>
      </c>
      <c r="G201" s="12">
        <f ca="1">IF(F201&lt;&gt;"",ROW($D$5)+MATCH(F201,INDIRECT(Analyse!$AR$6):INDIRECT(Analyse!$AS$6)),"")</f>
        <v>202</v>
      </c>
      <c r="H201" s="1" t="str">
        <f t="shared" ca="1" si="46"/>
        <v>D202</v>
      </c>
      <c r="I201" s="1" t="str">
        <f t="shared" ca="1" si="47"/>
        <v>D201</v>
      </c>
      <c r="J201" s="1" t="str">
        <f t="shared" ca="1" si="48"/>
        <v>C202</v>
      </c>
      <c r="K201" s="1" t="str">
        <f t="shared" ca="1" si="49"/>
        <v>C201</v>
      </c>
      <c r="L201" s="10">
        <f t="shared" ca="1" si="50"/>
        <v>6.0000000000000053E-2</v>
      </c>
      <c r="M201" s="10">
        <f t="shared" ca="1" si="51"/>
        <v>-0.10000000000000142</v>
      </c>
      <c r="N201" s="2">
        <f t="shared" ca="1" si="52"/>
        <v>-0.59999999999999198</v>
      </c>
      <c r="O201" s="10">
        <f t="shared" ca="1" si="53"/>
        <v>8.4999999999999254</v>
      </c>
      <c r="P201" s="2">
        <f t="shared" ca="1" si="54"/>
        <v>2.9799999999999995</v>
      </c>
      <c r="R201" s="1">
        <f t="shared" ca="1" si="56"/>
        <v>9.1999999999999993</v>
      </c>
      <c r="S201" s="2">
        <f t="shared" ca="1" si="57"/>
        <v>2.9799999999999995</v>
      </c>
      <c r="T201" s="1" t="str">
        <f ca="1">IF(R201&lt;0,MATCH(ABS(R201),$R203:$R$1000,0)+ROW($R203)-1,"")</f>
        <v/>
      </c>
      <c r="U201" s="1" t="str">
        <f t="shared" ca="1" si="58"/>
        <v/>
      </c>
      <c r="V201" s="11" t="str">
        <f t="shared" ca="1" si="59"/>
        <v/>
      </c>
      <c r="W201" s="11"/>
      <c r="X201" s="11"/>
      <c r="Y201" s="12" t="str">
        <f ca="1">IF(V201&lt;&gt;"",IF(ABS($R201)&lt;0.8*Analyse!$AO$6/2,ABS($V201-$S201)/(INDIRECT($X$5)/100),""),"")</f>
        <v/>
      </c>
      <c r="AN201" s="1"/>
      <c r="AO201" s="2"/>
    </row>
    <row r="202" spans="2:41" x14ac:dyDescent="0.2">
      <c r="B202">
        <v>9.41</v>
      </c>
      <c r="C202">
        <v>2.92</v>
      </c>
      <c r="D202" s="13">
        <f ca="1">IF(B202&lt;&gt;"",TRUNC(B202-Analyse!$AP$6,2),"")</f>
        <v>9.3000000000000007</v>
      </c>
      <c r="F202" s="1">
        <f t="shared" ca="1" si="55"/>
        <v>9.3000000000000007</v>
      </c>
      <c r="G202" s="12">
        <f ca="1">IF(F202&lt;&gt;"",ROW($D$5)+MATCH(F202,INDIRECT(Analyse!$AR$6):INDIRECT(Analyse!$AS$6)),"")</f>
        <v>203</v>
      </c>
      <c r="H202" s="1" t="str">
        <f t="shared" ca="1" si="46"/>
        <v>D203</v>
      </c>
      <c r="I202" s="1" t="str">
        <f t="shared" ca="1" si="47"/>
        <v>D202</v>
      </c>
      <c r="J202" s="1" t="str">
        <f t="shared" ca="1" si="48"/>
        <v>C203</v>
      </c>
      <c r="K202" s="1" t="str">
        <f t="shared" ca="1" si="49"/>
        <v>C202</v>
      </c>
      <c r="L202" s="10">
        <f t="shared" ca="1" si="50"/>
        <v>0.14000000000000012</v>
      </c>
      <c r="M202" s="10">
        <f t="shared" ca="1" si="51"/>
        <v>-9.9999999999999645E-2</v>
      </c>
      <c r="N202" s="2">
        <f t="shared" ca="1" si="52"/>
        <v>-1.4000000000000061</v>
      </c>
      <c r="O202" s="10">
        <f t="shared" ca="1" si="53"/>
        <v>15.940000000000058</v>
      </c>
      <c r="P202" s="2">
        <f t="shared" ca="1" si="54"/>
        <v>2.92</v>
      </c>
      <c r="R202" s="1">
        <f t="shared" ca="1" si="56"/>
        <v>9.3000000000000007</v>
      </c>
      <c r="S202" s="2">
        <f t="shared" ca="1" si="57"/>
        <v>2.92</v>
      </c>
      <c r="T202" s="1" t="str">
        <f ca="1">IF(R202&lt;0,MATCH(ABS(R202),$R204:$R$1000,0)+ROW($R204)-1,"")</f>
        <v/>
      </c>
      <c r="U202" s="1" t="str">
        <f t="shared" ca="1" si="58"/>
        <v/>
      </c>
      <c r="V202" s="11" t="str">
        <f t="shared" ca="1" si="59"/>
        <v/>
      </c>
      <c r="W202" s="11"/>
      <c r="X202" s="11"/>
      <c r="Y202" s="12" t="str">
        <f ca="1">IF(V202&lt;&gt;"",IF(ABS($R202)&lt;0.8*Analyse!$AO$6/2,ABS($V202-$S202)/(INDIRECT($X$5)/100),""),"")</f>
        <v/>
      </c>
      <c r="AN202" s="1"/>
      <c r="AO202" s="2"/>
    </row>
    <row r="203" spans="2:41" x14ac:dyDescent="0.2">
      <c r="B203">
        <v>9.51</v>
      </c>
      <c r="C203">
        <v>2.78</v>
      </c>
      <c r="D203" s="13">
        <f ca="1">IF(B203&lt;&gt;"",TRUNC(B203-Analyse!$AP$6,2),"")</f>
        <v>9.4</v>
      </c>
      <c r="F203" s="1">
        <f t="shared" ca="1" si="55"/>
        <v>9.4</v>
      </c>
      <c r="G203" s="12">
        <f ca="1">IF(F203&lt;&gt;"",ROW($D$5)+MATCH(F203,INDIRECT(Analyse!$AR$6):INDIRECT(Analyse!$AS$6)),"")</f>
        <v>204</v>
      </c>
      <c r="H203" s="1" t="str">
        <f t="shared" ca="1" si="46"/>
        <v>D204</v>
      </c>
      <c r="I203" s="1" t="str">
        <f t="shared" ca="1" si="47"/>
        <v>D203</v>
      </c>
      <c r="J203" s="1" t="str">
        <f t="shared" ca="1" si="48"/>
        <v>C204</v>
      </c>
      <c r="K203" s="1" t="str">
        <f t="shared" ca="1" si="49"/>
        <v>C203</v>
      </c>
      <c r="L203" s="10">
        <f t="shared" ca="1" si="50"/>
        <v>4.9999999999999822E-2</v>
      </c>
      <c r="M203" s="10">
        <f t="shared" ca="1" si="51"/>
        <v>-9.9999999999999645E-2</v>
      </c>
      <c r="N203" s="2">
        <f t="shared" ca="1" si="52"/>
        <v>-0.5</v>
      </c>
      <c r="O203" s="10">
        <f t="shared" ca="1" si="53"/>
        <v>7.48</v>
      </c>
      <c r="P203" s="2">
        <f t="shared" ca="1" si="54"/>
        <v>2.7800000000000002</v>
      </c>
      <c r="R203" s="1">
        <f t="shared" ca="1" si="56"/>
        <v>9.4</v>
      </c>
      <c r="S203" s="2">
        <f t="shared" ca="1" si="57"/>
        <v>2.7800000000000002</v>
      </c>
      <c r="T203" s="1" t="str">
        <f ca="1">IF(R203&lt;0,MATCH(ABS(R203),$R205:$R$1000,0)+ROW($R205)-1,"")</f>
        <v/>
      </c>
      <c r="U203" s="1" t="str">
        <f t="shared" ca="1" si="58"/>
        <v/>
      </c>
      <c r="V203" s="11" t="str">
        <f t="shared" ca="1" si="59"/>
        <v/>
      </c>
      <c r="W203" s="11"/>
      <c r="X203" s="11"/>
      <c r="Y203" s="12" t="str">
        <f ca="1">IF(V203&lt;&gt;"",IF(ABS($R203)&lt;0.8*Analyse!$AO$6/2,ABS($V203-$S203)/(INDIRECT($X$5)/100),""),"")</f>
        <v/>
      </c>
      <c r="AN203" s="1"/>
      <c r="AO203" s="2"/>
    </row>
    <row r="204" spans="2:41" x14ac:dyDescent="0.2">
      <c r="B204">
        <v>9.61</v>
      </c>
      <c r="C204">
        <v>2.73</v>
      </c>
      <c r="D204" s="13">
        <f ca="1">IF(B204&lt;&gt;"",TRUNC(B204-Analyse!$AP$6,2),"")</f>
        <v>9.5</v>
      </c>
      <c r="F204" s="1">
        <f t="shared" ca="1" si="55"/>
        <v>9.5</v>
      </c>
      <c r="G204" s="12">
        <f ca="1">IF(F204&lt;&gt;"",ROW($D$5)+MATCH(F204,INDIRECT(Analyse!$AR$6):INDIRECT(Analyse!$AS$6)),"")</f>
        <v>205</v>
      </c>
      <c r="H204" s="1" t="str">
        <f t="shared" ca="1" si="46"/>
        <v>D205</v>
      </c>
      <c r="I204" s="1" t="str">
        <f t="shared" ca="1" si="47"/>
        <v>D204</v>
      </c>
      <c r="J204" s="1" t="str">
        <f t="shared" ca="1" si="48"/>
        <v>C205</v>
      </c>
      <c r="K204" s="1" t="str">
        <f t="shared" ca="1" si="49"/>
        <v>C204</v>
      </c>
      <c r="L204" s="10">
        <f t="shared" ca="1" si="50"/>
        <v>0</v>
      </c>
      <c r="M204" s="10">
        <f t="shared" ca="1" si="51"/>
        <v>-9.9999999999999645E-2</v>
      </c>
      <c r="N204" s="2">
        <f t="shared" ca="1" si="52"/>
        <v>0</v>
      </c>
      <c r="O204" s="10">
        <f t="shared" ca="1" si="53"/>
        <v>2.73</v>
      </c>
      <c r="P204" s="2">
        <f t="shared" ca="1" si="54"/>
        <v>2.73</v>
      </c>
      <c r="R204" s="1">
        <f t="shared" ca="1" si="56"/>
        <v>9.5</v>
      </c>
      <c r="S204" s="2">
        <f t="shared" ca="1" si="57"/>
        <v>2.73</v>
      </c>
      <c r="T204" s="1" t="str">
        <f ca="1">IF(R204&lt;0,MATCH(ABS(R204),$R206:$R$1000,0)+ROW($R206)-1,"")</f>
        <v/>
      </c>
      <c r="U204" s="1" t="str">
        <f t="shared" ca="1" si="58"/>
        <v/>
      </c>
      <c r="V204" s="11" t="str">
        <f t="shared" ca="1" si="59"/>
        <v/>
      </c>
      <c r="W204" s="11"/>
      <c r="X204" s="11"/>
      <c r="Y204" s="12" t="str">
        <f ca="1">IF(V204&lt;&gt;"",IF(ABS($R204)&lt;0.8*Analyse!$AO$6/2,ABS($V204-$S204)/(INDIRECT($X$5)/100),""),"")</f>
        <v/>
      </c>
      <c r="AN204" s="1"/>
      <c r="AO204" s="2"/>
    </row>
    <row r="205" spans="2:41" x14ac:dyDescent="0.2">
      <c r="B205">
        <v>9.7100000000000009</v>
      </c>
      <c r="C205">
        <v>2.73</v>
      </c>
      <c r="D205" s="13">
        <f ca="1">IF(B205&lt;&gt;"",TRUNC(B205-Analyse!$AP$6,2),"")</f>
        <v>9.6</v>
      </c>
      <c r="F205" s="1">
        <f t="shared" ca="1" si="55"/>
        <v>9.6</v>
      </c>
      <c r="G205" s="12">
        <f ca="1">IF(F205&lt;&gt;"",ROW($D$5)+MATCH(F205,INDIRECT(Analyse!$AR$6):INDIRECT(Analyse!$AS$6)),"")</f>
        <v>206</v>
      </c>
      <c r="H205" s="1" t="str">
        <f t="shared" ca="1" si="46"/>
        <v>D206</v>
      </c>
      <c r="I205" s="1" t="str">
        <f t="shared" ca="1" si="47"/>
        <v>D205</v>
      </c>
      <c r="J205" s="1" t="str">
        <f t="shared" ca="1" si="48"/>
        <v>C206</v>
      </c>
      <c r="K205" s="1" t="str">
        <f t="shared" ca="1" si="49"/>
        <v>C205</v>
      </c>
      <c r="L205" s="10">
        <f t="shared" ca="1" si="50"/>
        <v>0.10000000000000009</v>
      </c>
      <c r="M205" s="10">
        <f t="shared" ca="1" si="51"/>
        <v>-9.9999999999999645E-2</v>
      </c>
      <c r="N205" s="2">
        <f t="shared" ca="1" si="52"/>
        <v>-1.0000000000000044</v>
      </c>
      <c r="O205" s="10">
        <f t="shared" ca="1" si="53"/>
        <v>12.330000000000043</v>
      </c>
      <c r="P205" s="2">
        <f t="shared" ca="1" si="54"/>
        <v>2.7300000000000004</v>
      </c>
      <c r="R205" s="1">
        <f t="shared" ca="1" si="56"/>
        <v>9.6</v>
      </c>
      <c r="S205" s="2">
        <f t="shared" ca="1" si="57"/>
        <v>2.7300000000000004</v>
      </c>
      <c r="T205" s="1" t="str">
        <f ca="1">IF(R205&lt;0,MATCH(ABS(R205),$R207:$R$1000,0)+ROW($R207)-1,"")</f>
        <v/>
      </c>
      <c r="U205" s="1" t="str">
        <f t="shared" ca="1" si="58"/>
        <v/>
      </c>
      <c r="V205" s="11" t="str">
        <f t="shared" ca="1" si="59"/>
        <v/>
      </c>
      <c r="W205" s="11"/>
      <c r="X205" s="11"/>
      <c r="Y205" s="12" t="str">
        <f ca="1">IF(V205&lt;&gt;"",IF(ABS($R205)&lt;0.8*Analyse!$AO$6/2,ABS($V205-$S205)/(INDIRECT($X$5)/100),""),"")</f>
        <v/>
      </c>
      <c r="AN205" s="1"/>
      <c r="AO205" s="2"/>
    </row>
    <row r="206" spans="2:41" x14ac:dyDescent="0.2">
      <c r="B206">
        <v>9.81</v>
      </c>
      <c r="C206">
        <v>2.63</v>
      </c>
      <c r="D206" s="13">
        <f ca="1">IF(B206&lt;&gt;"",TRUNC(B206-Analyse!$AP$6,2),"")</f>
        <v>9.6999999999999993</v>
      </c>
      <c r="F206" s="1">
        <f t="shared" ca="1" si="55"/>
        <v>9.6999999999999993</v>
      </c>
      <c r="G206" s="12">
        <f ca="1">IF(F206&lt;&gt;"",ROW($D$5)+MATCH(F206,INDIRECT(Analyse!$AR$6):INDIRECT(Analyse!$AS$6)),"")</f>
        <v>207</v>
      </c>
      <c r="H206" s="1" t="str">
        <f t="shared" ca="1" si="46"/>
        <v>D207</v>
      </c>
      <c r="I206" s="1" t="str">
        <f t="shared" ca="1" si="47"/>
        <v>D206</v>
      </c>
      <c r="J206" s="1" t="str">
        <f t="shared" ca="1" si="48"/>
        <v>C207</v>
      </c>
      <c r="K206" s="1" t="str">
        <f t="shared" ca="1" si="49"/>
        <v>C206</v>
      </c>
      <c r="L206" s="10">
        <f t="shared" ca="1" si="50"/>
        <v>6.0000000000000053E-2</v>
      </c>
      <c r="M206" s="10">
        <f t="shared" ca="1" si="51"/>
        <v>-0.10000000000000142</v>
      </c>
      <c r="N206" s="2">
        <f t="shared" ca="1" si="52"/>
        <v>-0.59999999999999198</v>
      </c>
      <c r="O206" s="10">
        <f t="shared" ca="1" si="53"/>
        <v>8.4499999999999211</v>
      </c>
      <c r="P206" s="2">
        <f t="shared" ca="1" si="54"/>
        <v>2.629999999999999</v>
      </c>
      <c r="R206" s="1">
        <f t="shared" ca="1" si="56"/>
        <v>9.6999999999999993</v>
      </c>
      <c r="S206" s="2">
        <f t="shared" ca="1" si="57"/>
        <v>2.629999999999999</v>
      </c>
      <c r="T206" s="1" t="str">
        <f ca="1">IF(R206&lt;0,MATCH(ABS(R206),$R208:$R$1000,0)+ROW($R208)-1,"")</f>
        <v/>
      </c>
      <c r="U206" s="1" t="str">
        <f t="shared" ca="1" si="58"/>
        <v/>
      </c>
      <c r="V206" s="11" t="str">
        <f t="shared" ca="1" si="59"/>
        <v/>
      </c>
      <c r="W206" s="11"/>
      <c r="X206" s="11"/>
      <c r="Y206" s="12" t="str">
        <f ca="1">IF(V206&lt;&gt;"",IF(ABS($R206)&lt;0.8*Analyse!$AO$6/2,ABS($V206-$S206)/(INDIRECT($X$5)/100),""),"")</f>
        <v/>
      </c>
      <c r="AN206" s="1"/>
      <c r="AO206" s="2"/>
    </row>
    <row r="207" spans="2:41" x14ac:dyDescent="0.2">
      <c r="B207">
        <v>9.91</v>
      </c>
      <c r="C207">
        <v>2.57</v>
      </c>
      <c r="D207" s="13">
        <f ca="1">IF(B207&lt;&gt;"",TRUNC(B207-Analyse!$AP$6,2),"")</f>
        <v>9.8000000000000007</v>
      </c>
      <c r="F207" s="1">
        <f t="shared" ca="1" si="55"/>
        <v>9.8000000000000007</v>
      </c>
      <c r="G207" s="12">
        <f ca="1">IF(F207&lt;&gt;"",ROW($D$5)+MATCH(F207,INDIRECT(Analyse!$AR$6):INDIRECT(Analyse!$AS$6)),"")</f>
        <v>208</v>
      </c>
      <c r="H207" s="1" t="str">
        <f t="shared" ca="1" si="46"/>
        <v>D208</v>
      </c>
      <c r="I207" s="1" t="str">
        <f t="shared" ca="1" si="47"/>
        <v>D207</v>
      </c>
      <c r="J207" s="1" t="str">
        <f t="shared" ca="1" si="48"/>
        <v>C208</v>
      </c>
      <c r="K207" s="1" t="str">
        <f t="shared" ca="1" si="49"/>
        <v>C207</v>
      </c>
      <c r="L207" s="10">
        <f t="shared" ca="1" si="50"/>
        <v>4.9999999999999822E-2</v>
      </c>
      <c r="M207" s="10">
        <f t="shared" ca="1" si="51"/>
        <v>-9.9999999999999645E-2</v>
      </c>
      <c r="N207" s="2">
        <f t="shared" ca="1" si="52"/>
        <v>-0.5</v>
      </c>
      <c r="O207" s="10">
        <f t="shared" ca="1" si="53"/>
        <v>7.4700000000000006</v>
      </c>
      <c r="P207" s="2">
        <f t="shared" ca="1" si="54"/>
        <v>2.5700000000000003</v>
      </c>
      <c r="R207" s="1">
        <f t="shared" ca="1" si="56"/>
        <v>9.8000000000000007</v>
      </c>
      <c r="S207" s="2">
        <f t="shared" ca="1" si="57"/>
        <v>2.5700000000000003</v>
      </c>
      <c r="T207" s="1" t="str">
        <f ca="1">IF(R207&lt;0,MATCH(ABS(R207),$R209:$R$1000,0)+ROW($R209)-1,"")</f>
        <v/>
      </c>
      <c r="U207" s="1" t="str">
        <f t="shared" ca="1" si="58"/>
        <v/>
      </c>
      <c r="V207" s="11" t="str">
        <f t="shared" ca="1" si="59"/>
        <v/>
      </c>
      <c r="W207" s="11"/>
      <c r="X207" s="11"/>
      <c r="Y207" s="12" t="str">
        <f ca="1">IF(V207&lt;&gt;"",IF(ABS($R207)&lt;0.8*Analyse!$AO$6/2,ABS($V207-$S207)/(INDIRECT($X$5)/100),""),"")</f>
        <v/>
      </c>
      <c r="AN207" s="1"/>
      <c r="AO207" s="2"/>
    </row>
    <row r="208" spans="2:41" x14ac:dyDescent="0.2">
      <c r="B208">
        <v>10.01</v>
      </c>
      <c r="C208">
        <v>2.52</v>
      </c>
      <c r="D208" s="13">
        <f ca="1">IF(B208&lt;&gt;"",TRUNC(B208-Analyse!$AP$6,2),"")</f>
        <v>9.9</v>
      </c>
      <c r="F208" s="1">
        <f t="shared" ca="1" si="55"/>
        <v>9.9</v>
      </c>
      <c r="G208" s="12">
        <f ca="1">IF(F208&lt;&gt;"",ROW($D$5)+MATCH(F208,INDIRECT(Analyse!$AR$6):INDIRECT(Analyse!$AS$6)),"")</f>
        <v>209</v>
      </c>
      <c r="H208" s="1" t="str">
        <f t="shared" ca="1" si="46"/>
        <v>D209</v>
      </c>
      <c r="I208" s="1" t="str">
        <f t="shared" ca="1" si="47"/>
        <v>D208</v>
      </c>
      <c r="J208" s="1" t="str">
        <f t="shared" ca="1" si="48"/>
        <v>C209</v>
      </c>
      <c r="K208" s="1" t="str">
        <f t="shared" ca="1" si="49"/>
        <v>C208</v>
      </c>
      <c r="L208" s="10">
        <f t="shared" ca="1" si="50"/>
        <v>4.0000000000000036E-2</v>
      </c>
      <c r="M208" s="10">
        <f t="shared" ca="1" si="51"/>
        <v>-9.9999999999999645E-2</v>
      </c>
      <c r="N208" s="2">
        <f t="shared" ca="1" si="52"/>
        <v>-0.4000000000000018</v>
      </c>
      <c r="O208" s="10">
        <f t="shared" ca="1" si="53"/>
        <v>6.4800000000000182</v>
      </c>
      <c r="P208" s="2">
        <f t="shared" ca="1" si="54"/>
        <v>2.5200000000000005</v>
      </c>
      <c r="R208" s="1">
        <f t="shared" ca="1" si="56"/>
        <v>9.9</v>
      </c>
      <c r="S208" s="2">
        <f t="shared" ca="1" si="57"/>
        <v>2.5200000000000005</v>
      </c>
      <c r="T208" s="1" t="str">
        <f ca="1">IF(R208&lt;0,MATCH(ABS(R208),$R210:$R$1000,0)+ROW($R210)-1,"")</f>
        <v/>
      </c>
      <c r="U208" s="1" t="str">
        <f t="shared" ca="1" si="58"/>
        <v/>
      </c>
      <c r="V208" s="11" t="str">
        <f t="shared" ca="1" si="59"/>
        <v/>
      </c>
      <c r="W208" s="11"/>
      <c r="X208" s="11"/>
      <c r="Y208" s="12" t="str">
        <f ca="1">IF(V208&lt;&gt;"",IF(ABS($R208)&lt;0.8*Analyse!$AO$6/2,ABS($V208-$S208)/(INDIRECT($X$5)/100),""),"")</f>
        <v/>
      </c>
      <c r="AN208" s="1"/>
      <c r="AO208" s="2"/>
    </row>
    <row r="209" spans="2:41" x14ac:dyDescent="0.2">
      <c r="B209">
        <v>10.11</v>
      </c>
      <c r="C209">
        <v>2.48</v>
      </c>
      <c r="D209" s="13">
        <f ca="1">IF(B209&lt;&gt;"",TRUNC(B209-Analyse!$AP$6,2),"")</f>
        <v>10</v>
      </c>
      <c r="F209" s="1">
        <f t="shared" ca="1" si="55"/>
        <v>10</v>
      </c>
      <c r="G209" s="12">
        <f ca="1">IF(F209&lt;&gt;"",ROW($D$5)+MATCH(F209,INDIRECT(Analyse!$AR$6):INDIRECT(Analyse!$AS$6)),"")</f>
        <v>210</v>
      </c>
      <c r="H209" s="1" t="str">
        <f t="shared" ca="1" si="46"/>
        <v>D210</v>
      </c>
      <c r="I209" s="1" t="str">
        <f t="shared" ca="1" si="47"/>
        <v>D209</v>
      </c>
      <c r="J209" s="1" t="str">
        <f t="shared" ca="1" si="48"/>
        <v>C210</v>
      </c>
      <c r="K209" s="1" t="str">
        <f t="shared" ca="1" si="49"/>
        <v>C209</v>
      </c>
      <c r="L209" s="10">
        <f t="shared" ca="1" si="50"/>
        <v>0.12999999999999989</v>
      </c>
      <c r="M209" s="10">
        <f t="shared" ca="1" si="51"/>
        <v>-9.9999999999999645E-2</v>
      </c>
      <c r="N209" s="2">
        <f t="shared" ca="1" si="52"/>
        <v>-1.3000000000000036</v>
      </c>
      <c r="O209" s="10">
        <f t="shared" ca="1" si="53"/>
        <v>15.480000000000036</v>
      </c>
      <c r="P209" s="2">
        <f t="shared" ca="1" si="54"/>
        <v>2.4800000000000004</v>
      </c>
      <c r="R209" s="1">
        <f t="shared" ca="1" si="56"/>
        <v>10</v>
      </c>
      <c r="S209" s="2">
        <f t="shared" ca="1" si="57"/>
        <v>2.4800000000000004</v>
      </c>
      <c r="T209" s="1" t="str">
        <f ca="1">IF(R209&lt;0,MATCH(ABS(R209),$R211:$R$1000,0)+ROW($R211)-1,"")</f>
        <v/>
      </c>
      <c r="U209" s="1" t="str">
        <f t="shared" ca="1" si="58"/>
        <v/>
      </c>
      <c r="V209" s="11" t="str">
        <f t="shared" ca="1" si="59"/>
        <v/>
      </c>
      <c r="W209" s="11"/>
      <c r="X209" s="11"/>
      <c r="Y209" s="12" t="str">
        <f ca="1">IF(V209&lt;&gt;"",IF(ABS($R209)&lt;0.8*Analyse!$AO$6/2,ABS($V209-$S209)/(INDIRECT($X$5)/100),""),"")</f>
        <v/>
      </c>
      <c r="AN209" s="1"/>
      <c r="AO209" s="2"/>
    </row>
    <row r="210" spans="2:41" x14ac:dyDescent="0.2">
      <c r="B210">
        <v>10.210000000000001</v>
      </c>
      <c r="C210">
        <v>2.35</v>
      </c>
      <c r="D210" s="13">
        <f ca="1">IF(B210&lt;&gt;"",TRUNC(B210-Analyse!$AP$6,2),"")</f>
        <v>10.1</v>
      </c>
      <c r="F210" s="1">
        <f t="shared" ca="1" si="55"/>
        <v>10.1</v>
      </c>
      <c r="G210" s="12">
        <f ca="1">IF(F210&lt;&gt;"",ROW($D$5)+MATCH(F210,INDIRECT(Analyse!$AR$6):INDIRECT(Analyse!$AS$6)),"")</f>
        <v>211</v>
      </c>
      <c r="H210" s="1" t="str">
        <f t="shared" ca="1" si="46"/>
        <v>D211</v>
      </c>
      <c r="I210" s="1" t="str">
        <f t="shared" ca="1" si="47"/>
        <v>D210</v>
      </c>
      <c r="J210" s="1" t="str">
        <f t="shared" ca="1" si="48"/>
        <v>C211</v>
      </c>
      <c r="K210" s="1" t="str">
        <f t="shared" ca="1" si="49"/>
        <v>C210</v>
      </c>
      <c r="L210" s="10">
        <f t="shared" ca="1" si="50"/>
        <v>4.0000000000000036E-2</v>
      </c>
      <c r="M210" s="10">
        <f t="shared" ca="1" si="51"/>
        <v>-9.9999999999999645E-2</v>
      </c>
      <c r="N210" s="2">
        <f t="shared" ca="1" si="52"/>
        <v>-0.4000000000000018</v>
      </c>
      <c r="O210" s="10">
        <f t="shared" ca="1" si="53"/>
        <v>6.3900000000000183</v>
      </c>
      <c r="P210" s="2">
        <f t="shared" ca="1" si="54"/>
        <v>2.3500000000000005</v>
      </c>
      <c r="R210" s="1">
        <f t="shared" ca="1" si="56"/>
        <v>10.1</v>
      </c>
      <c r="S210" s="2">
        <f t="shared" ca="1" si="57"/>
        <v>2.3500000000000005</v>
      </c>
      <c r="T210" s="1" t="str">
        <f ca="1">IF(R210&lt;0,MATCH(ABS(R210),$R212:$R$1000,0)+ROW($R212)-1,"")</f>
        <v/>
      </c>
      <c r="U210" s="1" t="str">
        <f t="shared" ca="1" si="58"/>
        <v/>
      </c>
      <c r="V210" s="11" t="str">
        <f t="shared" ca="1" si="59"/>
        <v/>
      </c>
      <c r="W210" s="11"/>
      <c r="X210" s="11"/>
      <c r="Y210" s="12" t="str">
        <f ca="1">IF(V210&lt;&gt;"",IF(ABS($R210)&lt;0.8*Analyse!$AO$6/2,ABS($V210-$S210)/(INDIRECT($X$5)/100),""),"")</f>
        <v/>
      </c>
      <c r="AN210" s="1"/>
      <c r="AO210" s="2"/>
    </row>
    <row r="211" spans="2:41" x14ac:dyDescent="0.2">
      <c r="B211">
        <v>10.31</v>
      </c>
      <c r="C211">
        <v>2.31</v>
      </c>
      <c r="D211" s="13">
        <f ca="1">IF(B211&lt;&gt;"",TRUNC(B211-Analyse!$AP$6,2),"")</f>
        <v>10.199999999999999</v>
      </c>
      <c r="F211" s="1">
        <f t="shared" ca="1" si="55"/>
        <v>10.199999999999999</v>
      </c>
      <c r="G211" s="12">
        <f ca="1">IF(F211&lt;&gt;"",ROW($D$5)+MATCH(F211,INDIRECT(Analyse!$AR$6):INDIRECT(Analyse!$AS$6)),"")</f>
        <v>212</v>
      </c>
      <c r="H211" s="1" t="str">
        <f t="shared" ca="1" si="46"/>
        <v>D212</v>
      </c>
      <c r="I211" s="1" t="str">
        <f t="shared" ca="1" si="47"/>
        <v>D211</v>
      </c>
      <c r="J211" s="1" t="str">
        <f t="shared" ca="1" si="48"/>
        <v>C212</v>
      </c>
      <c r="K211" s="1" t="str">
        <f t="shared" ca="1" si="49"/>
        <v>C211</v>
      </c>
      <c r="L211" s="10">
        <f t="shared" ca="1" si="50"/>
        <v>5.0000000000000266E-2</v>
      </c>
      <c r="M211" s="10">
        <f t="shared" ca="1" si="51"/>
        <v>-0.10000000000000142</v>
      </c>
      <c r="N211" s="2">
        <f t="shared" ca="1" si="52"/>
        <v>-0.49999999999999556</v>
      </c>
      <c r="O211" s="10">
        <f t="shared" ca="1" si="53"/>
        <v>7.409999999999954</v>
      </c>
      <c r="P211" s="2">
        <f t="shared" ca="1" si="54"/>
        <v>2.3099999999999996</v>
      </c>
      <c r="R211" s="1">
        <f t="shared" ca="1" si="56"/>
        <v>10.199999999999999</v>
      </c>
      <c r="S211" s="2">
        <f t="shared" ca="1" si="57"/>
        <v>2.3099999999999996</v>
      </c>
      <c r="T211" s="1" t="str">
        <f ca="1">IF(R211&lt;0,MATCH(ABS(R211),$R213:$R$1000,0)+ROW($R213)-1,"")</f>
        <v/>
      </c>
      <c r="U211" s="1" t="str">
        <f t="shared" ca="1" si="58"/>
        <v/>
      </c>
      <c r="V211" s="11" t="str">
        <f t="shared" ca="1" si="59"/>
        <v/>
      </c>
      <c r="W211" s="11"/>
      <c r="X211" s="11"/>
      <c r="Y211" s="12" t="str">
        <f ca="1">IF(V211&lt;&gt;"",IF(ABS($R211)&lt;0.8*Analyse!$AO$6/2,ABS($V211-$S211)/(INDIRECT($X$5)/100),""),"")</f>
        <v/>
      </c>
      <c r="AN211" s="1"/>
      <c r="AO211" s="2"/>
    </row>
    <row r="212" spans="2:41" x14ac:dyDescent="0.2">
      <c r="B212">
        <v>10.41</v>
      </c>
      <c r="C212">
        <v>2.2599999999999998</v>
      </c>
      <c r="D212" s="13">
        <f ca="1">IF(B212&lt;&gt;"",TRUNC(B212-Analyse!$AP$6,2),"")</f>
        <v>10.3</v>
      </c>
      <c r="F212" s="1">
        <f t="shared" ca="1" si="55"/>
        <v>10.3</v>
      </c>
      <c r="G212" s="12">
        <f ca="1">IF(F212&lt;&gt;"",ROW($D$5)+MATCH(F212,INDIRECT(Analyse!$AR$6):INDIRECT(Analyse!$AS$6)),"")</f>
        <v>213</v>
      </c>
      <c r="H212" s="1" t="str">
        <f t="shared" ca="1" si="46"/>
        <v>D213</v>
      </c>
      <c r="I212" s="1" t="str">
        <f t="shared" ca="1" si="47"/>
        <v>D212</v>
      </c>
      <c r="J212" s="1" t="str">
        <f t="shared" ca="1" si="48"/>
        <v>C213</v>
      </c>
      <c r="K212" s="1" t="str">
        <f t="shared" ca="1" si="49"/>
        <v>C212</v>
      </c>
      <c r="L212" s="10">
        <f t="shared" ca="1" si="50"/>
        <v>5.9999999999999609E-2</v>
      </c>
      <c r="M212" s="10">
        <f t="shared" ca="1" si="51"/>
        <v>-9.9999999999999645E-2</v>
      </c>
      <c r="N212" s="2">
        <f t="shared" ca="1" si="52"/>
        <v>-0.5999999999999982</v>
      </c>
      <c r="O212" s="10">
        <f t="shared" ca="1" si="53"/>
        <v>8.4399999999999817</v>
      </c>
      <c r="P212" s="2">
        <f t="shared" ca="1" si="54"/>
        <v>2.2599999999999998</v>
      </c>
      <c r="R212" s="1">
        <f t="shared" ca="1" si="56"/>
        <v>10.3</v>
      </c>
      <c r="S212" s="2">
        <f t="shared" ca="1" si="57"/>
        <v>2.2599999999999998</v>
      </c>
      <c r="T212" s="1" t="str">
        <f ca="1">IF(R212&lt;0,MATCH(ABS(R212),$R214:$R$1000,0)+ROW($R214)-1,"")</f>
        <v/>
      </c>
      <c r="U212" s="1" t="str">
        <f t="shared" ca="1" si="58"/>
        <v/>
      </c>
      <c r="V212" s="11" t="str">
        <f t="shared" ca="1" si="59"/>
        <v/>
      </c>
      <c r="W212" s="11"/>
      <c r="X212" s="11"/>
      <c r="Y212" s="12" t="str">
        <f ca="1">IF(V212&lt;&gt;"",IF(ABS($R212)&lt;0.8*Analyse!$AO$6/2,ABS($V212-$S212)/(INDIRECT($X$5)/100),""),"")</f>
        <v/>
      </c>
      <c r="AN212" s="1"/>
      <c r="AO212" s="2"/>
    </row>
    <row r="213" spans="2:41" x14ac:dyDescent="0.2">
      <c r="B213">
        <v>10.51</v>
      </c>
      <c r="C213">
        <v>2.2000000000000002</v>
      </c>
      <c r="D213" s="13">
        <f ca="1">IF(B213&lt;&gt;"",TRUNC(B213-Analyse!$AP$6,2),"")</f>
        <v>10.4</v>
      </c>
      <c r="F213" s="1">
        <f t="shared" ca="1" si="55"/>
        <v>10.4</v>
      </c>
      <c r="G213" s="12">
        <f ca="1">IF(F213&lt;&gt;"",ROW($D$5)+MATCH(F213,INDIRECT(Analyse!$AR$6):INDIRECT(Analyse!$AS$6)),"")</f>
        <v>214</v>
      </c>
      <c r="H213" s="1" t="str">
        <f t="shared" ca="1" si="46"/>
        <v>D214</v>
      </c>
      <c r="I213" s="1" t="str">
        <f t="shared" ca="1" si="47"/>
        <v>D213</v>
      </c>
      <c r="J213" s="1" t="str">
        <f t="shared" ca="1" si="48"/>
        <v>C214</v>
      </c>
      <c r="K213" s="1" t="str">
        <f t="shared" ca="1" si="49"/>
        <v>C213</v>
      </c>
      <c r="L213" s="10" t="str">
        <f t="shared" ca="1" si="50"/>
        <v/>
      </c>
      <c r="M213" s="10" t="str">
        <f t="shared" ca="1" si="51"/>
        <v/>
      </c>
      <c r="N213" s="2" t="str">
        <f t="shared" ca="1" si="52"/>
        <v/>
      </c>
      <c r="O213" s="10" t="str">
        <f t="shared" ca="1" si="53"/>
        <v/>
      </c>
      <c r="P213" s="2" t="str">
        <f t="shared" ca="1" si="54"/>
        <v/>
      </c>
      <c r="R213" s="1">
        <f t="shared" ca="1" si="56"/>
        <v>10.4</v>
      </c>
      <c r="S213" s="2" t="str">
        <f t="shared" ca="1" si="57"/>
        <v/>
      </c>
      <c r="T213" s="1" t="str">
        <f ca="1">IF(R213&lt;0,MATCH(ABS(R213),$R215:$R$1000,0)+ROW($R215)-1,"")</f>
        <v/>
      </c>
      <c r="U213" s="1" t="str">
        <f t="shared" ca="1" si="58"/>
        <v/>
      </c>
      <c r="V213" s="11" t="str">
        <f t="shared" ca="1" si="59"/>
        <v/>
      </c>
      <c r="W213" s="11"/>
      <c r="X213" s="11"/>
      <c r="Y213" s="12" t="str">
        <f ca="1">IF(V213&lt;&gt;"",IF(ABS($R213)&lt;0.8*Analyse!$AO$6/2,ABS($V213-$S213)/(INDIRECT($X$5)/100),""),"")</f>
        <v/>
      </c>
      <c r="AN213" s="1"/>
      <c r="AO213" s="2"/>
    </row>
    <row r="214" spans="2:41" x14ac:dyDescent="0.2">
      <c r="D214" s="13" t="str">
        <f>IF(B214&lt;&gt;"",TRUNC(B214-Analyse!$AP$6,2),"")</f>
        <v/>
      </c>
      <c r="F214" s="1" t="str">
        <f t="shared" si="55"/>
        <v/>
      </c>
      <c r="G214" s="12" t="str">
        <f ca="1">IF(F214&lt;&gt;"",ROW($D$5)+MATCH(F214,INDIRECT(Analyse!$AR$6):INDIRECT(Analyse!$AS$6)),"")</f>
        <v/>
      </c>
      <c r="H214" s="1" t="str">
        <f t="shared" ca="1" si="46"/>
        <v/>
      </c>
      <c r="I214" s="1" t="e">
        <f t="shared" ca="1" si="47"/>
        <v>#VALUE!</v>
      </c>
      <c r="J214" s="1" t="str">
        <f t="shared" ca="1" si="48"/>
        <v>C</v>
      </c>
      <c r="K214" s="1" t="e">
        <f t="shared" ca="1" si="49"/>
        <v>#VALUE!</v>
      </c>
      <c r="L214" s="10" t="e">
        <f t="shared" ca="1" si="50"/>
        <v>#REF!</v>
      </c>
      <c r="M214" s="10" t="e">
        <f t="shared" ca="1" si="51"/>
        <v>#REF!</v>
      </c>
      <c r="N214" s="2" t="e">
        <f t="shared" ca="1" si="52"/>
        <v>#REF!</v>
      </c>
      <c r="O214" s="10" t="e">
        <f t="shared" ca="1" si="53"/>
        <v>#REF!</v>
      </c>
      <c r="P214" s="2" t="e">
        <f t="shared" ca="1" si="54"/>
        <v>#REF!</v>
      </c>
      <c r="R214" s="1" t="str">
        <f t="shared" si="56"/>
        <v/>
      </c>
      <c r="S214" s="2" t="e">
        <f t="shared" ca="1" si="57"/>
        <v>#REF!</v>
      </c>
      <c r="T214" s="1" t="str">
        <f>IF(R214&lt;0,MATCH(ABS(R214),$R216:$R$1000,0)+ROW($R216)-1,"")</f>
        <v/>
      </c>
      <c r="U214" s="1" t="str">
        <f t="shared" si="58"/>
        <v/>
      </c>
      <c r="V214" s="11" t="str">
        <f t="shared" ca="1" si="59"/>
        <v/>
      </c>
      <c r="W214" s="11"/>
      <c r="X214" s="11"/>
      <c r="Y214" s="12" t="str">
        <f ca="1">IF(V214&lt;&gt;"",IF(ABS($R214)&lt;0.8*Analyse!$AO$6/2,ABS($V214-$S214)/(INDIRECT($X$5)/100),""),"")</f>
        <v/>
      </c>
      <c r="AN214" s="1"/>
      <c r="AO214" s="2"/>
    </row>
    <row r="215" spans="2:41" x14ac:dyDescent="0.2">
      <c r="D215" s="13" t="str">
        <f>IF(B215&lt;&gt;"",TRUNC(B215-Analyse!$AP$6,2),"")</f>
        <v/>
      </c>
      <c r="F215" s="1" t="str">
        <f t="shared" si="55"/>
        <v/>
      </c>
      <c r="G215" s="12" t="str">
        <f ca="1">IF(F215&lt;&gt;"",ROW($D$5)+MATCH(F215,INDIRECT(Analyse!$AR$6):INDIRECT(Analyse!$AS$6)),"")</f>
        <v/>
      </c>
      <c r="H215" s="1" t="str">
        <f t="shared" ca="1" si="46"/>
        <v/>
      </c>
      <c r="I215" s="1" t="e">
        <f t="shared" ca="1" si="47"/>
        <v>#VALUE!</v>
      </c>
      <c r="J215" s="1" t="str">
        <f t="shared" ca="1" si="48"/>
        <v>C</v>
      </c>
      <c r="K215" s="1" t="e">
        <f t="shared" ca="1" si="49"/>
        <v>#VALUE!</v>
      </c>
      <c r="L215" s="10" t="e">
        <f t="shared" ca="1" si="50"/>
        <v>#REF!</v>
      </c>
      <c r="M215" s="10" t="e">
        <f t="shared" ca="1" si="51"/>
        <v>#REF!</v>
      </c>
      <c r="N215" s="2" t="e">
        <f t="shared" ca="1" si="52"/>
        <v>#REF!</v>
      </c>
      <c r="O215" s="10" t="e">
        <f t="shared" ca="1" si="53"/>
        <v>#REF!</v>
      </c>
      <c r="P215" s="2" t="e">
        <f t="shared" ca="1" si="54"/>
        <v>#REF!</v>
      </c>
      <c r="R215" s="1" t="str">
        <f t="shared" si="56"/>
        <v/>
      </c>
      <c r="S215" s="2" t="e">
        <f t="shared" ca="1" si="57"/>
        <v>#REF!</v>
      </c>
      <c r="T215" s="1" t="str">
        <f>IF(R215&lt;0,MATCH(ABS(R215),$R217:$R$1000,0)+ROW($R217)-1,"")</f>
        <v/>
      </c>
      <c r="U215" s="1" t="str">
        <f t="shared" si="58"/>
        <v/>
      </c>
      <c r="V215" s="11" t="str">
        <f t="shared" ca="1" si="59"/>
        <v/>
      </c>
      <c r="W215" s="11"/>
      <c r="X215" s="11"/>
      <c r="Y215" s="12" t="str">
        <f ca="1">IF(V215&lt;&gt;"",IF(ABS($R215)&lt;0.8*Analyse!$AO$6/2,ABS($V215-$S215)/(INDIRECT($X$5)/100),""),"")</f>
        <v/>
      </c>
      <c r="AN215" s="1"/>
      <c r="AO215" s="2"/>
    </row>
    <row r="216" spans="2:41" x14ac:dyDescent="0.2">
      <c r="D216" s="13" t="str">
        <f>IF(B216&lt;&gt;"",TRUNC(B216-Analyse!$AP$6,2),"")</f>
        <v/>
      </c>
      <c r="F216" s="1" t="str">
        <f t="shared" si="55"/>
        <v/>
      </c>
      <c r="G216" s="12" t="str">
        <f ca="1">IF(F216&lt;&gt;"",ROW($D$5)+MATCH(F216,INDIRECT(Analyse!$AR$6):INDIRECT(Analyse!$AS$6)),"")</f>
        <v/>
      </c>
      <c r="H216" s="1" t="str">
        <f t="shared" ca="1" si="46"/>
        <v/>
      </c>
      <c r="I216" s="1" t="e">
        <f t="shared" ca="1" si="47"/>
        <v>#VALUE!</v>
      </c>
      <c r="J216" s="1" t="str">
        <f t="shared" ca="1" si="48"/>
        <v>C</v>
      </c>
      <c r="K216" s="1" t="e">
        <f t="shared" ca="1" si="49"/>
        <v>#VALUE!</v>
      </c>
      <c r="L216" s="10" t="e">
        <f t="shared" ca="1" si="50"/>
        <v>#REF!</v>
      </c>
      <c r="M216" s="10" t="e">
        <f t="shared" ca="1" si="51"/>
        <v>#REF!</v>
      </c>
      <c r="N216" s="2" t="e">
        <f t="shared" ca="1" si="52"/>
        <v>#REF!</v>
      </c>
      <c r="O216" s="10" t="e">
        <f t="shared" ca="1" si="53"/>
        <v>#REF!</v>
      </c>
      <c r="P216" s="2" t="e">
        <f t="shared" ca="1" si="54"/>
        <v>#REF!</v>
      </c>
      <c r="R216" s="1" t="str">
        <f t="shared" si="56"/>
        <v/>
      </c>
      <c r="S216" s="2" t="e">
        <f t="shared" ca="1" si="57"/>
        <v>#REF!</v>
      </c>
      <c r="T216" s="1" t="str">
        <f>IF(R216&lt;0,MATCH(ABS(R216),$R218:$R$1000,0)+ROW($R218)-1,"")</f>
        <v/>
      </c>
      <c r="U216" s="1" t="str">
        <f t="shared" si="58"/>
        <v/>
      </c>
      <c r="V216" s="11" t="str">
        <f t="shared" ca="1" si="59"/>
        <v/>
      </c>
      <c r="W216" s="11"/>
      <c r="X216" s="11"/>
      <c r="Y216" s="12" t="str">
        <f ca="1">IF(V216&lt;&gt;"",IF(ABS($R216)&lt;0.8*Analyse!$AO$6/2,ABS($V216-$S216)/(INDIRECT($X$5)/100),""),"")</f>
        <v/>
      </c>
      <c r="AN216" s="1"/>
      <c r="AO216" s="2"/>
    </row>
    <row r="217" spans="2:41" x14ac:dyDescent="0.2">
      <c r="D217" s="13" t="str">
        <f>IF(B217&lt;&gt;"",TRUNC(B217-Analyse!$AP$6,2),"")</f>
        <v/>
      </c>
      <c r="F217" s="1" t="str">
        <f t="shared" si="55"/>
        <v/>
      </c>
      <c r="G217" s="12" t="str">
        <f ca="1">IF(F217&lt;&gt;"",ROW($D$5)+MATCH(F217,INDIRECT(Analyse!$AR$6):INDIRECT(Analyse!$AS$6)),"")</f>
        <v/>
      </c>
      <c r="H217" s="1" t="str">
        <f t="shared" ca="1" si="46"/>
        <v/>
      </c>
      <c r="I217" s="1" t="e">
        <f t="shared" ca="1" si="47"/>
        <v>#VALUE!</v>
      </c>
      <c r="J217" s="1" t="str">
        <f t="shared" ca="1" si="48"/>
        <v>C</v>
      </c>
      <c r="K217" s="1" t="e">
        <f t="shared" ca="1" si="49"/>
        <v>#VALUE!</v>
      </c>
      <c r="L217" s="10" t="e">
        <f t="shared" ca="1" si="50"/>
        <v>#REF!</v>
      </c>
      <c r="M217" s="10" t="e">
        <f t="shared" ca="1" si="51"/>
        <v>#REF!</v>
      </c>
      <c r="N217" s="2" t="e">
        <f t="shared" ca="1" si="52"/>
        <v>#REF!</v>
      </c>
      <c r="O217" s="10" t="e">
        <f t="shared" ca="1" si="53"/>
        <v>#REF!</v>
      </c>
      <c r="P217" s="2" t="e">
        <f t="shared" ca="1" si="54"/>
        <v>#REF!</v>
      </c>
      <c r="R217" s="1" t="str">
        <f t="shared" si="56"/>
        <v/>
      </c>
      <c r="S217" s="2" t="e">
        <f t="shared" ca="1" si="57"/>
        <v>#REF!</v>
      </c>
      <c r="T217" s="1" t="str">
        <f>IF(R217&lt;0,MATCH(ABS(R217),$R219:$R$1000,0)+ROW($R219)-1,"")</f>
        <v/>
      </c>
      <c r="U217" s="1" t="str">
        <f t="shared" si="58"/>
        <v/>
      </c>
      <c r="V217" s="11" t="str">
        <f t="shared" ca="1" si="59"/>
        <v/>
      </c>
      <c r="W217" s="11"/>
      <c r="X217" s="11"/>
      <c r="Y217" s="12" t="str">
        <f ca="1">IF(V217&lt;&gt;"",IF(ABS($R217)&lt;0.8*Analyse!$AO$6/2,ABS($V217-$S217)/(INDIRECT($X$5)/100),""),"")</f>
        <v/>
      </c>
      <c r="AN217" s="1"/>
      <c r="AO217" s="2"/>
    </row>
    <row r="218" spans="2:41" x14ac:dyDescent="0.2">
      <c r="D218" s="13" t="str">
        <f>IF(B218&lt;&gt;"",TRUNC(B218-Analyse!$AP$6,2),"")</f>
        <v/>
      </c>
      <c r="F218" s="1" t="str">
        <f t="shared" si="55"/>
        <v/>
      </c>
      <c r="G218" s="12" t="str">
        <f ca="1">IF(F218&lt;&gt;"",ROW($D$5)+MATCH(F218,INDIRECT(Analyse!$AR$6):INDIRECT(Analyse!$AS$6)),"")</f>
        <v/>
      </c>
      <c r="H218" s="1" t="str">
        <f t="shared" ca="1" si="46"/>
        <v/>
      </c>
      <c r="I218" s="1" t="e">
        <f t="shared" ca="1" si="47"/>
        <v>#VALUE!</v>
      </c>
      <c r="J218" s="1" t="str">
        <f t="shared" ca="1" si="48"/>
        <v>C</v>
      </c>
      <c r="K218" s="1" t="e">
        <f t="shared" ca="1" si="49"/>
        <v>#VALUE!</v>
      </c>
      <c r="L218" s="10" t="e">
        <f t="shared" ca="1" si="50"/>
        <v>#REF!</v>
      </c>
      <c r="M218" s="10" t="e">
        <f t="shared" ca="1" si="51"/>
        <v>#REF!</v>
      </c>
      <c r="N218" s="2" t="e">
        <f t="shared" ca="1" si="52"/>
        <v>#REF!</v>
      </c>
      <c r="O218" s="10" t="e">
        <f t="shared" ca="1" si="53"/>
        <v>#REF!</v>
      </c>
      <c r="P218" s="2" t="e">
        <f t="shared" ca="1" si="54"/>
        <v>#REF!</v>
      </c>
      <c r="R218" s="1" t="str">
        <f t="shared" si="56"/>
        <v/>
      </c>
      <c r="S218" s="2" t="e">
        <f t="shared" ca="1" si="57"/>
        <v>#REF!</v>
      </c>
      <c r="T218" s="1" t="str">
        <f>IF(R218&lt;0,MATCH(ABS(R218),$R220:$R$1000,0)+ROW($R220)-1,"")</f>
        <v/>
      </c>
      <c r="U218" s="1" t="str">
        <f t="shared" si="58"/>
        <v/>
      </c>
      <c r="V218" s="11" t="str">
        <f t="shared" ca="1" si="59"/>
        <v/>
      </c>
      <c r="W218" s="11"/>
      <c r="X218" s="11"/>
      <c r="Y218" s="12" t="str">
        <f ca="1">IF(V218&lt;&gt;"",IF(ABS($R218)&lt;0.8*Analyse!$AO$6/2,ABS($V218-$S218)/(INDIRECT($X$5)/100),""),"")</f>
        <v/>
      </c>
      <c r="AN218" s="1"/>
      <c r="AO218" s="2"/>
    </row>
    <row r="219" spans="2:41" x14ac:dyDescent="0.2">
      <c r="D219" s="13" t="str">
        <f>IF(B219&lt;&gt;"",TRUNC(B219-Analyse!$AP$6,2),"")</f>
        <v/>
      </c>
      <c r="F219" s="1" t="str">
        <f t="shared" si="55"/>
        <v/>
      </c>
      <c r="G219" s="12" t="str">
        <f ca="1">IF(F219&lt;&gt;"",ROW($D$5)+MATCH(F219,INDIRECT(Analyse!$AR$6):INDIRECT(Analyse!$AS$6)),"")</f>
        <v/>
      </c>
      <c r="H219" s="1" t="str">
        <f t="shared" ca="1" si="46"/>
        <v/>
      </c>
      <c r="I219" s="1" t="e">
        <f t="shared" ca="1" si="47"/>
        <v>#VALUE!</v>
      </c>
      <c r="J219" s="1" t="str">
        <f t="shared" ca="1" si="48"/>
        <v>C</v>
      </c>
      <c r="K219" s="1" t="e">
        <f t="shared" ca="1" si="49"/>
        <v>#VALUE!</v>
      </c>
      <c r="L219" s="10" t="e">
        <f t="shared" ca="1" si="50"/>
        <v>#REF!</v>
      </c>
      <c r="M219" s="10" t="e">
        <f t="shared" ca="1" si="51"/>
        <v>#REF!</v>
      </c>
      <c r="N219" s="2" t="e">
        <f t="shared" ca="1" si="52"/>
        <v>#REF!</v>
      </c>
      <c r="O219" s="10" t="e">
        <f t="shared" ca="1" si="53"/>
        <v>#REF!</v>
      </c>
      <c r="P219" s="2" t="e">
        <f t="shared" ca="1" si="54"/>
        <v>#REF!</v>
      </c>
      <c r="R219" s="1" t="str">
        <f t="shared" si="56"/>
        <v/>
      </c>
      <c r="S219" s="2" t="e">
        <f t="shared" ca="1" si="57"/>
        <v>#REF!</v>
      </c>
      <c r="T219" s="1" t="str">
        <f>IF(R219&lt;0,MATCH(ABS(R219),$R221:$R$1000,0)+ROW($R221)-1,"")</f>
        <v/>
      </c>
      <c r="U219" s="1" t="str">
        <f t="shared" si="58"/>
        <v/>
      </c>
      <c r="V219" s="11" t="str">
        <f t="shared" ca="1" si="59"/>
        <v/>
      </c>
      <c r="W219" s="11"/>
      <c r="X219" s="11"/>
      <c r="Y219" s="12" t="str">
        <f ca="1">IF(V219&lt;&gt;"",IF(ABS($R219)&lt;0.8*Analyse!$AO$6/2,ABS($V219-$S219)/(INDIRECT($X$5)/100),""),"")</f>
        <v/>
      </c>
      <c r="AN219" s="1"/>
      <c r="AO219" s="2"/>
    </row>
    <row r="220" spans="2:41" x14ac:dyDescent="0.2">
      <c r="D220" s="13" t="str">
        <f>IF(B220&lt;&gt;"",TRUNC(B220-Analyse!$AP$6,2),"")</f>
        <v/>
      </c>
      <c r="F220" s="1" t="str">
        <f t="shared" si="55"/>
        <v/>
      </c>
      <c r="G220" s="12" t="str">
        <f ca="1">IF(F220&lt;&gt;"",ROW($D$5)+MATCH(F220,INDIRECT(Analyse!$AR$6):INDIRECT(Analyse!$AS$6)),"")</f>
        <v/>
      </c>
      <c r="H220" s="1" t="str">
        <f t="shared" ca="1" si="46"/>
        <v/>
      </c>
      <c r="I220" s="1" t="e">
        <f t="shared" ca="1" si="47"/>
        <v>#VALUE!</v>
      </c>
      <c r="J220" s="1" t="str">
        <f t="shared" ca="1" si="48"/>
        <v>C</v>
      </c>
      <c r="K220" s="1" t="e">
        <f t="shared" ca="1" si="49"/>
        <v>#VALUE!</v>
      </c>
      <c r="L220" s="10" t="e">
        <f t="shared" ca="1" si="50"/>
        <v>#REF!</v>
      </c>
      <c r="M220" s="10" t="e">
        <f t="shared" ca="1" si="51"/>
        <v>#REF!</v>
      </c>
      <c r="N220" s="2" t="e">
        <f t="shared" ca="1" si="52"/>
        <v>#REF!</v>
      </c>
      <c r="O220" s="10" t="e">
        <f t="shared" ca="1" si="53"/>
        <v>#REF!</v>
      </c>
      <c r="P220" s="2" t="e">
        <f t="shared" ca="1" si="54"/>
        <v>#REF!</v>
      </c>
      <c r="R220" s="1" t="str">
        <f t="shared" si="56"/>
        <v/>
      </c>
      <c r="S220" s="2" t="e">
        <f t="shared" ca="1" si="57"/>
        <v>#REF!</v>
      </c>
      <c r="T220" s="1" t="str">
        <f>IF(R220&lt;0,MATCH(ABS(R220),$R222:$R$1000,0)+ROW($R222)-1,"")</f>
        <v/>
      </c>
      <c r="U220" s="1" t="str">
        <f t="shared" si="58"/>
        <v/>
      </c>
      <c r="V220" s="11" t="str">
        <f t="shared" ca="1" si="59"/>
        <v/>
      </c>
      <c r="W220" s="11"/>
      <c r="X220" s="11"/>
      <c r="Y220" s="12" t="str">
        <f ca="1">IF(V220&lt;&gt;"",IF(ABS($R220)&lt;0.8*Analyse!$AO$6/2,ABS($V220-$S220)/(INDIRECT($X$5)/100),""),"")</f>
        <v/>
      </c>
      <c r="AN220" s="1"/>
      <c r="AO220" s="2"/>
    </row>
    <row r="221" spans="2:41" x14ac:dyDescent="0.2">
      <c r="D221" s="13" t="str">
        <f>IF(B221&lt;&gt;"",TRUNC(B221-Analyse!$AP$6,2),"")</f>
        <v/>
      </c>
      <c r="F221" s="1" t="str">
        <f t="shared" si="55"/>
        <v/>
      </c>
      <c r="G221" s="12" t="str">
        <f ca="1">IF(F221&lt;&gt;"",ROW($D$5)+MATCH(F221,INDIRECT(Analyse!$AR$6):INDIRECT(Analyse!$AS$6)),"")</f>
        <v/>
      </c>
      <c r="H221" s="1" t="str">
        <f t="shared" ca="1" si="46"/>
        <v/>
      </c>
      <c r="I221" s="1" t="e">
        <f t="shared" ca="1" si="47"/>
        <v>#VALUE!</v>
      </c>
      <c r="J221" s="1" t="str">
        <f t="shared" ca="1" si="48"/>
        <v>C</v>
      </c>
      <c r="K221" s="1" t="e">
        <f t="shared" ca="1" si="49"/>
        <v>#VALUE!</v>
      </c>
      <c r="L221" s="10" t="e">
        <f t="shared" ca="1" si="50"/>
        <v>#REF!</v>
      </c>
      <c r="M221" s="10" t="e">
        <f t="shared" ca="1" si="51"/>
        <v>#REF!</v>
      </c>
      <c r="N221" s="2" t="e">
        <f t="shared" ca="1" si="52"/>
        <v>#REF!</v>
      </c>
      <c r="O221" s="10" t="e">
        <f t="shared" ca="1" si="53"/>
        <v>#REF!</v>
      </c>
      <c r="P221" s="2" t="e">
        <f t="shared" ca="1" si="54"/>
        <v>#REF!</v>
      </c>
      <c r="R221" s="1" t="str">
        <f t="shared" si="56"/>
        <v/>
      </c>
      <c r="S221" s="2" t="e">
        <f t="shared" ca="1" si="57"/>
        <v>#REF!</v>
      </c>
      <c r="T221" s="1" t="str">
        <f>IF(R221&lt;0,MATCH(ABS(R221),$R223:$R$1000,0)+ROW($R223)-1,"")</f>
        <v/>
      </c>
      <c r="U221" s="1" t="str">
        <f t="shared" si="58"/>
        <v/>
      </c>
      <c r="V221" s="11" t="str">
        <f t="shared" ca="1" si="59"/>
        <v/>
      </c>
      <c r="W221" s="11"/>
      <c r="X221" s="11"/>
      <c r="Y221" s="12" t="str">
        <f ca="1">IF(V221&lt;&gt;"",IF(ABS($R221)&lt;0.8*Analyse!$AO$6/2,ABS($V221-$S221)/(INDIRECT($X$5)/100),""),"")</f>
        <v/>
      </c>
      <c r="AN221" s="1"/>
      <c r="AO221" s="2"/>
    </row>
    <row r="222" spans="2:41" x14ac:dyDescent="0.2">
      <c r="D222" s="13" t="str">
        <f>IF(B222&lt;&gt;"",TRUNC(B222-Analyse!$AP$6,2),"")</f>
        <v/>
      </c>
      <c r="F222" s="1" t="str">
        <f t="shared" si="55"/>
        <v/>
      </c>
      <c r="G222" s="12" t="str">
        <f ca="1">IF(F222&lt;&gt;"",ROW($D$5)+MATCH(F222,INDIRECT(Analyse!$AR$6):INDIRECT(Analyse!$AS$6)),"")</f>
        <v/>
      </c>
      <c r="H222" s="1" t="str">
        <f t="shared" ca="1" si="46"/>
        <v/>
      </c>
      <c r="I222" s="1" t="e">
        <f t="shared" ca="1" si="47"/>
        <v>#VALUE!</v>
      </c>
      <c r="J222" s="1" t="str">
        <f t="shared" ca="1" si="48"/>
        <v>C</v>
      </c>
      <c r="K222" s="1" t="e">
        <f t="shared" ca="1" si="49"/>
        <v>#VALUE!</v>
      </c>
      <c r="L222" s="10" t="e">
        <f t="shared" ca="1" si="50"/>
        <v>#REF!</v>
      </c>
      <c r="M222" s="10" t="e">
        <f t="shared" ca="1" si="51"/>
        <v>#REF!</v>
      </c>
      <c r="N222" s="2" t="e">
        <f t="shared" ca="1" si="52"/>
        <v>#REF!</v>
      </c>
      <c r="O222" s="10" t="e">
        <f t="shared" ca="1" si="53"/>
        <v>#REF!</v>
      </c>
      <c r="P222" s="2" t="e">
        <f t="shared" ca="1" si="54"/>
        <v>#REF!</v>
      </c>
      <c r="R222" s="1" t="str">
        <f t="shared" si="56"/>
        <v/>
      </c>
      <c r="S222" s="2" t="e">
        <f t="shared" ca="1" si="57"/>
        <v>#REF!</v>
      </c>
      <c r="T222" s="1" t="str">
        <f>IF(R222&lt;0,MATCH(ABS(R222),$R224:$R$1000,0)+ROW($R224)-1,"")</f>
        <v/>
      </c>
      <c r="U222" s="1" t="str">
        <f t="shared" si="58"/>
        <v/>
      </c>
      <c r="V222" s="11" t="str">
        <f t="shared" ca="1" si="59"/>
        <v/>
      </c>
      <c r="W222" s="11"/>
      <c r="X222" s="11"/>
      <c r="Y222" s="12" t="str">
        <f ca="1">IF(V222&lt;&gt;"",IF(ABS($R222)&lt;0.8*Analyse!$AO$6/2,ABS($V222-$S222)/(INDIRECT($X$5)/100),""),"")</f>
        <v/>
      </c>
      <c r="AN222" s="1"/>
      <c r="AO222" s="2"/>
    </row>
    <row r="223" spans="2:41" x14ac:dyDescent="0.2">
      <c r="D223" s="13" t="str">
        <f>IF(B223&lt;&gt;"",TRUNC(B223-Analyse!$AP$6,2),"")</f>
        <v/>
      </c>
      <c r="F223" s="1" t="str">
        <f t="shared" si="55"/>
        <v/>
      </c>
      <c r="G223" s="12" t="str">
        <f ca="1">IF(F223&lt;&gt;"",ROW($D$5)+MATCH(F223,INDIRECT(Analyse!$AR$6):INDIRECT(Analyse!$AS$6)),"")</f>
        <v/>
      </c>
      <c r="H223" s="1" t="str">
        <f t="shared" ca="1" si="46"/>
        <v/>
      </c>
      <c r="I223" s="1" t="e">
        <f t="shared" ca="1" si="47"/>
        <v>#VALUE!</v>
      </c>
      <c r="J223" s="1" t="str">
        <f t="shared" ca="1" si="48"/>
        <v>C</v>
      </c>
      <c r="K223" s="1" t="e">
        <f t="shared" ca="1" si="49"/>
        <v>#VALUE!</v>
      </c>
      <c r="L223" s="10" t="e">
        <f t="shared" ca="1" si="50"/>
        <v>#REF!</v>
      </c>
      <c r="M223" s="10" t="e">
        <f t="shared" ca="1" si="51"/>
        <v>#REF!</v>
      </c>
      <c r="N223" s="2" t="e">
        <f t="shared" ca="1" si="52"/>
        <v>#REF!</v>
      </c>
      <c r="O223" s="10" t="e">
        <f t="shared" ca="1" si="53"/>
        <v>#REF!</v>
      </c>
      <c r="P223" s="2" t="e">
        <f t="shared" ca="1" si="54"/>
        <v>#REF!</v>
      </c>
      <c r="R223" s="1" t="str">
        <f t="shared" si="56"/>
        <v/>
      </c>
      <c r="S223" s="2" t="e">
        <f t="shared" ca="1" si="57"/>
        <v>#REF!</v>
      </c>
      <c r="T223" s="1" t="str">
        <f>IF(R223&lt;0,MATCH(ABS(R223),$R225:$R$1000,0)+ROW($R225)-1,"")</f>
        <v/>
      </c>
      <c r="U223" s="1" t="str">
        <f t="shared" si="58"/>
        <v/>
      </c>
      <c r="V223" s="11" t="str">
        <f t="shared" ca="1" si="59"/>
        <v/>
      </c>
      <c r="W223" s="11"/>
      <c r="X223" s="11"/>
      <c r="Y223" s="12" t="str">
        <f ca="1">IF(V223&lt;&gt;"",IF(ABS($R223)&lt;0.8*Analyse!$AO$6/2,ABS($V223-$S223)/(INDIRECT($X$5)/100),""),"")</f>
        <v/>
      </c>
      <c r="AN223" s="1"/>
      <c r="AO223" s="2"/>
    </row>
    <row r="224" spans="2:41" x14ac:dyDescent="0.2">
      <c r="D224" s="13" t="str">
        <f>IF(B224&lt;&gt;"",TRUNC(B224-Analyse!$AP$6,2),"")</f>
        <v/>
      </c>
      <c r="F224" s="1" t="str">
        <f t="shared" si="55"/>
        <v/>
      </c>
      <c r="G224" s="12" t="str">
        <f ca="1">IF(F224&lt;&gt;"",ROW($D$5)+MATCH(F224,INDIRECT(Analyse!$AR$6):INDIRECT(Analyse!$AS$6)),"")</f>
        <v/>
      </c>
      <c r="H224" s="1" t="str">
        <f t="shared" ca="1" si="46"/>
        <v/>
      </c>
      <c r="I224" s="1" t="e">
        <f t="shared" ca="1" si="47"/>
        <v>#VALUE!</v>
      </c>
      <c r="J224" s="1" t="str">
        <f t="shared" ca="1" si="48"/>
        <v>C</v>
      </c>
      <c r="K224" s="1" t="e">
        <f t="shared" ca="1" si="49"/>
        <v>#VALUE!</v>
      </c>
      <c r="L224" s="10" t="e">
        <f t="shared" ca="1" si="50"/>
        <v>#REF!</v>
      </c>
      <c r="M224" s="10" t="e">
        <f t="shared" ca="1" si="51"/>
        <v>#REF!</v>
      </c>
      <c r="N224" s="2" t="e">
        <f t="shared" ca="1" si="52"/>
        <v>#REF!</v>
      </c>
      <c r="O224" s="10" t="e">
        <f t="shared" ca="1" si="53"/>
        <v>#REF!</v>
      </c>
      <c r="P224" s="2" t="e">
        <f t="shared" ca="1" si="54"/>
        <v>#REF!</v>
      </c>
      <c r="R224" s="1" t="str">
        <f t="shared" si="56"/>
        <v/>
      </c>
      <c r="S224" s="2" t="e">
        <f t="shared" ca="1" si="57"/>
        <v>#REF!</v>
      </c>
      <c r="T224" s="1" t="str">
        <f>IF(R224&lt;0,MATCH(ABS(R224),$R226:$R$1000,0)+ROW($R226)-1,"")</f>
        <v/>
      </c>
      <c r="U224" s="1" t="str">
        <f t="shared" si="58"/>
        <v/>
      </c>
      <c r="V224" s="11" t="str">
        <f t="shared" ca="1" si="59"/>
        <v/>
      </c>
      <c r="W224" s="11"/>
      <c r="X224" s="11"/>
      <c r="Y224" s="12" t="str">
        <f ca="1">IF(V224&lt;&gt;"",IF(ABS($R224)&lt;0.8*Analyse!$AO$6/2,ABS($V224-$S224)/(INDIRECT($X$5)/100),""),"")</f>
        <v/>
      </c>
      <c r="AN224" s="1"/>
      <c r="AO224" s="2"/>
    </row>
    <row r="225" spans="4:41" x14ac:dyDescent="0.2">
      <c r="D225" s="13" t="str">
        <f>IF(B225&lt;&gt;"",TRUNC(B225-Analyse!$AP$6,2),"")</f>
        <v/>
      </c>
      <c r="F225" s="1" t="str">
        <f t="shared" si="55"/>
        <v/>
      </c>
      <c r="G225" s="12" t="str">
        <f ca="1">IF(F225&lt;&gt;"",ROW($D$5)+MATCH(F225,INDIRECT(Analyse!$AR$6):INDIRECT(Analyse!$AS$6)),"")</f>
        <v/>
      </c>
      <c r="H225" s="1" t="str">
        <f t="shared" ca="1" si="46"/>
        <v/>
      </c>
      <c r="I225" s="1" t="e">
        <f t="shared" ca="1" si="47"/>
        <v>#VALUE!</v>
      </c>
      <c r="J225" s="1" t="str">
        <f t="shared" ca="1" si="48"/>
        <v>C</v>
      </c>
      <c r="K225" s="1" t="e">
        <f t="shared" ca="1" si="49"/>
        <v>#VALUE!</v>
      </c>
      <c r="L225" s="10" t="e">
        <f t="shared" ca="1" si="50"/>
        <v>#REF!</v>
      </c>
      <c r="M225" s="10" t="e">
        <f t="shared" ca="1" si="51"/>
        <v>#REF!</v>
      </c>
      <c r="N225" s="2" t="e">
        <f t="shared" ca="1" si="52"/>
        <v>#REF!</v>
      </c>
      <c r="O225" s="10" t="e">
        <f t="shared" ca="1" si="53"/>
        <v>#REF!</v>
      </c>
      <c r="P225" s="2" t="e">
        <f t="shared" ca="1" si="54"/>
        <v>#REF!</v>
      </c>
      <c r="R225" s="1" t="str">
        <f t="shared" si="56"/>
        <v/>
      </c>
      <c r="S225" s="2" t="e">
        <f t="shared" ca="1" si="57"/>
        <v>#REF!</v>
      </c>
      <c r="T225" s="1" t="str">
        <f>IF(R225&lt;0,MATCH(ABS(R225),$R227:$R$1000,0)+ROW($R227)-1,"")</f>
        <v/>
      </c>
      <c r="U225" s="1" t="str">
        <f t="shared" si="58"/>
        <v/>
      </c>
      <c r="V225" s="11" t="str">
        <f t="shared" ca="1" si="59"/>
        <v/>
      </c>
      <c r="W225" s="11"/>
      <c r="X225" s="11"/>
      <c r="Y225" s="12" t="str">
        <f ca="1">IF(V225&lt;&gt;"",IF(ABS($R225)&lt;0.8*Analyse!$AO$6/2,ABS($V225-$S225)/(INDIRECT($X$5)/100),""),"")</f>
        <v/>
      </c>
      <c r="AN225" s="1"/>
      <c r="AO225" s="2"/>
    </row>
    <row r="226" spans="4:41" x14ac:dyDescent="0.2">
      <c r="D226" s="13" t="str">
        <f>IF(B226&lt;&gt;"",TRUNC(B226-Analyse!$AP$6,2),"")</f>
        <v/>
      </c>
      <c r="F226" s="1" t="str">
        <f t="shared" si="55"/>
        <v/>
      </c>
      <c r="G226" s="12" t="str">
        <f ca="1">IF(F226&lt;&gt;"",ROW($D$5)+MATCH(F226,INDIRECT(Analyse!$AR$6):INDIRECT(Analyse!$AS$6)),"")</f>
        <v/>
      </c>
      <c r="H226" s="1" t="str">
        <f t="shared" ca="1" si="46"/>
        <v/>
      </c>
      <c r="I226" s="1" t="e">
        <f t="shared" ca="1" si="47"/>
        <v>#VALUE!</v>
      </c>
      <c r="J226" s="1" t="str">
        <f t="shared" ca="1" si="48"/>
        <v>C</v>
      </c>
      <c r="K226" s="1" t="e">
        <f t="shared" ca="1" si="49"/>
        <v>#VALUE!</v>
      </c>
      <c r="L226" s="10" t="e">
        <f t="shared" ca="1" si="50"/>
        <v>#REF!</v>
      </c>
      <c r="M226" s="10" t="e">
        <f t="shared" ca="1" si="51"/>
        <v>#REF!</v>
      </c>
      <c r="N226" s="2" t="e">
        <f t="shared" ca="1" si="52"/>
        <v>#REF!</v>
      </c>
      <c r="O226" s="10" t="e">
        <f t="shared" ca="1" si="53"/>
        <v>#REF!</v>
      </c>
      <c r="P226" s="2" t="e">
        <f t="shared" ca="1" si="54"/>
        <v>#REF!</v>
      </c>
      <c r="R226" s="1" t="str">
        <f t="shared" si="56"/>
        <v/>
      </c>
      <c r="S226" s="2" t="e">
        <f t="shared" ca="1" si="57"/>
        <v>#REF!</v>
      </c>
      <c r="T226" s="1" t="str">
        <f>IF(R226&lt;0,MATCH(ABS(R226),$R228:$R$1000,0)+ROW($R228)-1,"")</f>
        <v/>
      </c>
      <c r="U226" s="1" t="str">
        <f t="shared" si="58"/>
        <v/>
      </c>
      <c r="V226" s="11" t="str">
        <f t="shared" ca="1" si="59"/>
        <v/>
      </c>
      <c r="W226" s="11"/>
      <c r="X226" s="11"/>
      <c r="Y226" s="12" t="str">
        <f ca="1">IF(V226&lt;&gt;"",IF(ABS($R226)&lt;0.8*Analyse!$AO$6/2,ABS($V226-$S226)/(INDIRECT($X$5)/100),""),"")</f>
        <v/>
      </c>
      <c r="AN226" s="1"/>
      <c r="AO226" s="2"/>
    </row>
    <row r="227" spans="4:41" x14ac:dyDescent="0.2">
      <c r="D227" s="13" t="str">
        <f>IF(B227&lt;&gt;"",TRUNC(B227-Analyse!$AP$6,2),"")</f>
        <v/>
      </c>
      <c r="F227" s="1" t="str">
        <f t="shared" si="55"/>
        <v/>
      </c>
      <c r="G227" s="12" t="str">
        <f ca="1">IF(F227&lt;&gt;"",ROW($D$5)+MATCH(F227,INDIRECT(Analyse!$AR$6):INDIRECT(Analyse!$AS$6)),"")</f>
        <v/>
      </c>
      <c r="H227" s="1" t="str">
        <f t="shared" ca="1" si="46"/>
        <v/>
      </c>
      <c r="I227" s="1" t="e">
        <f t="shared" ca="1" si="47"/>
        <v>#VALUE!</v>
      </c>
      <c r="J227" s="1" t="str">
        <f t="shared" ca="1" si="48"/>
        <v>C</v>
      </c>
      <c r="K227" s="1" t="e">
        <f t="shared" ca="1" si="49"/>
        <v>#VALUE!</v>
      </c>
      <c r="L227" s="10" t="e">
        <f t="shared" ca="1" si="50"/>
        <v>#REF!</v>
      </c>
      <c r="M227" s="10" t="e">
        <f t="shared" ca="1" si="51"/>
        <v>#REF!</v>
      </c>
      <c r="N227" s="2" t="e">
        <f t="shared" ca="1" si="52"/>
        <v>#REF!</v>
      </c>
      <c r="O227" s="10" t="e">
        <f t="shared" ca="1" si="53"/>
        <v>#REF!</v>
      </c>
      <c r="P227" s="2" t="e">
        <f t="shared" ca="1" si="54"/>
        <v>#REF!</v>
      </c>
      <c r="R227" s="1" t="str">
        <f t="shared" si="56"/>
        <v/>
      </c>
      <c r="S227" s="2" t="e">
        <f t="shared" ca="1" si="57"/>
        <v>#REF!</v>
      </c>
      <c r="T227" s="1" t="str">
        <f>IF(R227&lt;0,MATCH(ABS(R227),$R229:$R$1000,0)+ROW($R229)-1,"")</f>
        <v/>
      </c>
      <c r="U227" s="1" t="str">
        <f t="shared" si="58"/>
        <v/>
      </c>
      <c r="V227" s="11" t="str">
        <f t="shared" ca="1" si="59"/>
        <v/>
      </c>
      <c r="W227" s="11"/>
      <c r="X227" s="11"/>
      <c r="Y227" s="12" t="str">
        <f ca="1">IF(V227&lt;&gt;"",IF(ABS($R227)&lt;0.8*Analyse!$AO$6/2,ABS($V227-$S227)/(INDIRECT($X$5)/100),""),"")</f>
        <v/>
      </c>
      <c r="AN227" s="1"/>
      <c r="AO227" s="2"/>
    </row>
    <row r="228" spans="4:41" x14ac:dyDescent="0.2">
      <c r="D228" s="13" t="str">
        <f>IF(B228&lt;&gt;"",TRUNC(B228-Analyse!$AP$6,2),"")</f>
        <v/>
      </c>
      <c r="F228" s="1" t="str">
        <f t="shared" si="55"/>
        <v/>
      </c>
      <c r="G228" s="12" t="str">
        <f ca="1">IF(F228&lt;&gt;"",ROW($D$5)+MATCH(F228,INDIRECT(Analyse!$AR$6):INDIRECT(Analyse!$AS$6)),"")</f>
        <v/>
      </c>
      <c r="H228" s="1" t="str">
        <f t="shared" ca="1" si="46"/>
        <v/>
      </c>
      <c r="I228" s="1" t="e">
        <f t="shared" ca="1" si="47"/>
        <v>#VALUE!</v>
      </c>
      <c r="J228" s="1" t="str">
        <f t="shared" ca="1" si="48"/>
        <v>C</v>
      </c>
      <c r="K228" s="1" t="e">
        <f t="shared" ca="1" si="49"/>
        <v>#VALUE!</v>
      </c>
      <c r="L228" s="10" t="e">
        <f t="shared" ca="1" si="50"/>
        <v>#REF!</v>
      </c>
      <c r="M228" s="10" t="e">
        <f t="shared" ca="1" si="51"/>
        <v>#REF!</v>
      </c>
      <c r="N228" s="2" t="e">
        <f t="shared" ca="1" si="52"/>
        <v>#REF!</v>
      </c>
      <c r="O228" s="10" t="e">
        <f t="shared" ca="1" si="53"/>
        <v>#REF!</v>
      </c>
      <c r="P228" s="2" t="e">
        <f t="shared" ca="1" si="54"/>
        <v>#REF!</v>
      </c>
      <c r="R228" s="1" t="str">
        <f t="shared" si="56"/>
        <v/>
      </c>
      <c r="S228" s="2" t="e">
        <f t="shared" ca="1" si="57"/>
        <v>#REF!</v>
      </c>
      <c r="T228" s="1" t="str">
        <f>IF(R228&lt;0,MATCH(ABS(R228),$R230:$R$1000,0)+ROW($R230)-1,"")</f>
        <v/>
      </c>
      <c r="U228" s="1" t="str">
        <f t="shared" si="58"/>
        <v/>
      </c>
      <c r="V228" s="11" t="str">
        <f t="shared" ca="1" si="59"/>
        <v/>
      </c>
      <c r="W228" s="11"/>
      <c r="X228" s="11"/>
      <c r="Y228" s="12" t="str">
        <f ca="1">IF(V228&lt;&gt;"",IF(ABS($R228)&lt;0.8*Analyse!$AO$6/2,ABS($V228-$S228)/(INDIRECT($X$5)/100),""),"")</f>
        <v/>
      </c>
      <c r="AN228" s="1"/>
      <c r="AO228" s="2"/>
    </row>
    <row r="229" spans="4:41" x14ac:dyDescent="0.2">
      <c r="D229" s="13" t="str">
        <f>IF(B229&lt;&gt;"",TRUNC(B229-Analyse!$AP$6,2),"")</f>
        <v/>
      </c>
      <c r="F229" s="1" t="str">
        <f t="shared" si="55"/>
        <v/>
      </c>
      <c r="G229" s="12" t="str">
        <f ca="1">IF(F229&lt;&gt;"",ROW($D$5)+MATCH(F229,INDIRECT(Analyse!$AR$6):INDIRECT(Analyse!$AS$6)),"")</f>
        <v/>
      </c>
      <c r="H229" s="1" t="str">
        <f t="shared" ca="1" si="46"/>
        <v/>
      </c>
      <c r="I229" s="1" t="e">
        <f t="shared" ca="1" si="47"/>
        <v>#VALUE!</v>
      </c>
      <c r="J229" s="1" t="str">
        <f t="shared" ca="1" si="48"/>
        <v>C</v>
      </c>
      <c r="K229" s="1" t="e">
        <f t="shared" ca="1" si="49"/>
        <v>#VALUE!</v>
      </c>
      <c r="L229" s="10" t="e">
        <f t="shared" ca="1" si="50"/>
        <v>#REF!</v>
      </c>
      <c r="M229" s="10" t="e">
        <f t="shared" ca="1" si="51"/>
        <v>#REF!</v>
      </c>
      <c r="N229" s="2" t="e">
        <f t="shared" ca="1" si="52"/>
        <v>#REF!</v>
      </c>
      <c r="O229" s="10" t="e">
        <f t="shared" ca="1" si="53"/>
        <v>#REF!</v>
      </c>
      <c r="P229" s="2" t="e">
        <f t="shared" ca="1" si="54"/>
        <v>#REF!</v>
      </c>
      <c r="R229" s="1" t="str">
        <f t="shared" si="56"/>
        <v/>
      </c>
      <c r="S229" s="2" t="e">
        <f t="shared" ca="1" si="57"/>
        <v>#REF!</v>
      </c>
      <c r="T229" s="1" t="str">
        <f>IF(R229&lt;0,MATCH(ABS(R229),$R231:$R$1000,0)+ROW($R231)-1,"")</f>
        <v/>
      </c>
      <c r="U229" s="1" t="str">
        <f t="shared" si="58"/>
        <v/>
      </c>
      <c r="V229" s="11" t="str">
        <f t="shared" ca="1" si="59"/>
        <v/>
      </c>
      <c r="W229" s="11"/>
      <c r="X229" s="11"/>
      <c r="Y229" s="12" t="str">
        <f ca="1">IF(V229&lt;&gt;"",IF(ABS($R229)&lt;0.8*Analyse!$AO$6/2,ABS($V229-$S229)/(INDIRECT($X$5)/100),""),"")</f>
        <v/>
      </c>
      <c r="AN229" s="1"/>
      <c r="AO229" s="2"/>
    </row>
    <row r="230" spans="4:41" x14ac:dyDescent="0.2">
      <c r="D230" s="13" t="str">
        <f>IF(B230&lt;&gt;"",TRUNC(B230-Analyse!$AP$6,2),"")</f>
        <v/>
      </c>
      <c r="F230" s="1" t="str">
        <f t="shared" si="55"/>
        <v/>
      </c>
      <c r="G230" s="12" t="str">
        <f ca="1">IF(F230&lt;&gt;"",ROW($D$5)+MATCH(F230,INDIRECT(Analyse!$AR$6):INDIRECT(Analyse!$AS$6)),"")</f>
        <v/>
      </c>
      <c r="H230" s="1" t="str">
        <f t="shared" ca="1" si="46"/>
        <v/>
      </c>
      <c r="I230" s="1" t="e">
        <f t="shared" ca="1" si="47"/>
        <v>#VALUE!</v>
      </c>
      <c r="J230" s="1" t="str">
        <f t="shared" ca="1" si="48"/>
        <v>C</v>
      </c>
      <c r="K230" s="1" t="e">
        <f t="shared" ca="1" si="49"/>
        <v>#VALUE!</v>
      </c>
      <c r="L230" s="10" t="e">
        <f t="shared" ca="1" si="50"/>
        <v>#REF!</v>
      </c>
      <c r="M230" s="10" t="e">
        <f t="shared" ca="1" si="51"/>
        <v>#REF!</v>
      </c>
      <c r="N230" s="2" t="e">
        <f t="shared" ca="1" si="52"/>
        <v>#REF!</v>
      </c>
      <c r="O230" s="10" t="e">
        <f t="shared" ca="1" si="53"/>
        <v>#REF!</v>
      </c>
      <c r="P230" s="2" t="e">
        <f t="shared" ca="1" si="54"/>
        <v>#REF!</v>
      </c>
      <c r="R230" s="1" t="str">
        <f t="shared" si="56"/>
        <v/>
      </c>
      <c r="S230" s="2" t="e">
        <f t="shared" ca="1" si="57"/>
        <v>#REF!</v>
      </c>
      <c r="T230" s="1" t="str">
        <f>IF(R230&lt;0,MATCH(ABS(R230),$R232:$R$1000,0)+ROW($R232)-1,"")</f>
        <v/>
      </c>
      <c r="U230" s="1" t="str">
        <f t="shared" si="58"/>
        <v/>
      </c>
      <c r="V230" s="11" t="str">
        <f t="shared" ca="1" si="59"/>
        <v/>
      </c>
      <c r="W230" s="11"/>
      <c r="X230" s="11"/>
      <c r="Y230" s="12" t="str">
        <f ca="1">IF(V230&lt;&gt;"",IF(ABS($R230)&lt;0.8*Analyse!$AO$6/2,ABS($V230-$S230)/(INDIRECT($X$5)/100),""),"")</f>
        <v/>
      </c>
      <c r="AN230" s="1"/>
      <c r="AO230" s="2"/>
    </row>
    <row r="231" spans="4:41" x14ac:dyDescent="0.2">
      <c r="D231" s="13" t="str">
        <f>IF(B231&lt;&gt;"",TRUNC(B231-Analyse!$AP$6,2),"")</f>
        <v/>
      </c>
      <c r="F231" s="1" t="str">
        <f t="shared" si="55"/>
        <v/>
      </c>
      <c r="G231" s="12" t="str">
        <f ca="1">IF(F231&lt;&gt;"",ROW($D$5)+MATCH(F231,INDIRECT(Analyse!$AR$6):INDIRECT(Analyse!$AS$6)),"")</f>
        <v/>
      </c>
      <c r="H231" s="1" t="str">
        <f t="shared" ca="1" si="46"/>
        <v/>
      </c>
      <c r="I231" s="1" t="e">
        <f t="shared" ca="1" si="47"/>
        <v>#VALUE!</v>
      </c>
      <c r="J231" s="1" t="str">
        <f t="shared" ca="1" si="48"/>
        <v>C</v>
      </c>
      <c r="K231" s="1" t="e">
        <f t="shared" ca="1" si="49"/>
        <v>#VALUE!</v>
      </c>
      <c r="L231" s="10" t="e">
        <f t="shared" ca="1" si="50"/>
        <v>#REF!</v>
      </c>
      <c r="M231" s="10" t="e">
        <f t="shared" ca="1" si="51"/>
        <v>#REF!</v>
      </c>
      <c r="N231" s="2" t="e">
        <f t="shared" ca="1" si="52"/>
        <v>#REF!</v>
      </c>
      <c r="O231" s="10" t="e">
        <f t="shared" ca="1" si="53"/>
        <v>#REF!</v>
      </c>
      <c r="P231" s="2" t="e">
        <f t="shared" ca="1" si="54"/>
        <v>#REF!</v>
      </c>
      <c r="R231" s="1" t="str">
        <f t="shared" si="56"/>
        <v/>
      </c>
      <c r="S231" s="2" t="e">
        <f t="shared" ca="1" si="57"/>
        <v>#REF!</v>
      </c>
      <c r="T231" s="1" t="str">
        <f>IF(R231&lt;0,MATCH(ABS(R231),$R233:$R$1000,0)+ROW($R233)-1,"")</f>
        <v/>
      </c>
      <c r="U231" s="1" t="str">
        <f t="shared" si="58"/>
        <v/>
      </c>
      <c r="V231" s="11" t="str">
        <f t="shared" ca="1" si="59"/>
        <v/>
      </c>
      <c r="W231" s="11"/>
      <c r="X231" s="11"/>
      <c r="Y231" s="12" t="str">
        <f ca="1">IF(V231&lt;&gt;"",IF(ABS($R231)&lt;0.8*Analyse!$AO$6/2,ABS($V231-$S231)/(INDIRECT($X$5)/100),""),"")</f>
        <v/>
      </c>
      <c r="AN231" s="1"/>
      <c r="AO231" s="2"/>
    </row>
    <row r="232" spans="4:41" x14ac:dyDescent="0.2">
      <c r="D232" s="13" t="str">
        <f>IF(B232&lt;&gt;"",TRUNC(B232-Analyse!$AP$6,2),"")</f>
        <v/>
      </c>
      <c r="F232" s="1" t="str">
        <f t="shared" si="55"/>
        <v/>
      </c>
      <c r="G232" s="12" t="str">
        <f ca="1">IF(F232&lt;&gt;"",ROW($D$5)+MATCH(F232,INDIRECT(Analyse!$AR$6):INDIRECT(Analyse!$AS$6)),"")</f>
        <v/>
      </c>
      <c r="H232" s="1" t="str">
        <f t="shared" ca="1" si="46"/>
        <v/>
      </c>
      <c r="I232" s="1" t="e">
        <f t="shared" ca="1" si="47"/>
        <v>#VALUE!</v>
      </c>
      <c r="J232" s="1" t="str">
        <f t="shared" ca="1" si="48"/>
        <v>C</v>
      </c>
      <c r="K232" s="1" t="e">
        <f t="shared" ca="1" si="49"/>
        <v>#VALUE!</v>
      </c>
      <c r="L232" s="10" t="e">
        <f t="shared" ca="1" si="50"/>
        <v>#REF!</v>
      </c>
      <c r="M232" s="10" t="e">
        <f t="shared" ca="1" si="51"/>
        <v>#REF!</v>
      </c>
      <c r="N232" s="2" t="e">
        <f t="shared" ca="1" si="52"/>
        <v>#REF!</v>
      </c>
      <c r="O232" s="10" t="e">
        <f t="shared" ca="1" si="53"/>
        <v>#REF!</v>
      </c>
      <c r="P232" s="2" t="e">
        <f t="shared" ca="1" si="54"/>
        <v>#REF!</v>
      </c>
      <c r="R232" s="1" t="str">
        <f t="shared" si="56"/>
        <v/>
      </c>
      <c r="S232" s="2" t="e">
        <f t="shared" ca="1" si="57"/>
        <v>#REF!</v>
      </c>
      <c r="T232" s="1" t="str">
        <f>IF(R232&lt;0,MATCH(ABS(R232),$R234:$R$1000,0)+ROW($R234)-1,"")</f>
        <v/>
      </c>
      <c r="U232" s="1" t="str">
        <f t="shared" si="58"/>
        <v/>
      </c>
      <c r="V232" s="11" t="str">
        <f t="shared" ca="1" si="59"/>
        <v/>
      </c>
      <c r="W232" s="11"/>
      <c r="X232" s="11"/>
      <c r="Y232" s="12" t="str">
        <f ca="1">IF(V232&lt;&gt;"",IF(ABS($R232)&lt;0.8*Analyse!$AO$6/2,ABS($V232-$S232)/(INDIRECT($X$5)/100),""),"")</f>
        <v/>
      </c>
      <c r="AN232" s="1"/>
      <c r="AO232" s="2"/>
    </row>
    <row r="233" spans="4:41" x14ac:dyDescent="0.2">
      <c r="D233" s="13" t="str">
        <f>IF(B233&lt;&gt;"",TRUNC(B233-Analyse!$AP$6,2),"")</f>
        <v/>
      </c>
      <c r="F233" s="1" t="str">
        <f t="shared" si="55"/>
        <v/>
      </c>
      <c r="G233" s="12" t="str">
        <f ca="1">IF(F233&lt;&gt;"",ROW($D$5)+MATCH(F233,INDIRECT(Analyse!$AR$6):INDIRECT(Analyse!$AS$6)),"")</f>
        <v/>
      </c>
      <c r="H233" s="1" t="str">
        <f t="shared" ca="1" si="46"/>
        <v/>
      </c>
      <c r="I233" s="1" t="e">
        <f t="shared" ca="1" si="47"/>
        <v>#VALUE!</v>
      </c>
      <c r="J233" s="1" t="str">
        <f t="shared" ca="1" si="48"/>
        <v>C</v>
      </c>
      <c r="K233" s="1" t="e">
        <f t="shared" ca="1" si="49"/>
        <v>#VALUE!</v>
      </c>
      <c r="L233" s="10" t="e">
        <f t="shared" ca="1" si="50"/>
        <v>#REF!</v>
      </c>
      <c r="M233" s="10" t="e">
        <f t="shared" ca="1" si="51"/>
        <v>#REF!</v>
      </c>
      <c r="N233" s="2" t="e">
        <f t="shared" ca="1" si="52"/>
        <v>#REF!</v>
      </c>
      <c r="O233" s="10" t="e">
        <f t="shared" ca="1" si="53"/>
        <v>#REF!</v>
      </c>
      <c r="P233" s="2" t="e">
        <f t="shared" ca="1" si="54"/>
        <v>#REF!</v>
      </c>
      <c r="R233" s="1" t="str">
        <f t="shared" si="56"/>
        <v/>
      </c>
      <c r="S233" s="2" t="e">
        <f t="shared" ca="1" si="57"/>
        <v>#REF!</v>
      </c>
      <c r="T233" s="1" t="str">
        <f>IF(R233&lt;0,MATCH(ABS(R233),$R235:$R$1000,0)+ROW($R235)-1,"")</f>
        <v/>
      </c>
      <c r="U233" s="1" t="str">
        <f t="shared" si="58"/>
        <v/>
      </c>
      <c r="V233" s="11" t="str">
        <f t="shared" ca="1" si="59"/>
        <v/>
      </c>
      <c r="W233" s="11"/>
      <c r="X233" s="11"/>
      <c r="Y233" s="12" t="str">
        <f ca="1">IF(V233&lt;&gt;"",IF(ABS($R233)&lt;0.8*Analyse!$AO$6/2,ABS($V233-$S233)/(INDIRECT($X$5)/100),""),"")</f>
        <v/>
      </c>
      <c r="AN233" s="1"/>
      <c r="AO233" s="2"/>
    </row>
    <row r="234" spans="4:41" x14ac:dyDescent="0.2">
      <c r="D234" s="13" t="str">
        <f>IF(B234&lt;&gt;"",TRUNC(B234-Analyse!$AP$6,2),"")</f>
        <v/>
      </c>
      <c r="F234" s="1" t="str">
        <f t="shared" si="55"/>
        <v/>
      </c>
      <c r="G234" s="12" t="str">
        <f ca="1">IF(F234&lt;&gt;"",ROW($D$5)+MATCH(F234,INDIRECT(Analyse!$AR$6):INDIRECT(Analyse!$AS$6)),"")</f>
        <v/>
      </c>
      <c r="H234" s="1" t="str">
        <f t="shared" ca="1" si="46"/>
        <v/>
      </c>
      <c r="I234" s="1" t="e">
        <f t="shared" ca="1" si="47"/>
        <v>#VALUE!</v>
      </c>
      <c r="J234" s="1" t="str">
        <f t="shared" ca="1" si="48"/>
        <v>C</v>
      </c>
      <c r="K234" s="1" t="e">
        <f t="shared" ca="1" si="49"/>
        <v>#VALUE!</v>
      </c>
      <c r="L234" s="10" t="e">
        <f t="shared" ca="1" si="50"/>
        <v>#REF!</v>
      </c>
      <c r="M234" s="10" t="e">
        <f t="shared" ca="1" si="51"/>
        <v>#REF!</v>
      </c>
      <c r="N234" s="2" t="e">
        <f t="shared" ca="1" si="52"/>
        <v>#REF!</v>
      </c>
      <c r="O234" s="10" t="e">
        <f t="shared" ca="1" si="53"/>
        <v>#REF!</v>
      </c>
      <c r="P234" s="2" t="e">
        <f t="shared" ca="1" si="54"/>
        <v>#REF!</v>
      </c>
      <c r="R234" s="1" t="str">
        <f t="shared" si="56"/>
        <v/>
      </c>
      <c r="S234" s="2" t="e">
        <f t="shared" ca="1" si="57"/>
        <v>#REF!</v>
      </c>
      <c r="T234" s="1" t="str">
        <f>IF(R234&lt;0,MATCH(ABS(R234),$R236:$R$1000,0)+ROW($R236)-1,"")</f>
        <v/>
      </c>
      <c r="U234" s="1" t="str">
        <f t="shared" si="58"/>
        <v/>
      </c>
      <c r="V234" s="11" t="str">
        <f t="shared" ca="1" si="59"/>
        <v/>
      </c>
      <c r="W234" s="11"/>
      <c r="X234" s="11"/>
      <c r="Y234" s="12" t="str">
        <f ca="1">IF(V234&lt;&gt;"",IF(ABS($R234)&lt;0.8*Analyse!$AO$6/2,ABS($V234-$S234)/(INDIRECT($X$5)/100),""),"")</f>
        <v/>
      </c>
      <c r="AN234" s="1"/>
      <c r="AO234" s="2"/>
    </row>
    <row r="235" spans="4:41" x14ac:dyDescent="0.2">
      <c r="D235" s="13" t="str">
        <f>IF(B235&lt;&gt;"",TRUNC(B235-Analyse!$AP$6,2),"")</f>
        <v/>
      </c>
      <c r="F235" s="1" t="str">
        <f t="shared" si="55"/>
        <v/>
      </c>
      <c r="G235" s="12" t="str">
        <f ca="1">IF(F235&lt;&gt;"",ROW($D$5)+MATCH(F235,INDIRECT(Analyse!$AR$6):INDIRECT(Analyse!$AS$6)),"")</f>
        <v/>
      </c>
      <c r="H235" s="1" t="str">
        <f t="shared" ca="1" si="46"/>
        <v/>
      </c>
      <c r="I235" s="1" t="e">
        <f t="shared" ca="1" si="47"/>
        <v>#VALUE!</v>
      </c>
      <c r="J235" s="1" t="str">
        <f t="shared" ca="1" si="48"/>
        <v>C</v>
      </c>
      <c r="K235" s="1" t="e">
        <f t="shared" ca="1" si="49"/>
        <v>#VALUE!</v>
      </c>
      <c r="L235" s="10" t="e">
        <f t="shared" ca="1" si="50"/>
        <v>#REF!</v>
      </c>
      <c r="M235" s="10" t="e">
        <f t="shared" ca="1" si="51"/>
        <v>#REF!</v>
      </c>
      <c r="N235" s="2" t="e">
        <f t="shared" ca="1" si="52"/>
        <v>#REF!</v>
      </c>
      <c r="O235" s="10" t="e">
        <f t="shared" ca="1" si="53"/>
        <v>#REF!</v>
      </c>
      <c r="P235" s="2" t="e">
        <f t="shared" ca="1" si="54"/>
        <v>#REF!</v>
      </c>
      <c r="R235" s="1" t="str">
        <f t="shared" si="56"/>
        <v/>
      </c>
      <c r="S235" s="2" t="e">
        <f t="shared" ca="1" si="57"/>
        <v>#REF!</v>
      </c>
      <c r="T235" s="1" t="str">
        <f>IF(R235&lt;0,MATCH(ABS(R235),$R237:$R$1000,0)+ROW($R237)-1,"")</f>
        <v/>
      </c>
      <c r="U235" s="1" t="str">
        <f t="shared" si="58"/>
        <v/>
      </c>
      <c r="V235" s="11" t="str">
        <f t="shared" ca="1" si="59"/>
        <v/>
      </c>
      <c r="W235" s="11"/>
      <c r="X235" s="11"/>
      <c r="Y235" s="12" t="str">
        <f ca="1">IF(V235&lt;&gt;"",IF(ABS($R235)&lt;0.8*Analyse!$AO$6/2,ABS($V235-$S235)/(INDIRECT($X$5)/100),""),"")</f>
        <v/>
      </c>
      <c r="AN235" s="1"/>
      <c r="AO235" s="2"/>
    </row>
    <row r="236" spans="4:41" x14ac:dyDescent="0.2">
      <c r="D236" s="13" t="str">
        <f>IF(B236&lt;&gt;"",TRUNC(B236-Analyse!$AP$6,2),"")</f>
        <v/>
      </c>
      <c r="F236" s="1" t="str">
        <f t="shared" si="55"/>
        <v/>
      </c>
      <c r="G236" s="12" t="str">
        <f ca="1">IF(F236&lt;&gt;"",ROW($D$5)+MATCH(F236,INDIRECT(Analyse!$AR$6):INDIRECT(Analyse!$AS$6)),"")</f>
        <v/>
      </c>
      <c r="H236" s="1" t="str">
        <f t="shared" ca="1" si="46"/>
        <v/>
      </c>
      <c r="I236" s="1" t="e">
        <f t="shared" ca="1" si="47"/>
        <v>#VALUE!</v>
      </c>
      <c r="J236" s="1" t="str">
        <f t="shared" ca="1" si="48"/>
        <v>C</v>
      </c>
      <c r="K236" s="1" t="e">
        <f t="shared" ca="1" si="49"/>
        <v>#VALUE!</v>
      </c>
      <c r="L236" s="10" t="e">
        <f t="shared" ca="1" si="50"/>
        <v>#REF!</v>
      </c>
      <c r="M236" s="10" t="e">
        <f t="shared" ca="1" si="51"/>
        <v>#REF!</v>
      </c>
      <c r="N236" s="2" t="e">
        <f t="shared" ca="1" si="52"/>
        <v>#REF!</v>
      </c>
      <c r="O236" s="10" t="e">
        <f t="shared" ca="1" si="53"/>
        <v>#REF!</v>
      </c>
      <c r="P236" s="2" t="e">
        <f t="shared" ca="1" si="54"/>
        <v>#REF!</v>
      </c>
      <c r="R236" s="1" t="str">
        <f t="shared" si="56"/>
        <v/>
      </c>
      <c r="S236" s="2" t="e">
        <f t="shared" ca="1" si="57"/>
        <v>#REF!</v>
      </c>
      <c r="T236" s="1" t="str">
        <f>IF(R236&lt;0,MATCH(ABS(R236),$R238:$R$1000,0)+ROW($R238)-1,"")</f>
        <v/>
      </c>
      <c r="U236" s="1" t="str">
        <f t="shared" si="58"/>
        <v/>
      </c>
      <c r="V236" s="11" t="str">
        <f t="shared" ca="1" si="59"/>
        <v/>
      </c>
      <c r="W236" s="11"/>
      <c r="X236" s="11"/>
      <c r="Y236" s="12" t="str">
        <f ca="1">IF(V236&lt;&gt;"",IF(ABS($R236)&lt;0.8*Analyse!$AO$6/2,ABS($V236-$S236)/(INDIRECT($X$5)/100),""),"")</f>
        <v/>
      </c>
      <c r="AN236" s="1"/>
      <c r="AO236" s="2"/>
    </row>
    <row r="237" spans="4:41" x14ac:dyDescent="0.2">
      <c r="D237" s="13" t="str">
        <f>IF(B237&lt;&gt;"",TRUNC(B237-Analyse!$AP$6,2),"")</f>
        <v/>
      </c>
      <c r="F237" s="1" t="str">
        <f t="shared" si="55"/>
        <v/>
      </c>
      <c r="G237" s="12" t="str">
        <f ca="1">IF(F237&lt;&gt;"",ROW($D$5)+MATCH(F237,INDIRECT(Analyse!$AR$6):INDIRECT(Analyse!$AS$6)),"")</f>
        <v/>
      </c>
      <c r="H237" s="1" t="str">
        <f t="shared" ca="1" si="46"/>
        <v/>
      </c>
      <c r="I237" s="1" t="e">
        <f t="shared" ca="1" si="47"/>
        <v>#VALUE!</v>
      </c>
      <c r="J237" s="1" t="str">
        <f t="shared" ca="1" si="48"/>
        <v>C</v>
      </c>
      <c r="K237" s="1" t="e">
        <f t="shared" ca="1" si="49"/>
        <v>#VALUE!</v>
      </c>
      <c r="L237" s="10" t="e">
        <f t="shared" ca="1" si="50"/>
        <v>#REF!</v>
      </c>
      <c r="M237" s="10" t="e">
        <f t="shared" ca="1" si="51"/>
        <v>#REF!</v>
      </c>
      <c r="N237" s="2" t="e">
        <f t="shared" ca="1" si="52"/>
        <v>#REF!</v>
      </c>
      <c r="O237" s="10" t="e">
        <f t="shared" ca="1" si="53"/>
        <v>#REF!</v>
      </c>
      <c r="P237" s="2" t="e">
        <f t="shared" ca="1" si="54"/>
        <v>#REF!</v>
      </c>
      <c r="R237" s="1" t="str">
        <f t="shared" si="56"/>
        <v/>
      </c>
      <c r="S237" s="2" t="e">
        <f t="shared" ca="1" si="57"/>
        <v>#REF!</v>
      </c>
      <c r="T237" s="1" t="str">
        <f>IF(R237&lt;0,MATCH(ABS(R237),$R239:$R$1000,0)+ROW($R239)-1,"")</f>
        <v/>
      </c>
      <c r="U237" s="1" t="str">
        <f t="shared" si="58"/>
        <v/>
      </c>
      <c r="V237" s="11" t="str">
        <f t="shared" ca="1" si="59"/>
        <v/>
      </c>
      <c r="W237" s="11"/>
      <c r="X237" s="11"/>
      <c r="Y237" s="12" t="str">
        <f ca="1">IF(V237&lt;&gt;"",IF(ABS($R237)&lt;0.8*Analyse!$AO$6/2,ABS($V237-$S237)/(INDIRECT($X$5)/100),""),"")</f>
        <v/>
      </c>
      <c r="AN237" s="1"/>
      <c r="AO237" s="2"/>
    </row>
    <row r="238" spans="4:41" x14ac:dyDescent="0.2">
      <c r="D238" s="13" t="str">
        <f>IF(B238&lt;&gt;"",TRUNC(B238-Analyse!$AP$6,2),"")</f>
        <v/>
      </c>
      <c r="F238" s="1" t="str">
        <f t="shared" si="55"/>
        <v/>
      </c>
      <c r="G238" s="12" t="str">
        <f ca="1">IF(F238&lt;&gt;"",ROW($D$5)+MATCH(F238,INDIRECT(Analyse!$AR$6):INDIRECT(Analyse!$AS$6)),"")</f>
        <v/>
      </c>
      <c r="H238" s="1" t="str">
        <f t="shared" ca="1" si="46"/>
        <v/>
      </c>
      <c r="I238" s="1" t="e">
        <f t="shared" ca="1" si="47"/>
        <v>#VALUE!</v>
      </c>
      <c r="J238" s="1" t="str">
        <f t="shared" ca="1" si="48"/>
        <v>C</v>
      </c>
      <c r="K238" s="1" t="e">
        <f t="shared" ca="1" si="49"/>
        <v>#VALUE!</v>
      </c>
      <c r="L238" s="10" t="e">
        <f t="shared" ca="1" si="50"/>
        <v>#REF!</v>
      </c>
      <c r="M238" s="10" t="e">
        <f t="shared" ca="1" si="51"/>
        <v>#REF!</v>
      </c>
      <c r="N238" s="2" t="e">
        <f t="shared" ca="1" si="52"/>
        <v>#REF!</v>
      </c>
      <c r="O238" s="10" t="e">
        <f t="shared" ca="1" si="53"/>
        <v>#REF!</v>
      </c>
      <c r="P238" s="2" t="e">
        <f t="shared" ca="1" si="54"/>
        <v>#REF!</v>
      </c>
      <c r="R238" s="1" t="str">
        <f t="shared" si="56"/>
        <v/>
      </c>
      <c r="S238" s="2" t="e">
        <f t="shared" ca="1" si="57"/>
        <v>#REF!</v>
      </c>
      <c r="T238" s="1" t="str">
        <f>IF(R238&lt;0,MATCH(ABS(R238),$R240:$R$1000,0)+ROW($R240)-1,"")</f>
        <v/>
      </c>
      <c r="U238" s="1" t="str">
        <f t="shared" si="58"/>
        <v/>
      </c>
      <c r="V238" s="11" t="str">
        <f t="shared" ca="1" si="59"/>
        <v/>
      </c>
      <c r="W238" s="11"/>
      <c r="X238" s="11"/>
      <c r="Y238" s="12" t="str">
        <f ca="1">IF(V238&lt;&gt;"",IF(ABS($R238)&lt;0.8*Analyse!$AO$6/2,ABS($V238-$S238)/(INDIRECT($X$5)/100),""),"")</f>
        <v/>
      </c>
      <c r="AN238" s="1"/>
      <c r="AO238" s="2"/>
    </row>
    <row r="239" spans="4:41" x14ac:dyDescent="0.2">
      <c r="D239" s="13" t="str">
        <f>IF(B239&lt;&gt;"",TRUNC(B239-Analyse!$AP$6,2),"")</f>
        <v/>
      </c>
      <c r="F239" s="1" t="str">
        <f t="shared" si="55"/>
        <v/>
      </c>
      <c r="G239" s="12" t="str">
        <f ca="1">IF(F239&lt;&gt;"",ROW($D$5)+MATCH(F239,INDIRECT(Analyse!$AR$6):INDIRECT(Analyse!$AS$6)),"")</f>
        <v/>
      </c>
      <c r="H239" s="1" t="str">
        <f t="shared" ca="1" si="46"/>
        <v/>
      </c>
      <c r="I239" s="1" t="e">
        <f t="shared" ca="1" si="47"/>
        <v>#VALUE!</v>
      </c>
      <c r="J239" s="1" t="str">
        <f t="shared" ca="1" si="48"/>
        <v>C</v>
      </c>
      <c r="K239" s="1" t="e">
        <f t="shared" ca="1" si="49"/>
        <v>#VALUE!</v>
      </c>
      <c r="L239" s="10" t="e">
        <f t="shared" ca="1" si="50"/>
        <v>#REF!</v>
      </c>
      <c r="M239" s="10" t="e">
        <f t="shared" ca="1" si="51"/>
        <v>#REF!</v>
      </c>
      <c r="N239" s="2" t="e">
        <f t="shared" ca="1" si="52"/>
        <v>#REF!</v>
      </c>
      <c r="O239" s="10" t="e">
        <f t="shared" ca="1" si="53"/>
        <v>#REF!</v>
      </c>
      <c r="P239" s="2" t="e">
        <f t="shared" ca="1" si="54"/>
        <v>#REF!</v>
      </c>
      <c r="R239" s="1" t="str">
        <f t="shared" si="56"/>
        <v/>
      </c>
      <c r="S239" s="2" t="e">
        <f t="shared" ca="1" si="57"/>
        <v>#REF!</v>
      </c>
      <c r="T239" s="1" t="str">
        <f>IF(R239&lt;0,MATCH(ABS(R239),$R241:$R$1000,0)+ROW($R241)-1,"")</f>
        <v/>
      </c>
      <c r="U239" s="1" t="str">
        <f t="shared" si="58"/>
        <v/>
      </c>
      <c r="V239" s="11" t="str">
        <f t="shared" ca="1" si="59"/>
        <v/>
      </c>
      <c r="W239" s="11"/>
      <c r="X239" s="11"/>
      <c r="Y239" s="12" t="str">
        <f ca="1">IF(V239&lt;&gt;"",IF(ABS($R239)&lt;0.8*Analyse!$AO$6/2,ABS($V239-$S239)/(INDIRECT($X$5)/100),""),"")</f>
        <v/>
      </c>
      <c r="AN239" s="1"/>
      <c r="AO239" s="2"/>
    </row>
    <row r="240" spans="4:41" x14ac:dyDescent="0.2">
      <c r="D240" s="13" t="str">
        <f>IF(B240&lt;&gt;"",TRUNC(B240-Analyse!$AP$6,2),"")</f>
        <v/>
      </c>
      <c r="F240" s="1" t="str">
        <f t="shared" si="55"/>
        <v/>
      </c>
      <c r="G240" s="12" t="str">
        <f ca="1">IF(F240&lt;&gt;"",ROW($D$5)+MATCH(F240,INDIRECT(Analyse!$AR$6):INDIRECT(Analyse!$AS$6)),"")</f>
        <v/>
      </c>
      <c r="H240" s="1" t="str">
        <f t="shared" ca="1" si="46"/>
        <v/>
      </c>
      <c r="I240" s="1" t="e">
        <f t="shared" ca="1" si="47"/>
        <v>#VALUE!</v>
      </c>
      <c r="J240" s="1" t="str">
        <f t="shared" ca="1" si="48"/>
        <v>C</v>
      </c>
      <c r="K240" s="1" t="e">
        <f t="shared" ca="1" si="49"/>
        <v>#VALUE!</v>
      </c>
      <c r="L240" s="10" t="e">
        <f t="shared" ca="1" si="50"/>
        <v>#REF!</v>
      </c>
      <c r="M240" s="10" t="e">
        <f t="shared" ca="1" si="51"/>
        <v>#REF!</v>
      </c>
      <c r="N240" s="2" t="e">
        <f t="shared" ca="1" si="52"/>
        <v>#REF!</v>
      </c>
      <c r="O240" s="10" t="e">
        <f t="shared" ca="1" si="53"/>
        <v>#REF!</v>
      </c>
      <c r="P240" s="2" t="e">
        <f t="shared" ca="1" si="54"/>
        <v>#REF!</v>
      </c>
      <c r="R240" s="1" t="str">
        <f t="shared" si="56"/>
        <v/>
      </c>
      <c r="S240" s="2" t="e">
        <f t="shared" ca="1" si="57"/>
        <v>#REF!</v>
      </c>
      <c r="T240" s="1" t="str">
        <f>IF(R240&lt;0,MATCH(ABS(R240),$R242:$R$1000,0)+ROW($R242)-1,"")</f>
        <v/>
      </c>
      <c r="U240" s="1" t="str">
        <f t="shared" si="58"/>
        <v/>
      </c>
      <c r="V240" s="11" t="str">
        <f t="shared" ca="1" si="59"/>
        <v/>
      </c>
      <c r="W240" s="11"/>
      <c r="X240" s="11"/>
      <c r="Y240" s="12" t="str">
        <f ca="1">IF(V240&lt;&gt;"",IF(ABS($R240)&lt;0.8*Analyse!$AO$6/2,ABS($V240-$S240)/(INDIRECT($X$5)/100),""),"")</f>
        <v/>
      </c>
      <c r="AN240" s="1"/>
      <c r="AO240" s="2"/>
    </row>
    <row r="241" spans="4:41" x14ac:dyDescent="0.2">
      <c r="D241" s="13" t="str">
        <f>IF(B241&lt;&gt;"",TRUNC(B241-Analyse!$AP$6,2),"")</f>
        <v/>
      </c>
      <c r="F241" s="1" t="str">
        <f t="shared" si="55"/>
        <v/>
      </c>
      <c r="G241" s="12" t="str">
        <f ca="1">IF(F241&lt;&gt;"",ROW($D$5)+MATCH(F241,INDIRECT(Analyse!$AR$6):INDIRECT(Analyse!$AS$6)),"")</f>
        <v/>
      </c>
      <c r="H241" s="1" t="str">
        <f t="shared" ca="1" si="46"/>
        <v/>
      </c>
      <c r="I241" s="1" t="e">
        <f t="shared" ca="1" si="47"/>
        <v>#VALUE!</v>
      </c>
      <c r="J241" s="1" t="str">
        <f t="shared" ca="1" si="48"/>
        <v>C</v>
      </c>
      <c r="K241" s="1" t="e">
        <f t="shared" ca="1" si="49"/>
        <v>#VALUE!</v>
      </c>
      <c r="L241" s="10" t="e">
        <f t="shared" ca="1" si="50"/>
        <v>#REF!</v>
      </c>
      <c r="M241" s="10" t="e">
        <f t="shared" ca="1" si="51"/>
        <v>#REF!</v>
      </c>
      <c r="N241" s="2" t="e">
        <f t="shared" ca="1" si="52"/>
        <v>#REF!</v>
      </c>
      <c r="O241" s="10" t="e">
        <f t="shared" ca="1" si="53"/>
        <v>#REF!</v>
      </c>
      <c r="P241" s="2" t="e">
        <f t="shared" ca="1" si="54"/>
        <v>#REF!</v>
      </c>
      <c r="R241" s="1" t="str">
        <f t="shared" si="56"/>
        <v/>
      </c>
      <c r="S241" s="2" t="e">
        <f t="shared" ca="1" si="57"/>
        <v>#REF!</v>
      </c>
      <c r="T241" s="1" t="str">
        <f>IF(R241&lt;0,MATCH(ABS(R241),$R243:$R$1000,0)+ROW($R243)-1,"")</f>
        <v/>
      </c>
      <c r="U241" s="1" t="str">
        <f t="shared" si="58"/>
        <v/>
      </c>
      <c r="V241" s="11" t="str">
        <f t="shared" ca="1" si="59"/>
        <v/>
      </c>
      <c r="W241" s="11"/>
      <c r="X241" s="11"/>
      <c r="Y241" s="12" t="str">
        <f ca="1">IF(V241&lt;&gt;"",IF(ABS($R241)&lt;0.8*Analyse!$AO$6/2,ABS($V241-$S241)/(INDIRECT($X$5)/100),""),"")</f>
        <v/>
      </c>
      <c r="AN241" s="1"/>
      <c r="AO241" s="2"/>
    </row>
    <row r="242" spans="4:41" x14ac:dyDescent="0.2">
      <c r="D242" s="13" t="str">
        <f>IF(B242&lt;&gt;"",TRUNC(B242-Analyse!$AP$6,2),"")</f>
        <v/>
      </c>
      <c r="F242" s="1" t="str">
        <f t="shared" si="55"/>
        <v/>
      </c>
      <c r="G242" s="12" t="str">
        <f ca="1">IF(F242&lt;&gt;"",ROW($D$5)+MATCH(F242,INDIRECT(Analyse!$AR$6):INDIRECT(Analyse!$AS$6)),"")</f>
        <v/>
      </c>
      <c r="H242" s="1" t="str">
        <f t="shared" ca="1" si="46"/>
        <v/>
      </c>
      <c r="I242" s="1" t="e">
        <f t="shared" ca="1" si="47"/>
        <v>#VALUE!</v>
      </c>
      <c r="J242" s="1" t="str">
        <f t="shared" ca="1" si="48"/>
        <v>C</v>
      </c>
      <c r="K242" s="1" t="e">
        <f t="shared" ca="1" si="49"/>
        <v>#VALUE!</v>
      </c>
      <c r="L242" s="10" t="e">
        <f t="shared" ca="1" si="50"/>
        <v>#REF!</v>
      </c>
      <c r="M242" s="10" t="e">
        <f t="shared" ca="1" si="51"/>
        <v>#REF!</v>
      </c>
      <c r="N242" s="2" t="e">
        <f t="shared" ca="1" si="52"/>
        <v>#REF!</v>
      </c>
      <c r="O242" s="10" t="e">
        <f t="shared" ca="1" si="53"/>
        <v>#REF!</v>
      </c>
      <c r="P242" s="2" t="e">
        <f t="shared" ca="1" si="54"/>
        <v>#REF!</v>
      </c>
      <c r="R242" s="1" t="str">
        <f t="shared" si="56"/>
        <v/>
      </c>
      <c r="S242" s="2" t="e">
        <f t="shared" ca="1" si="57"/>
        <v>#REF!</v>
      </c>
      <c r="T242" s="1" t="str">
        <f>IF(R242&lt;0,MATCH(ABS(R242),$R244:$R$1000,0)+ROW($R244)-1,"")</f>
        <v/>
      </c>
      <c r="U242" s="1" t="str">
        <f t="shared" si="58"/>
        <v/>
      </c>
      <c r="V242" s="11" t="str">
        <f t="shared" ca="1" si="59"/>
        <v/>
      </c>
      <c r="W242" s="11"/>
      <c r="X242" s="11"/>
      <c r="Y242" s="12" t="str">
        <f ca="1">IF(V242&lt;&gt;"",IF(ABS($R242)&lt;0.8*Analyse!$AO$6/2,ABS($V242-$S242)/(INDIRECT($X$5)/100),""),"")</f>
        <v/>
      </c>
      <c r="AN242" s="1"/>
      <c r="AO242" s="2"/>
    </row>
    <row r="243" spans="4:41" x14ac:dyDescent="0.2">
      <c r="D243" s="13" t="str">
        <f>IF(B243&lt;&gt;"",TRUNC(B243-Analyse!$AP$6,2),"")</f>
        <v/>
      </c>
      <c r="F243" s="1" t="str">
        <f t="shared" si="55"/>
        <v/>
      </c>
      <c r="G243" s="12" t="str">
        <f ca="1">IF(F243&lt;&gt;"",ROW($D$5)+MATCH(F243,INDIRECT(Analyse!$AR$6):INDIRECT(Analyse!$AS$6)),"")</f>
        <v/>
      </c>
      <c r="H243" s="1" t="str">
        <f t="shared" ca="1" si="46"/>
        <v/>
      </c>
      <c r="I243" s="1" t="e">
        <f t="shared" ca="1" si="47"/>
        <v>#VALUE!</v>
      </c>
      <c r="J243" s="1" t="str">
        <f t="shared" ca="1" si="48"/>
        <v>C</v>
      </c>
      <c r="K243" s="1" t="e">
        <f t="shared" ca="1" si="49"/>
        <v>#VALUE!</v>
      </c>
      <c r="L243" s="10" t="e">
        <f t="shared" ca="1" si="50"/>
        <v>#REF!</v>
      </c>
      <c r="M243" s="10" t="e">
        <f t="shared" ca="1" si="51"/>
        <v>#REF!</v>
      </c>
      <c r="N243" s="2" t="e">
        <f t="shared" ca="1" si="52"/>
        <v>#REF!</v>
      </c>
      <c r="O243" s="10" t="e">
        <f t="shared" ca="1" si="53"/>
        <v>#REF!</v>
      </c>
      <c r="P243" s="2" t="e">
        <f t="shared" ca="1" si="54"/>
        <v>#REF!</v>
      </c>
      <c r="R243" s="1" t="str">
        <f t="shared" si="56"/>
        <v/>
      </c>
      <c r="S243" s="2" t="e">
        <f t="shared" ca="1" si="57"/>
        <v>#REF!</v>
      </c>
      <c r="T243" s="1" t="str">
        <f>IF(R243&lt;0,MATCH(ABS(R243),$R245:$R$1000,0)+ROW($R245)-1,"")</f>
        <v/>
      </c>
      <c r="U243" s="1" t="str">
        <f t="shared" si="58"/>
        <v/>
      </c>
      <c r="V243" s="11" t="str">
        <f t="shared" ca="1" si="59"/>
        <v/>
      </c>
      <c r="W243" s="11"/>
      <c r="X243" s="11"/>
      <c r="Y243" s="12" t="str">
        <f ca="1">IF(V243&lt;&gt;"",IF(ABS($R243)&lt;0.8*Analyse!$AO$6/2,ABS($V243-$S243)/(INDIRECT($X$5)/100),""),"")</f>
        <v/>
      </c>
      <c r="AN243" s="1"/>
      <c r="AO243" s="2"/>
    </row>
    <row r="244" spans="4:41" x14ac:dyDescent="0.2">
      <c r="D244" s="13" t="str">
        <f>IF(B244&lt;&gt;"",TRUNC(B244-Analyse!$AP$6,2),"")</f>
        <v/>
      </c>
      <c r="F244" s="1" t="str">
        <f t="shared" si="55"/>
        <v/>
      </c>
      <c r="G244" s="12" t="str">
        <f ca="1">IF(F244&lt;&gt;"",ROW($D$5)+MATCH(F244,INDIRECT(Analyse!$AR$6):INDIRECT(Analyse!$AS$6)),"")</f>
        <v/>
      </c>
      <c r="H244" s="1" t="str">
        <f t="shared" ca="1" si="46"/>
        <v/>
      </c>
      <c r="I244" s="1" t="e">
        <f t="shared" ca="1" si="47"/>
        <v>#VALUE!</v>
      </c>
      <c r="J244" s="1" t="str">
        <f t="shared" ca="1" si="48"/>
        <v>C</v>
      </c>
      <c r="K244" s="1" t="e">
        <f t="shared" ca="1" si="49"/>
        <v>#VALUE!</v>
      </c>
      <c r="L244" s="10" t="e">
        <f t="shared" ca="1" si="50"/>
        <v>#REF!</v>
      </c>
      <c r="M244" s="10" t="e">
        <f t="shared" ca="1" si="51"/>
        <v>#REF!</v>
      </c>
      <c r="N244" s="2" t="e">
        <f t="shared" ca="1" si="52"/>
        <v>#REF!</v>
      </c>
      <c r="O244" s="10" t="e">
        <f t="shared" ca="1" si="53"/>
        <v>#REF!</v>
      </c>
      <c r="P244" s="2" t="e">
        <f t="shared" ca="1" si="54"/>
        <v>#REF!</v>
      </c>
      <c r="R244" s="1" t="str">
        <f t="shared" si="56"/>
        <v/>
      </c>
      <c r="S244" s="2" t="e">
        <f t="shared" ca="1" si="57"/>
        <v>#REF!</v>
      </c>
      <c r="T244" s="1" t="str">
        <f>IF(R244&lt;0,MATCH(ABS(R244),$R246:$R$1000,0)+ROW($R246)-1,"")</f>
        <v/>
      </c>
      <c r="U244" s="1" t="str">
        <f t="shared" si="58"/>
        <v/>
      </c>
      <c r="V244" s="11" t="str">
        <f t="shared" ca="1" si="59"/>
        <v/>
      </c>
      <c r="W244" s="11"/>
      <c r="X244" s="11"/>
      <c r="Y244" s="12" t="str">
        <f ca="1">IF(V244&lt;&gt;"",IF(ABS($R244)&lt;0.8*Analyse!$AO$6/2,ABS($V244-$S244)/(INDIRECT($X$5)/100),""),"")</f>
        <v/>
      </c>
      <c r="AN244" s="1"/>
      <c r="AO244" s="2"/>
    </row>
    <row r="245" spans="4:41" x14ac:dyDescent="0.2">
      <c r="D245" s="13" t="str">
        <f>IF(B245&lt;&gt;"",TRUNC(B245-Analyse!$AP$6,2),"")</f>
        <v/>
      </c>
      <c r="F245" s="1" t="str">
        <f t="shared" si="55"/>
        <v/>
      </c>
      <c r="G245" s="12" t="str">
        <f ca="1">IF(F245&lt;&gt;"",ROW($D$5)+MATCH(F245,INDIRECT(Analyse!$AR$6):INDIRECT(Analyse!$AS$6)),"")</f>
        <v/>
      </c>
      <c r="H245" s="1" t="str">
        <f t="shared" ca="1" si="46"/>
        <v/>
      </c>
      <c r="I245" s="1" t="e">
        <f t="shared" ca="1" si="47"/>
        <v>#VALUE!</v>
      </c>
      <c r="J245" s="1" t="str">
        <f t="shared" ca="1" si="48"/>
        <v>C</v>
      </c>
      <c r="K245" s="1" t="e">
        <f t="shared" ca="1" si="49"/>
        <v>#VALUE!</v>
      </c>
      <c r="L245" s="10" t="e">
        <f t="shared" ca="1" si="50"/>
        <v>#REF!</v>
      </c>
      <c r="M245" s="10" t="e">
        <f t="shared" ca="1" si="51"/>
        <v>#REF!</v>
      </c>
      <c r="N245" s="2" t="e">
        <f t="shared" ca="1" si="52"/>
        <v>#REF!</v>
      </c>
      <c r="O245" s="10" t="e">
        <f t="shared" ca="1" si="53"/>
        <v>#REF!</v>
      </c>
      <c r="P245" s="2" t="e">
        <f t="shared" ca="1" si="54"/>
        <v>#REF!</v>
      </c>
      <c r="R245" s="1" t="str">
        <f t="shared" si="56"/>
        <v/>
      </c>
      <c r="S245" s="2" t="e">
        <f t="shared" ca="1" si="57"/>
        <v>#REF!</v>
      </c>
      <c r="T245" s="1" t="str">
        <f>IF(R245&lt;0,MATCH(ABS(R245),$R247:$R$1000,0)+ROW($R247)-1,"")</f>
        <v/>
      </c>
      <c r="U245" s="1" t="str">
        <f t="shared" si="58"/>
        <v/>
      </c>
      <c r="V245" s="11" t="str">
        <f t="shared" ca="1" si="59"/>
        <v/>
      </c>
      <c r="W245" s="11"/>
      <c r="X245" s="11"/>
      <c r="Y245" s="12" t="str">
        <f ca="1">IF(V245&lt;&gt;"",IF(ABS($R245)&lt;0.8*Analyse!$AO$6/2,ABS($V245-$S245)/(INDIRECT($X$5)/100),""),"")</f>
        <v/>
      </c>
      <c r="AN245" s="1"/>
      <c r="AO245" s="2"/>
    </row>
    <row r="246" spans="4:41" x14ac:dyDescent="0.2">
      <c r="D246" s="13" t="str">
        <f>IF(B246&lt;&gt;"",TRUNC(B246-Analyse!$AP$6,2),"")</f>
        <v/>
      </c>
      <c r="F246" s="1" t="str">
        <f t="shared" si="55"/>
        <v/>
      </c>
      <c r="G246" s="12" t="str">
        <f ca="1">IF(F246&lt;&gt;"",ROW($D$5)+MATCH(F246,INDIRECT(Analyse!$AR$6):INDIRECT(Analyse!$AS$6)),"")</f>
        <v/>
      </c>
      <c r="H246" s="1" t="str">
        <f t="shared" ca="1" si="46"/>
        <v/>
      </c>
      <c r="I246" s="1" t="e">
        <f t="shared" ca="1" si="47"/>
        <v>#VALUE!</v>
      </c>
      <c r="J246" s="1" t="str">
        <f t="shared" ca="1" si="48"/>
        <v>C</v>
      </c>
      <c r="K246" s="1" t="e">
        <f t="shared" ca="1" si="49"/>
        <v>#VALUE!</v>
      </c>
      <c r="L246" s="10" t="e">
        <f t="shared" ca="1" si="50"/>
        <v>#REF!</v>
      </c>
      <c r="M246" s="10" t="e">
        <f t="shared" ca="1" si="51"/>
        <v>#REF!</v>
      </c>
      <c r="N246" s="2" t="e">
        <f t="shared" ca="1" si="52"/>
        <v>#REF!</v>
      </c>
      <c r="O246" s="10" t="e">
        <f t="shared" ca="1" si="53"/>
        <v>#REF!</v>
      </c>
      <c r="P246" s="2" t="e">
        <f t="shared" ca="1" si="54"/>
        <v>#REF!</v>
      </c>
      <c r="R246" s="1" t="str">
        <f t="shared" si="56"/>
        <v/>
      </c>
      <c r="S246" s="2" t="e">
        <f t="shared" ca="1" si="57"/>
        <v>#REF!</v>
      </c>
      <c r="T246" s="1" t="str">
        <f>IF(R246&lt;0,MATCH(ABS(R246),$R248:$R$1000,0)+ROW($R248)-1,"")</f>
        <v/>
      </c>
      <c r="U246" s="1" t="str">
        <f t="shared" si="58"/>
        <v/>
      </c>
      <c r="V246" s="11" t="str">
        <f t="shared" ca="1" si="59"/>
        <v/>
      </c>
      <c r="W246" s="11"/>
      <c r="X246" s="11"/>
      <c r="Y246" s="12" t="str">
        <f ca="1">IF(V246&lt;&gt;"",IF(ABS($R246)&lt;0.8*Analyse!$AO$6/2,ABS($V246-$S246)/(INDIRECT($X$5)/100),""),"")</f>
        <v/>
      </c>
      <c r="AN246" s="1"/>
      <c r="AO246" s="2"/>
    </row>
    <row r="247" spans="4:41" x14ac:dyDescent="0.2">
      <c r="D247" s="13" t="str">
        <f>IF(B247&lt;&gt;"",TRUNC(B247-Analyse!$AP$6,2),"")</f>
        <v/>
      </c>
      <c r="F247" s="1" t="str">
        <f t="shared" si="55"/>
        <v/>
      </c>
      <c r="G247" s="12" t="str">
        <f ca="1">IF(F247&lt;&gt;"",ROW($D$5)+MATCH(F247,INDIRECT(Analyse!$AR$6):INDIRECT(Analyse!$AS$6)),"")</f>
        <v/>
      </c>
      <c r="H247" s="1" t="str">
        <f t="shared" ca="1" si="46"/>
        <v/>
      </c>
      <c r="I247" s="1" t="e">
        <f t="shared" ca="1" si="47"/>
        <v>#VALUE!</v>
      </c>
      <c r="J247" s="1" t="str">
        <f t="shared" ca="1" si="48"/>
        <v>C</v>
      </c>
      <c r="K247" s="1" t="e">
        <f t="shared" ca="1" si="49"/>
        <v>#VALUE!</v>
      </c>
      <c r="L247" s="10" t="e">
        <f t="shared" ca="1" si="50"/>
        <v>#REF!</v>
      </c>
      <c r="M247" s="10" t="e">
        <f t="shared" ca="1" si="51"/>
        <v>#REF!</v>
      </c>
      <c r="N247" s="2" t="e">
        <f t="shared" ca="1" si="52"/>
        <v>#REF!</v>
      </c>
      <c r="O247" s="10" t="e">
        <f t="shared" ca="1" si="53"/>
        <v>#REF!</v>
      </c>
      <c r="P247" s="2" t="e">
        <f t="shared" ca="1" si="54"/>
        <v>#REF!</v>
      </c>
      <c r="R247" s="1" t="str">
        <f t="shared" si="56"/>
        <v/>
      </c>
      <c r="S247" s="2" t="e">
        <f t="shared" ca="1" si="57"/>
        <v>#REF!</v>
      </c>
      <c r="T247" s="1" t="str">
        <f>IF(R247&lt;0,MATCH(ABS(R247),$R249:$R$1000,0)+ROW($R249)-1,"")</f>
        <v/>
      </c>
      <c r="U247" s="1" t="str">
        <f t="shared" si="58"/>
        <v/>
      </c>
      <c r="V247" s="11" t="str">
        <f t="shared" ca="1" si="59"/>
        <v/>
      </c>
      <c r="W247" s="11"/>
      <c r="X247" s="11"/>
      <c r="Y247" s="12" t="str">
        <f ca="1">IF(V247&lt;&gt;"",IF(ABS($R247)&lt;0.8*Analyse!$AO$6/2,ABS($V247-$S247)/(INDIRECT($X$5)/100),""),"")</f>
        <v/>
      </c>
      <c r="AN247" s="1"/>
      <c r="AO247" s="2"/>
    </row>
    <row r="248" spans="4:41" x14ac:dyDescent="0.2">
      <c r="D248" s="13" t="str">
        <f>IF(B248&lt;&gt;"",TRUNC(B248-Analyse!$AP$6,2),"")</f>
        <v/>
      </c>
      <c r="F248" s="1" t="str">
        <f t="shared" si="55"/>
        <v/>
      </c>
      <c r="G248" s="12" t="str">
        <f ca="1">IF(F248&lt;&gt;"",ROW($D$5)+MATCH(F248,INDIRECT(Analyse!$AR$6):INDIRECT(Analyse!$AS$6)),"")</f>
        <v/>
      </c>
      <c r="H248" s="1" t="str">
        <f t="shared" ca="1" si="46"/>
        <v/>
      </c>
      <c r="I248" s="1" t="e">
        <f t="shared" ca="1" si="47"/>
        <v>#VALUE!</v>
      </c>
      <c r="J248" s="1" t="str">
        <f t="shared" ca="1" si="48"/>
        <v>C</v>
      </c>
      <c r="K248" s="1" t="e">
        <f t="shared" ca="1" si="49"/>
        <v>#VALUE!</v>
      </c>
      <c r="L248" s="10" t="e">
        <f t="shared" ca="1" si="50"/>
        <v>#REF!</v>
      </c>
      <c r="M248" s="10" t="e">
        <f t="shared" ca="1" si="51"/>
        <v>#REF!</v>
      </c>
      <c r="N248" s="2" t="e">
        <f t="shared" ca="1" si="52"/>
        <v>#REF!</v>
      </c>
      <c r="O248" s="10" t="e">
        <f t="shared" ca="1" si="53"/>
        <v>#REF!</v>
      </c>
      <c r="P248" s="2" t="e">
        <f t="shared" ca="1" si="54"/>
        <v>#REF!</v>
      </c>
      <c r="R248" s="1" t="str">
        <f t="shared" si="56"/>
        <v/>
      </c>
      <c r="S248" s="2" t="e">
        <f t="shared" ca="1" si="57"/>
        <v>#REF!</v>
      </c>
      <c r="T248" s="1" t="str">
        <f>IF(R248&lt;0,MATCH(ABS(R248),$R250:$R$1000,0)+ROW($R250)-1,"")</f>
        <v/>
      </c>
      <c r="U248" s="1" t="str">
        <f t="shared" si="58"/>
        <v/>
      </c>
      <c r="V248" s="11" t="str">
        <f t="shared" ca="1" si="59"/>
        <v/>
      </c>
      <c r="W248" s="11"/>
      <c r="X248" s="11"/>
      <c r="Y248" s="12" t="str">
        <f ca="1">IF(V248&lt;&gt;"",IF(ABS($R248)&lt;0.8*Analyse!$AO$6/2,ABS($V248-$S248)/(INDIRECT($X$5)/100),""),"")</f>
        <v/>
      </c>
      <c r="AN248" s="1"/>
      <c r="AO248" s="2"/>
    </row>
    <row r="249" spans="4:41" x14ac:dyDescent="0.2">
      <c r="D249" s="13" t="str">
        <f>IF(B249&lt;&gt;"",TRUNC(B249-Analyse!$AP$6,2),"")</f>
        <v/>
      </c>
      <c r="F249" s="1" t="str">
        <f t="shared" si="55"/>
        <v/>
      </c>
      <c r="G249" s="12" t="str">
        <f ca="1">IF(F249&lt;&gt;"",ROW($D$5)+MATCH(F249,INDIRECT(Analyse!$AR$6):INDIRECT(Analyse!$AS$6)),"")</f>
        <v/>
      </c>
      <c r="H249" s="1" t="str">
        <f t="shared" ca="1" si="46"/>
        <v/>
      </c>
      <c r="I249" s="1" t="e">
        <f t="shared" ca="1" si="47"/>
        <v>#VALUE!</v>
      </c>
      <c r="J249" s="1" t="str">
        <f t="shared" ca="1" si="48"/>
        <v>C</v>
      </c>
      <c r="K249" s="1" t="e">
        <f t="shared" ca="1" si="49"/>
        <v>#VALUE!</v>
      </c>
      <c r="L249" s="10" t="e">
        <f t="shared" ca="1" si="50"/>
        <v>#REF!</v>
      </c>
      <c r="M249" s="10" t="e">
        <f t="shared" ca="1" si="51"/>
        <v>#REF!</v>
      </c>
      <c r="N249" s="2" t="e">
        <f t="shared" ca="1" si="52"/>
        <v>#REF!</v>
      </c>
      <c r="O249" s="10" t="e">
        <f t="shared" ca="1" si="53"/>
        <v>#REF!</v>
      </c>
      <c r="P249" s="2" t="e">
        <f t="shared" ca="1" si="54"/>
        <v>#REF!</v>
      </c>
      <c r="R249" s="1" t="str">
        <f t="shared" si="56"/>
        <v/>
      </c>
      <c r="S249" s="2" t="e">
        <f t="shared" ca="1" si="57"/>
        <v>#REF!</v>
      </c>
      <c r="T249" s="1" t="str">
        <f>IF(R249&lt;0,MATCH(ABS(R249),$R251:$R$1000,0)+ROW($R251)-1,"")</f>
        <v/>
      </c>
      <c r="U249" s="1" t="str">
        <f t="shared" si="58"/>
        <v/>
      </c>
      <c r="V249" s="11" t="str">
        <f t="shared" ca="1" si="59"/>
        <v/>
      </c>
      <c r="W249" s="11"/>
      <c r="X249" s="11"/>
      <c r="Y249" s="12" t="str">
        <f ca="1">IF(V249&lt;&gt;"",IF(ABS($R249)&lt;0.8*Analyse!$AO$6/2,ABS($V249-$S249)/(INDIRECT($X$5)/100),""),"")</f>
        <v/>
      </c>
      <c r="AN249" s="1"/>
      <c r="AO249" s="2"/>
    </row>
    <row r="250" spans="4:41" x14ac:dyDescent="0.2">
      <c r="D250" s="13" t="str">
        <f>IF(B250&lt;&gt;"",TRUNC(B250-Analyse!$AP$6,2),"")</f>
        <v/>
      </c>
      <c r="F250" s="1" t="str">
        <f t="shared" si="55"/>
        <v/>
      </c>
      <c r="G250" s="12" t="str">
        <f ca="1">IF(F250&lt;&gt;"",ROW($D$5)+MATCH(F250,INDIRECT(Analyse!$AR$6):INDIRECT(Analyse!$AS$6)),"")</f>
        <v/>
      </c>
      <c r="H250" s="1" t="str">
        <f t="shared" ca="1" si="46"/>
        <v/>
      </c>
      <c r="I250" s="1" t="e">
        <f t="shared" ca="1" si="47"/>
        <v>#VALUE!</v>
      </c>
      <c r="J250" s="1" t="str">
        <f t="shared" ca="1" si="48"/>
        <v>C</v>
      </c>
      <c r="K250" s="1" t="e">
        <f t="shared" ca="1" si="49"/>
        <v>#VALUE!</v>
      </c>
      <c r="L250" s="10" t="e">
        <f t="shared" ca="1" si="50"/>
        <v>#REF!</v>
      </c>
      <c r="M250" s="10" t="e">
        <f t="shared" ca="1" si="51"/>
        <v>#REF!</v>
      </c>
      <c r="N250" s="2" t="e">
        <f t="shared" ca="1" si="52"/>
        <v>#REF!</v>
      </c>
      <c r="O250" s="10" t="e">
        <f t="shared" ca="1" si="53"/>
        <v>#REF!</v>
      </c>
      <c r="P250" s="2" t="e">
        <f t="shared" ca="1" si="54"/>
        <v>#REF!</v>
      </c>
      <c r="R250" s="1" t="str">
        <f t="shared" si="56"/>
        <v/>
      </c>
      <c r="S250" s="2" t="e">
        <f t="shared" ca="1" si="57"/>
        <v>#REF!</v>
      </c>
      <c r="T250" s="1" t="str">
        <f>IF(R250&lt;0,MATCH(ABS(R250),$R252:$R$1000,0)+ROW($R252)-1,"")</f>
        <v/>
      </c>
      <c r="U250" s="1" t="str">
        <f t="shared" si="58"/>
        <v/>
      </c>
      <c r="V250" s="11" t="str">
        <f t="shared" ca="1" si="59"/>
        <v/>
      </c>
      <c r="W250" s="11"/>
      <c r="X250" s="11"/>
      <c r="Y250" s="12" t="str">
        <f ca="1">IF(V250&lt;&gt;"",IF(ABS($R250)&lt;0.8*Analyse!$AO$6/2,ABS($V250-$S250)/(INDIRECT($X$5)/100),""),"")</f>
        <v/>
      </c>
      <c r="AN250" s="1"/>
      <c r="AO250" s="2"/>
    </row>
    <row r="251" spans="4:41" x14ac:dyDescent="0.2">
      <c r="D251" s="13" t="str">
        <f>IF(B251&lt;&gt;"",TRUNC(B251-Analyse!$AP$6,2),"")</f>
        <v/>
      </c>
      <c r="F251" s="1" t="str">
        <f t="shared" si="55"/>
        <v/>
      </c>
      <c r="G251" s="12" t="str">
        <f ca="1">IF(F251&lt;&gt;"",ROW($D$5)+MATCH(F251,INDIRECT(Analyse!$AR$6):INDIRECT(Analyse!$AS$6)),"")</f>
        <v/>
      </c>
      <c r="H251" s="1" t="str">
        <f t="shared" ca="1" si="46"/>
        <v/>
      </c>
      <c r="I251" s="1" t="e">
        <f t="shared" ca="1" si="47"/>
        <v>#VALUE!</v>
      </c>
      <c r="J251" s="1" t="str">
        <f t="shared" ca="1" si="48"/>
        <v>C</v>
      </c>
      <c r="K251" s="1" t="e">
        <f t="shared" ca="1" si="49"/>
        <v>#VALUE!</v>
      </c>
      <c r="L251" s="10" t="e">
        <f t="shared" ca="1" si="50"/>
        <v>#REF!</v>
      </c>
      <c r="M251" s="10" t="e">
        <f t="shared" ca="1" si="51"/>
        <v>#REF!</v>
      </c>
      <c r="N251" s="2" t="e">
        <f t="shared" ca="1" si="52"/>
        <v>#REF!</v>
      </c>
      <c r="O251" s="10" t="e">
        <f t="shared" ca="1" si="53"/>
        <v>#REF!</v>
      </c>
      <c r="P251" s="2" t="e">
        <f t="shared" ca="1" si="54"/>
        <v>#REF!</v>
      </c>
      <c r="R251" s="1" t="str">
        <f t="shared" si="56"/>
        <v/>
      </c>
      <c r="S251" s="2" t="e">
        <f t="shared" ca="1" si="57"/>
        <v>#REF!</v>
      </c>
      <c r="T251" s="1" t="str">
        <f>IF(R251&lt;0,MATCH(ABS(R251),$R253:$R$1000,0)+ROW($R253)-1,"")</f>
        <v/>
      </c>
      <c r="U251" s="1" t="str">
        <f t="shared" si="58"/>
        <v/>
      </c>
      <c r="V251" s="11" t="str">
        <f t="shared" ca="1" si="59"/>
        <v/>
      </c>
      <c r="W251" s="11"/>
      <c r="X251" s="11"/>
      <c r="Y251" s="12" t="str">
        <f ca="1">IF(V251&lt;&gt;"",IF(ABS($R251)&lt;0.8*Analyse!$AO$6/2,ABS($V251-$S251)/(INDIRECT($X$5)/100),""),"")</f>
        <v/>
      </c>
      <c r="AN251" s="1"/>
      <c r="AO251" s="2"/>
    </row>
    <row r="252" spans="4:41" x14ac:dyDescent="0.2">
      <c r="D252" s="13" t="str">
        <f>IF(B252&lt;&gt;"",TRUNC(B252-Analyse!$AP$6,2),"")</f>
        <v/>
      </c>
      <c r="F252" s="1" t="str">
        <f t="shared" si="55"/>
        <v/>
      </c>
      <c r="G252" s="12" t="str">
        <f ca="1">IF(F252&lt;&gt;"",ROW($D$5)+MATCH(F252,INDIRECT(Analyse!$AR$6):INDIRECT(Analyse!$AS$6)),"")</f>
        <v/>
      </c>
      <c r="H252" s="1" t="str">
        <f t="shared" ca="1" si="46"/>
        <v/>
      </c>
      <c r="I252" s="1" t="e">
        <f t="shared" ca="1" si="47"/>
        <v>#VALUE!</v>
      </c>
      <c r="J252" s="1" t="str">
        <f t="shared" ca="1" si="48"/>
        <v>C</v>
      </c>
      <c r="K252" s="1" t="e">
        <f t="shared" ca="1" si="49"/>
        <v>#VALUE!</v>
      </c>
      <c r="L252" s="10" t="e">
        <f t="shared" ca="1" si="50"/>
        <v>#REF!</v>
      </c>
      <c r="M252" s="10" t="e">
        <f t="shared" ca="1" si="51"/>
        <v>#REF!</v>
      </c>
      <c r="N252" s="2" t="e">
        <f t="shared" ca="1" si="52"/>
        <v>#REF!</v>
      </c>
      <c r="O252" s="10" t="e">
        <f t="shared" ca="1" si="53"/>
        <v>#REF!</v>
      </c>
      <c r="P252" s="2" t="e">
        <f t="shared" ca="1" si="54"/>
        <v>#REF!</v>
      </c>
      <c r="R252" s="1" t="str">
        <f t="shared" si="56"/>
        <v/>
      </c>
      <c r="S252" s="2" t="e">
        <f t="shared" ca="1" si="57"/>
        <v>#REF!</v>
      </c>
      <c r="T252" s="1" t="str">
        <f>IF(R252&lt;0,MATCH(ABS(R252),$R254:$R$1000,0)+ROW($R254)-1,"")</f>
        <v/>
      </c>
      <c r="U252" s="1" t="str">
        <f t="shared" si="58"/>
        <v/>
      </c>
      <c r="V252" s="11" t="str">
        <f t="shared" ca="1" si="59"/>
        <v/>
      </c>
      <c r="W252" s="11"/>
      <c r="X252" s="11"/>
      <c r="Y252" s="12" t="str">
        <f ca="1">IF(V252&lt;&gt;"",IF(ABS($R252)&lt;0.8*Analyse!$AO$6/2,ABS($V252-$S252)/(INDIRECT($X$5)/100),""),"")</f>
        <v/>
      </c>
      <c r="AN252" s="1"/>
      <c r="AO252" s="2"/>
    </row>
    <row r="253" spans="4:41" x14ac:dyDescent="0.2">
      <c r="D253" s="13" t="str">
        <f>IF(B253&lt;&gt;"",TRUNC(B253-Analyse!$AP$6,2),"")</f>
        <v/>
      </c>
      <c r="F253" s="1" t="str">
        <f t="shared" si="55"/>
        <v/>
      </c>
      <c r="G253" s="12" t="str">
        <f ca="1">IF(F253&lt;&gt;"",ROW($D$5)+MATCH(F253,INDIRECT(Analyse!$AR$6):INDIRECT(Analyse!$AS$6)),"")</f>
        <v/>
      </c>
      <c r="H253" s="1" t="str">
        <f t="shared" ca="1" si="46"/>
        <v/>
      </c>
      <c r="I253" s="1" t="e">
        <f t="shared" ca="1" si="47"/>
        <v>#VALUE!</v>
      </c>
      <c r="J253" s="1" t="str">
        <f t="shared" ca="1" si="48"/>
        <v>C</v>
      </c>
      <c r="K253" s="1" t="e">
        <f t="shared" ca="1" si="49"/>
        <v>#VALUE!</v>
      </c>
      <c r="L253" s="10" t="e">
        <f t="shared" ca="1" si="50"/>
        <v>#REF!</v>
      </c>
      <c r="M253" s="10" t="e">
        <f t="shared" ca="1" si="51"/>
        <v>#REF!</v>
      </c>
      <c r="N253" s="2" t="e">
        <f t="shared" ca="1" si="52"/>
        <v>#REF!</v>
      </c>
      <c r="O253" s="10" t="e">
        <f t="shared" ca="1" si="53"/>
        <v>#REF!</v>
      </c>
      <c r="P253" s="2" t="e">
        <f t="shared" ca="1" si="54"/>
        <v>#REF!</v>
      </c>
      <c r="R253" s="1" t="str">
        <f t="shared" si="56"/>
        <v/>
      </c>
      <c r="S253" s="2" t="e">
        <f t="shared" ca="1" si="57"/>
        <v>#REF!</v>
      </c>
      <c r="T253" s="1" t="str">
        <f>IF(R253&lt;0,MATCH(ABS(R253),$R255:$R$1000,0)+ROW($R255)-1,"")</f>
        <v/>
      </c>
      <c r="U253" s="1" t="str">
        <f t="shared" si="58"/>
        <v/>
      </c>
      <c r="V253" s="11" t="str">
        <f t="shared" ca="1" si="59"/>
        <v/>
      </c>
      <c r="W253" s="11"/>
      <c r="X253" s="11"/>
      <c r="Y253" s="12" t="str">
        <f ca="1">IF(V253&lt;&gt;"",IF(ABS($R253)&lt;0.8*Analyse!$AO$6/2,ABS($V253-$S253)/(INDIRECT($X$5)/100),""),"")</f>
        <v/>
      </c>
      <c r="AN253" s="1"/>
      <c r="AO253" s="2"/>
    </row>
    <row r="254" spans="4:41" x14ac:dyDescent="0.2">
      <c r="D254" s="13" t="str">
        <f>IF(B254&lt;&gt;"",TRUNC(B254-Analyse!$AP$6,2),"")</f>
        <v/>
      </c>
      <c r="F254" s="1" t="str">
        <f t="shared" si="55"/>
        <v/>
      </c>
      <c r="G254" s="12" t="str">
        <f ca="1">IF(F254&lt;&gt;"",ROW($D$5)+MATCH(F254,INDIRECT(Analyse!$AR$6):INDIRECT(Analyse!$AS$6)),"")</f>
        <v/>
      </c>
      <c r="H254" s="1" t="str">
        <f t="shared" ca="1" si="46"/>
        <v/>
      </c>
      <c r="I254" s="1" t="e">
        <f t="shared" ca="1" si="47"/>
        <v>#VALUE!</v>
      </c>
      <c r="J254" s="1" t="str">
        <f t="shared" ca="1" si="48"/>
        <v>C</v>
      </c>
      <c r="K254" s="1" t="e">
        <f t="shared" ca="1" si="49"/>
        <v>#VALUE!</v>
      </c>
      <c r="L254" s="10" t="e">
        <f t="shared" ca="1" si="50"/>
        <v>#REF!</v>
      </c>
      <c r="M254" s="10" t="e">
        <f t="shared" ca="1" si="51"/>
        <v>#REF!</v>
      </c>
      <c r="N254" s="2" t="e">
        <f t="shared" ca="1" si="52"/>
        <v>#REF!</v>
      </c>
      <c r="O254" s="10" t="e">
        <f t="shared" ca="1" si="53"/>
        <v>#REF!</v>
      </c>
      <c r="P254" s="2" t="e">
        <f t="shared" ca="1" si="54"/>
        <v>#REF!</v>
      </c>
      <c r="R254" s="1" t="str">
        <f t="shared" si="56"/>
        <v/>
      </c>
      <c r="S254" s="2" t="e">
        <f t="shared" ca="1" si="57"/>
        <v>#REF!</v>
      </c>
      <c r="T254" s="1" t="str">
        <f>IF(R254&lt;0,MATCH(ABS(R254),$R256:$R$1000,0)+ROW($R256)-1,"")</f>
        <v/>
      </c>
      <c r="U254" s="1" t="str">
        <f t="shared" si="58"/>
        <v/>
      </c>
      <c r="V254" s="11" t="str">
        <f t="shared" ca="1" si="59"/>
        <v/>
      </c>
      <c r="W254" s="11"/>
      <c r="X254" s="11"/>
      <c r="Y254" s="12" t="str">
        <f ca="1">IF(V254&lt;&gt;"",IF(ABS($R254)&lt;0.8*Analyse!$AO$6/2,ABS($V254-$S254)/(INDIRECT($X$5)/100),""),"")</f>
        <v/>
      </c>
      <c r="AN254" s="1"/>
      <c r="AO254" s="2"/>
    </row>
    <row r="255" spans="4:41" x14ac:dyDescent="0.2">
      <c r="D255" s="13" t="str">
        <f>IF(B255&lt;&gt;"",TRUNC(B255-Analyse!$AP$6,2),"")</f>
        <v/>
      </c>
      <c r="F255" s="1" t="str">
        <f t="shared" si="55"/>
        <v/>
      </c>
      <c r="G255" s="12" t="str">
        <f ca="1">IF(F255&lt;&gt;"",ROW($D$5)+MATCH(F255,INDIRECT(Analyse!$AR$6):INDIRECT(Analyse!$AS$6)),"")</f>
        <v/>
      </c>
      <c r="H255" s="1" t="str">
        <f t="shared" ca="1" si="46"/>
        <v/>
      </c>
      <c r="I255" s="1" t="e">
        <f t="shared" ca="1" si="47"/>
        <v>#VALUE!</v>
      </c>
      <c r="J255" s="1" t="str">
        <f t="shared" ca="1" si="48"/>
        <v>C</v>
      </c>
      <c r="K255" s="1" t="e">
        <f t="shared" ca="1" si="49"/>
        <v>#VALUE!</v>
      </c>
      <c r="L255" s="10" t="e">
        <f t="shared" ca="1" si="50"/>
        <v>#REF!</v>
      </c>
      <c r="M255" s="10" t="e">
        <f t="shared" ca="1" si="51"/>
        <v>#REF!</v>
      </c>
      <c r="N255" s="2" t="e">
        <f t="shared" ca="1" si="52"/>
        <v>#REF!</v>
      </c>
      <c r="O255" s="10" t="e">
        <f t="shared" ca="1" si="53"/>
        <v>#REF!</v>
      </c>
      <c r="P255" s="2" t="e">
        <f t="shared" ca="1" si="54"/>
        <v>#REF!</v>
      </c>
      <c r="R255" s="1" t="str">
        <f t="shared" si="56"/>
        <v/>
      </c>
      <c r="S255" s="2" t="e">
        <f t="shared" ca="1" si="57"/>
        <v>#REF!</v>
      </c>
      <c r="T255" s="1" t="str">
        <f>IF(R255&lt;0,MATCH(ABS(R255),$R257:$R$1000,0)+ROW($R257)-1,"")</f>
        <v/>
      </c>
      <c r="U255" s="1" t="str">
        <f t="shared" si="58"/>
        <v/>
      </c>
      <c r="V255" s="11" t="str">
        <f t="shared" ca="1" si="59"/>
        <v/>
      </c>
      <c r="W255" s="11"/>
      <c r="X255" s="11"/>
      <c r="Y255" s="12" t="str">
        <f ca="1">IF(V255&lt;&gt;"",IF(ABS($R255)&lt;0.8*Analyse!$AO$6/2,ABS($V255-$S255)/(INDIRECT($X$5)/100),""),"")</f>
        <v/>
      </c>
      <c r="AN255" s="1"/>
      <c r="AO255" s="2"/>
    </row>
    <row r="256" spans="4:41" x14ac:dyDescent="0.2">
      <c r="D256" s="13" t="str">
        <f>IF(B256&lt;&gt;"",TRUNC(B256-Analyse!$AP$6,2),"")</f>
        <v/>
      </c>
      <c r="F256" s="1" t="str">
        <f t="shared" si="55"/>
        <v/>
      </c>
      <c r="G256" s="12" t="str">
        <f ca="1">IF(F256&lt;&gt;"",ROW($D$5)+MATCH(F256,INDIRECT(Analyse!$AR$6):INDIRECT(Analyse!$AS$6)),"")</f>
        <v/>
      </c>
      <c r="H256" s="1" t="str">
        <f t="shared" ca="1" si="46"/>
        <v/>
      </c>
      <c r="I256" s="1" t="e">
        <f t="shared" ca="1" si="47"/>
        <v>#VALUE!</v>
      </c>
      <c r="J256" s="1" t="str">
        <f t="shared" ca="1" si="48"/>
        <v>C</v>
      </c>
      <c r="K256" s="1" t="e">
        <f t="shared" ca="1" si="49"/>
        <v>#VALUE!</v>
      </c>
      <c r="L256" s="10" t="e">
        <f t="shared" ca="1" si="50"/>
        <v>#REF!</v>
      </c>
      <c r="M256" s="10" t="e">
        <f t="shared" ca="1" si="51"/>
        <v>#REF!</v>
      </c>
      <c r="N256" s="2" t="e">
        <f t="shared" ca="1" si="52"/>
        <v>#REF!</v>
      </c>
      <c r="O256" s="10" t="e">
        <f t="shared" ca="1" si="53"/>
        <v>#REF!</v>
      </c>
      <c r="P256" s="2" t="e">
        <f t="shared" ca="1" si="54"/>
        <v>#REF!</v>
      </c>
      <c r="R256" s="1" t="str">
        <f t="shared" si="56"/>
        <v/>
      </c>
      <c r="S256" s="2" t="e">
        <f t="shared" ca="1" si="57"/>
        <v>#REF!</v>
      </c>
      <c r="T256" s="1" t="str">
        <f>IF(R256&lt;0,MATCH(ABS(R256),$R258:$R$1000,0)+ROW($R258)-1,"")</f>
        <v/>
      </c>
      <c r="U256" s="1" t="str">
        <f t="shared" si="58"/>
        <v/>
      </c>
      <c r="V256" s="11" t="str">
        <f t="shared" ca="1" si="59"/>
        <v/>
      </c>
      <c r="W256" s="11"/>
      <c r="X256" s="11"/>
      <c r="Y256" s="12" t="str">
        <f ca="1">IF(V256&lt;&gt;"",IF(ABS($R256)&lt;0.8*Analyse!$AO$6/2,ABS($V256-$S256)/(INDIRECT($X$5)/100),""),"")</f>
        <v/>
      </c>
      <c r="AN256" s="1"/>
      <c r="AO256" s="2"/>
    </row>
    <row r="257" spans="4:41" x14ac:dyDescent="0.2">
      <c r="D257" s="13" t="str">
        <f>IF(B257&lt;&gt;"",TRUNC(B257-Analyse!$AP$6,2),"")</f>
        <v/>
      </c>
      <c r="F257" s="1" t="str">
        <f t="shared" si="55"/>
        <v/>
      </c>
      <c r="G257" s="12" t="str">
        <f ca="1">IF(F257&lt;&gt;"",ROW($D$5)+MATCH(F257,INDIRECT(Analyse!$AR$6):INDIRECT(Analyse!$AS$6)),"")</f>
        <v/>
      </c>
      <c r="H257" s="1" t="str">
        <f t="shared" ca="1" si="46"/>
        <v/>
      </c>
      <c r="I257" s="1" t="e">
        <f t="shared" ca="1" si="47"/>
        <v>#VALUE!</v>
      </c>
      <c r="J257" s="1" t="str">
        <f t="shared" ca="1" si="48"/>
        <v>C</v>
      </c>
      <c r="K257" s="1" t="e">
        <f t="shared" ca="1" si="49"/>
        <v>#VALUE!</v>
      </c>
      <c r="L257" s="10" t="e">
        <f t="shared" ca="1" si="50"/>
        <v>#REF!</v>
      </c>
      <c r="M257" s="10" t="e">
        <f t="shared" ca="1" si="51"/>
        <v>#REF!</v>
      </c>
      <c r="N257" s="2" t="e">
        <f t="shared" ca="1" si="52"/>
        <v>#REF!</v>
      </c>
      <c r="O257" s="10" t="e">
        <f t="shared" ca="1" si="53"/>
        <v>#REF!</v>
      </c>
      <c r="P257" s="2" t="e">
        <f t="shared" ca="1" si="54"/>
        <v>#REF!</v>
      </c>
      <c r="R257" s="1" t="str">
        <f t="shared" si="56"/>
        <v/>
      </c>
      <c r="S257" s="2" t="e">
        <f t="shared" ca="1" si="57"/>
        <v>#REF!</v>
      </c>
      <c r="T257" s="1" t="str">
        <f>IF(R257&lt;0,MATCH(ABS(R257),$R259:$R$1000,0)+ROW($R259)-1,"")</f>
        <v/>
      </c>
      <c r="U257" s="1" t="str">
        <f t="shared" si="58"/>
        <v/>
      </c>
      <c r="V257" s="11" t="str">
        <f t="shared" ca="1" si="59"/>
        <v/>
      </c>
      <c r="W257" s="11"/>
      <c r="X257" s="11"/>
      <c r="Y257" s="12" t="str">
        <f ca="1">IF(V257&lt;&gt;"",IF(ABS($R257)&lt;0.8*Analyse!$AO$6/2,ABS($V257-$S257)/(INDIRECT($X$5)/100),""),"")</f>
        <v/>
      </c>
      <c r="AN257" s="1"/>
      <c r="AO257" s="2"/>
    </row>
    <row r="258" spans="4:41" x14ac:dyDescent="0.2">
      <c r="D258" s="13" t="str">
        <f>IF(B258&lt;&gt;"",TRUNC(B258-Analyse!$AP$6,2),"")</f>
        <v/>
      </c>
      <c r="F258" s="1" t="str">
        <f t="shared" si="55"/>
        <v/>
      </c>
      <c r="G258" s="12" t="str">
        <f ca="1">IF(F258&lt;&gt;"",ROW($D$5)+MATCH(F258,INDIRECT(Analyse!$AR$6):INDIRECT(Analyse!$AS$6)),"")</f>
        <v/>
      </c>
      <c r="H258" s="1" t="str">
        <f t="shared" ca="1" si="46"/>
        <v/>
      </c>
      <c r="I258" s="1" t="e">
        <f t="shared" ca="1" si="47"/>
        <v>#VALUE!</v>
      </c>
      <c r="J258" s="1" t="str">
        <f t="shared" ca="1" si="48"/>
        <v>C</v>
      </c>
      <c r="K258" s="1" t="e">
        <f t="shared" ca="1" si="49"/>
        <v>#VALUE!</v>
      </c>
      <c r="L258" s="10" t="e">
        <f t="shared" ca="1" si="50"/>
        <v>#REF!</v>
      </c>
      <c r="M258" s="10" t="e">
        <f t="shared" ca="1" si="51"/>
        <v>#REF!</v>
      </c>
      <c r="N258" s="2" t="e">
        <f t="shared" ca="1" si="52"/>
        <v>#REF!</v>
      </c>
      <c r="O258" s="10" t="e">
        <f t="shared" ca="1" si="53"/>
        <v>#REF!</v>
      </c>
      <c r="P258" s="2" t="e">
        <f t="shared" ca="1" si="54"/>
        <v>#REF!</v>
      </c>
      <c r="R258" s="1" t="str">
        <f t="shared" si="56"/>
        <v/>
      </c>
      <c r="S258" s="2" t="e">
        <f t="shared" ca="1" si="57"/>
        <v>#REF!</v>
      </c>
      <c r="T258" s="1" t="str">
        <f>IF(R258&lt;0,MATCH(ABS(R258),$R260:$R$1000,0)+ROW($R260)-1,"")</f>
        <v/>
      </c>
      <c r="U258" s="1" t="str">
        <f t="shared" si="58"/>
        <v/>
      </c>
      <c r="V258" s="11" t="str">
        <f t="shared" ca="1" si="59"/>
        <v/>
      </c>
      <c r="W258" s="11"/>
      <c r="X258" s="11"/>
      <c r="Y258" s="12" t="str">
        <f ca="1">IF(V258&lt;&gt;"",IF(ABS($R258)&lt;0.8*Analyse!$AO$6/2,ABS($V258-$S258)/(INDIRECT($X$5)/100),""),"")</f>
        <v/>
      </c>
      <c r="AN258" s="1"/>
      <c r="AO258" s="2"/>
    </row>
    <row r="259" spans="4:41" x14ac:dyDescent="0.2">
      <c r="D259" s="13" t="str">
        <f>IF(B259&lt;&gt;"",TRUNC(B259-Analyse!$AP$6,2),"")</f>
        <v/>
      </c>
      <c r="F259" s="1" t="str">
        <f t="shared" si="55"/>
        <v/>
      </c>
      <c r="G259" s="12" t="str">
        <f ca="1">IF(F259&lt;&gt;"",ROW($D$5)+MATCH(F259,INDIRECT(Analyse!$AR$6):INDIRECT(Analyse!$AS$6)),"")</f>
        <v/>
      </c>
      <c r="H259" s="1" t="str">
        <f t="shared" ca="1" si="46"/>
        <v/>
      </c>
      <c r="I259" s="1" t="e">
        <f t="shared" ca="1" si="47"/>
        <v>#VALUE!</v>
      </c>
      <c r="J259" s="1" t="str">
        <f t="shared" ca="1" si="48"/>
        <v>C</v>
      </c>
      <c r="K259" s="1" t="e">
        <f t="shared" ca="1" si="49"/>
        <v>#VALUE!</v>
      </c>
      <c r="L259" s="10" t="e">
        <f t="shared" ca="1" si="50"/>
        <v>#REF!</v>
      </c>
      <c r="M259" s="10" t="e">
        <f t="shared" ca="1" si="51"/>
        <v>#REF!</v>
      </c>
      <c r="N259" s="2" t="e">
        <f t="shared" ca="1" si="52"/>
        <v>#REF!</v>
      </c>
      <c r="O259" s="10" t="e">
        <f t="shared" ca="1" si="53"/>
        <v>#REF!</v>
      </c>
      <c r="P259" s="2" t="e">
        <f t="shared" ca="1" si="54"/>
        <v>#REF!</v>
      </c>
      <c r="R259" s="1" t="str">
        <f t="shared" si="56"/>
        <v/>
      </c>
      <c r="S259" s="2" t="e">
        <f t="shared" ca="1" si="57"/>
        <v>#REF!</v>
      </c>
      <c r="T259" s="1" t="str">
        <f>IF(R259&lt;0,MATCH(ABS(R259),$R261:$R$1000,0)+ROW($R261)-1,"")</f>
        <v/>
      </c>
      <c r="U259" s="1" t="str">
        <f t="shared" si="58"/>
        <v/>
      </c>
      <c r="V259" s="11" t="str">
        <f t="shared" ca="1" si="59"/>
        <v/>
      </c>
      <c r="W259" s="11"/>
      <c r="X259" s="11"/>
      <c r="Y259" s="12" t="str">
        <f ca="1">IF(V259&lt;&gt;"",IF(ABS($R259)&lt;0.8*Analyse!$AO$6/2,ABS($V259-$S259)/(INDIRECT($X$5)/100),""),"")</f>
        <v/>
      </c>
      <c r="AN259" s="1"/>
      <c r="AO259" s="2"/>
    </row>
    <row r="260" spans="4:41" x14ac:dyDescent="0.2">
      <c r="D260" s="13" t="str">
        <f>IF(B260&lt;&gt;"",TRUNC(B260-Analyse!$AP$6,2),"")</f>
        <v/>
      </c>
      <c r="F260" s="1" t="str">
        <f t="shared" si="55"/>
        <v/>
      </c>
      <c r="G260" s="12" t="str">
        <f ca="1">IF(F260&lt;&gt;"",ROW($D$5)+MATCH(F260,INDIRECT(Analyse!$AR$6):INDIRECT(Analyse!$AS$6)),"")</f>
        <v/>
      </c>
      <c r="H260" s="1" t="str">
        <f t="shared" ca="1" si="46"/>
        <v/>
      </c>
      <c r="I260" s="1" t="e">
        <f t="shared" ca="1" si="47"/>
        <v>#VALUE!</v>
      </c>
      <c r="J260" s="1" t="str">
        <f t="shared" ca="1" si="48"/>
        <v>C</v>
      </c>
      <c r="K260" s="1" t="e">
        <f t="shared" ca="1" si="49"/>
        <v>#VALUE!</v>
      </c>
      <c r="L260" s="10" t="e">
        <f t="shared" ca="1" si="50"/>
        <v>#REF!</v>
      </c>
      <c r="M260" s="10" t="e">
        <f t="shared" ca="1" si="51"/>
        <v>#REF!</v>
      </c>
      <c r="N260" s="2" t="e">
        <f t="shared" ca="1" si="52"/>
        <v>#REF!</v>
      </c>
      <c r="O260" s="10" t="e">
        <f t="shared" ca="1" si="53"/>
        <v>#REF!</v>
      </c>
      <c r="P260" s="2" t="e">
        <f t="shared" ca="1" si="54"/>
        <v>#REF!</v>
      </c>
      <c r="R260" s="1" t="str">
        <f t="shared" si="56"/>
        <v/>
      </c>
      <c r="S260" s="2" t="e">
        <f t="shared" ca="1" si="57"/>
        <v>#REF!</v>
      </c>
      <c r="T260" s="1" t="str">
        <f>IF(R260&lt;0,MATCH(ABS(R260),$R262:$R$1000,0)+ROW($R262)-1,"")</f>
        <v/>
      </c>
      <c r="U260" s="1" t="str">
        <f t="shared" si="58"/>
        <v/>
      </c>
      <c r="V260" s="11" t="str">
        <f t="shared" ca="1" si="59"/>
        <v/>
      </c>
      <c r="W260" s="11"/>
      <c r="X260" s="11"/>
      <c r="Y260" s="12" t="str">
        <f ca="1">IF(V260&lt;&gt;"",IF(ABS($R260)&lt;0.8*Analyse!$AO$6/2,ABS($V260-$S260)/(INDIRECT($X$5)/100),""),"")</f>
        <v/>
      </c>
      <c r="AN260" s="1"/>
      <c r="AO260" s="2"/>
    </row>
    <row r="261" spans="4:41" x14ac:dyDescent="0.2">
      <c r="D261" s="13" t="str">
        <f>IF(B261&lt;&gt;"",TRUNC(B261-Analyse!$AP$6,2),"")</f>
        <v/>
      </c>
      <c r="F261" s="1" t="str">
        <f t="shared" si="55"/>
        <v/>
      </c>
      <c r="G261" s="12" t="str">
        <f ca="1">IF(F261&lt;&gt;"",ROW($D$5)+MATCH(F261,INDIRECT(Analyse!$AR$6):INDIRECT(Analyse!$AS$6)),"")</f>
        <v/>
      </c>
      <c r="H261" s="1" t="str">
        <f t="shared" ca="1" si="46"/>
        <v/>
      </c>
      <c r="I261" s="1" t="e">
        <f t="shared" ca="1" si="47"/>
        <v>#VALUE!</v>
      </c>
      <c r="J261" s="1" t="str">
        <f t="shared" ca="1" si="48"/>
        <v>C</v>
      </c>
      <c r="K261" s="1" t="e">
        <f t="shared" ca="1" si="49"/>
        <v>#VALUE!</v>
      </c>
      <c r="L261" s="10" t="e">
        <f t="shared" ca="1" si="50"/>
        <v>#REF!</v>
      </c>
      <c r="M261" s="10" t="e">
        <f t="shared" ca="1" si="51"/>
        <v>#REF!</v>
      </c>
      <c r="N261" s="2" t="e">
        <f t="shared" ca="1" si="52"/>
        <v>#REF!</v>
      </c>
      <c r="O261" s="10" t="e">
        <f t="shared" ca="1" si="53"/>
        <v>#REF!</v>
      </c>
      <c r="P261" s="2" t="e">
        <f t="shared" ca="1" si="54"/>
        <v>#REF!</v>
      </c>
      <c r="R261" s="1" t="str">
        <f t="shared" si="56"/>
        <v/>
      </c>
      <c r="S261" s="2" t="e">
        <f t="shared" ca="1" si="57"/>
        <v>#REF!</v>
      </c>
      <c r="T261" s="1" t="str">
        <f>IF(R261&lt;0,MATCH(ABS(R261),$R263:$R$1000,0)+ROW($R263)-1,"")</f>
        <v/>
      </c>
      <c r="U261" s="1" t="str">
        <f t="shared" si="58"/>
        <v/>
      </c>
      <c r="V261" s="11" t="str">
        <f t="shared" ca="1" si="59"/>
        <v/>
      </c>
      <c r="W261" s="11"/>
      <c r="X261" s="11"/>
      <c r="Y261" s="12" t="str">
        <f ca="1">IF(V261&lt;&gt;"",IF(ABS($R261)&lt;0.8*Analyse!$AO$6/2,ABS($V261-$S261)/(INDIRECT($X$5)/100),""),"")</f>
        <v/>
      </c>
      <c r="AN261" s="1"/>
      <c r="AO261" s="2"/>
    </row>
    <row r="262" spans="4:41" x14ac:dyDescent="0.2">
      <c r="D262" s="13" t="str">
        <f>IF(B262&lt;&gt;"",TRUNC(B262-Analyse!$AP$6,2),"")</f>
        <v/>
      </c>
      <c r="F262" s="1" t="str">
        <f t="shared" si="55"/>
        <v/>
      </c>
      <c r="G262" s="12" t="str">
        <f ca="1">IF(F262&lt;&gt;"",ROW($D$5)+MATCH(F262,INDIRECT(Analyse!$AR$6):INDIRECT(Analyse!$AS$6)),"")</f>
        <v/>
      </c>
      <c r="H262" s="1" t="str">
        <f t="shared" ref="H262:H325" ca="1" si="60">IF(G262&lt;&gt;"","D"&amp;$G262,"")</f>
        <v/>
      </c>
      <c r="I262" s="1" t="e">
        <f t="shared" ref="I262:I325" ca="1" si="61">"D"&amp;TEXT($G262-1,"0")</f>
        <v>#VALUE!</v>
      </c>
      <c r="J262" s="1" t="str">
        <f t="shared" ref="J262:J325" ca="1" si="62">"C"&amp;$G262</f>
        <v>C</v>
      </c>
      <c r="K262" s="1" t="e">
        <f t="shared" ref="K262:K325" ca="1" si="63">"C"&amp;TEXT($G262-1,"0")</f>
        <v>#VALUE!</v>
      </c>
      <c r="L262" s="10" t="e">
        <f t="shared" ref="L262:L325" ca="1" si="64">IF(INDIRECT(J262)&lt;&gt;"",INDIRECT(K262)-INDIRECT(J262),"")</f>
        <v>#REF!</v>
      </c>
      <c r="M262" s="10" t="e">
        <f t="shared" ref="M262:M325" ca="1" si="65">IF(L262&lt;&gt;"",INDIRECT(I262)-INDIRECT(H262),"")</f>
        <v>#REF!</v>
      </c>
      <c r="N262" s="2" t="e">
        <f t="shared" ref="N262:N325" ca="1" si="66">IF(M262&lt;&gt;"",L262/M262,"")</f>
        <v>#REF!</v>
      </c>
      <c r="O262" s="10" t="e">
        <f t="shared" ref="O262:O325" ca="1" si="67">IF(N262&lt;&gt;"",INDIRECT(K262)-N262*INDIRECT(I262),"")</f>
        <v>#REF!</v>
      </c>
      <c r="P262" s="2" t="e">
        <f t="shared" ref="P262:P325" ca="1" si="68">IF(O262&lt;&gt;"",N262*F262+O262,"")</f>
        <v>#REF!</v>
      </c>
      <c r="R262" s="1" t="str">
        <f t="shared" si="56"/>
        <v/>
      </c>
      <c r="S262" s="2" t="e">
        <f t="shared" ca="1" si="57"/>
        <v>#REF!</v>
      </c>
      <c r="T262" s="1" t="str">
        <f>IF(R262&lt;0,MATCH(ABS(R262),$R264:$R$1000,0)+ROW($R264)-1,"")</f>
        <v/>
      </c>
      <c r="U262" s="1" t="str">
        <f t="shared" si="58"/>
        <v/>
      </c>
      <c r="V262" s="11" t="str">
        <f t="shared" ca="1" si="59"/>
        <v/>
      </c>
      <c r="W262" s="11"/>
      <c r="X262" s="11"/>
      <c r="Y262" s="12" t="str">
        <f ca="1">IF(V262&lt;&gt;"",IF(ABS($R262)&lt;0.8*Analyse!$AO$6/2,ABS($V262-$S262)/(INDIRECT($X$5)/100),""),"")</f>
        <v/>
      </c>
      <c r="AN262" s="1"/>
      <c r="AO262" s="2"/>
    </row>
    <row r="263" spans="4:41" x14ac:dyDescent="0.2">
      <c r="D263" s="13" t="str">
        <f>IF(B263&lt;&gt;"",TRUNC(B263-Analyse!$AP$6,2),"")</f>
        <v/>
      </c>
      <c r="F263" s="1" t="str">
        <f t="shared" ref="F263:F326" si="69">IF(B263&lt;&gt;"",ROUND(F262+0.1,1),"")</f>
        <v/>
      </c>
      <c r="G263" s="12" t="str">
        <f ca="1">IF(F263&lt;&gt;"",ROW($D$5)+MATCH(F263,INDIRECT(Analyse!$AR$6):INDIRECT(Analyse!$AS$6)),"")</f>
        <v/>
      </c>
      <c r="H263" s="1" t="str">
        <f t="shared" ca="1" si="60"/>
        <v/>
      </c>
      <c r="I263" s="1" t="e">
        <f t="shared" ca="1" si="61"/>
        <v>#VALUE!</v>
      </c>
      <c r="J263" s="1" t="str">
        <f t="shared" ca="1" si="62"/>
        <v>C</v>
      </c>
      <c r="K263" s="1" t="e">
        <f t="shared" ca="1" si="63"/>
        <v>#VALUE!</v>
      </c>
      <c r="L263" s="10" t="e">
        <f t="shared" ca="1" si="64"/>
        <v>#REF!</v>
      </c>
      <c r="M263" s="10" t="e">
        <f t="shared" ca="1" si="65"/>
        <v>#REF!</v>
      </c>
      <c r="N263" s="2" t="e">
        <f t="shared" ca="1" si="66"/>
        <v>#REF!</v>
      </c>
      <c r="O263" s="10" t="e">
        <f t="shared" ca="1" si="67"/>
        <v>#REF!</v>
      </c>
      <c r="P263" s="2" t="e">
        <f t="shared" ca="1" si="68"/>
        <v>#REF!</v>
      </c>
      <c r="R263" s="1" t="str">
        <f t="shared" ref="R263:R326" si="70">F263</f>
        <v/>
      </c>
      <c r="S263" s="2" t="e">
        <f t="shared" ref="S263:S326" ca="1" si="71">P263</f>
        <v>#REF!</v>
      </c>
      <c r="T263" s="1" t="str">
        <f>IF(R263&lt;0,MATCH(ABS(R263),$R265:$R$1000,0)+ROW($R265)-1,"")</f>
        <v/>
      </c>
      <c r="U263" s="1" t="str">
        <f t="shared" ref="U263:U326" si="72">IF(T263&lt;&gt;"","S"&amp;T263,"")</f>
        <v/>
      </c>
      <c r="V263" s="11" t="str">
        <f t="shared" ref="V263:V326" ca="1" si="73">IF(U263&lt;&gt;"",INDIRECT(U263),"")</f>
        <v/>
      </c>
      <c r="W263" s="11"/>
      <c r="X263" s="11"/>
      <c r="Y263" s="12" t="str">
        <f ca="1">IF(V263&lt;&gt;"",IF(ABS($R263)&lt;0.8*Analyse!$AO$6/2,ABS($V263-$S263)/(INDIRECT($X$5)/100),""),"")</f>
        <v/>
      </c>
      <c r="AN263" s="1"/>
      <c r="AO263" s="2"/>
    </row>
    <row r="264" spans="4:41" x14ac:dyDescent="0.2">
      <c r="D264" s="13" t="str">
        <f>IF(B264&lt;&gt;"",TRUNC(B264-Analyse!$AP$6,2),"")</f>
        <v/>
      </c>
      <c r="F264" s="1" t="str">
        <f t="shared" si="69"/>
        <v/>
      </c>
      <c r="G264" s="12" t="str">
        <f ca="1">IF(F264&lt;&gt;"",ROW($D$5)+MATCH(F264,INDIRECT(Analyse!$AR$6):INDIRECT(Analyse!$AS$6)),"")</f>
        <v/>
      </c>
      <c r="H264" s="1" t="str">
        <f t="shared" ca="1" si="60"/>
        <v/>
      </c>
      <c r="I264" s="1" t="e">
        <f t="shared" ca="1" si="61"/>
        <v>#VALUE!</v>
      </c>
      <c r="J264" s="1" t="str">
        <f t="shared" ca="1" si="62"/>
        <v>C</v>
      </c>
      <c r="K264" s="1" t="e">
        <f t="shared" ca="1" si="63"/>
        <v>#VALUE!</v>
      </c>
      <c r="L264" s="10" t="e">
        <f t="shared" ca="1" si="64"/>
        <v>#REF!</v>
      </c>
      <c r="M264" s="10" t="e">
        <f t="shared" ca="1" si="65"/>
        <v>#REF!</v>
      </c>
      <c r="N264" s="2" t="e">
        <f t="shared" ca="1" si="66"/>
        <v>#REF!</v>
      </c>
      <c r="O264" s="10" t="e">
        <f t="shared" ca="1" si="67"/>
        <v>#REF!</v>
      </c>
      <c r="P264" s="2" t="e">
        <f t="shared" ca="1" si="68"/>
        <v>#REF!</v>
      </c>
      <c r="R264" s="1" t="str">
        <f t="shared" si="70"/>
        <v/>
      </c>
      <c r="S264" s="2" t="e">
        <f t="shared" ca="1" si="71"/>
        <v>#REF!</v>
      </c>
      <c r="T264" s="1" t="str">
        <f>IF(R264&lt;0,MATCH(ABS(R264),$R266:$R$1000,0)+ROW($R266)-1,"")</f>
        <v/>
      </c>
      <c r="U264" s="1" t="str">
        <f t="shared" si="72"/>
        <v/>
      </c>
      <c r="V264" s="11" t="str">
        <f t="shared" ca="1" si="73"/>
        <v/>
      </c>
      <c r="W264" s="11"/>
      <c r="X264" s="11"/>
      <c r="Y264" s="12" t="str">
        <f ca="1">IF(V264&lt;&gt;"",IF(ABS($R264)&lt;0.8*Analyse!$AO$6/2,ABS($V264-$S264)/(INDIRECT($X$5)/100),""),"")</f>
        <v/>
      </c>
      <c r="AN264" s="1"/>
      <c r="AO264" s="2"/>
    </row>
    <row r="265" spans="4:41" x14ac:dyDescent="0.2">
      <c r="D265" s="13" t="str">
        <f>IF(B265&lt;&gt;"",TRUNC(B265-Analyse!$AP$6,2),"")</f>
        <v/>
      </c>
      <c r="F265" s="1" t="str">
        <f t="shared" si="69"/>
        <v/>
      </c>
      <c r="G265" s="12" t="str">
        <f ca="1">IF(F265&lt;&gt;"",ROW($D$5)+MATCH(F265,INDIRECT(Analyse!$AR$6):INDIRECT(Analyse!$AS$6)),"")</f>
        <v/>
      </c>
      <c r="H265" s="1" t="str">
        <f t="shared" ca="1" si="60"/>
        <v/>
      </c>
      <c r="I265" s="1" t="e">
        <f t="shared" ca="1" si="61"/>
        <v>#VALUE!</v>
      </c>
      <c r="J265" s="1" t="str">
        <f t="shared" ca="1" si="62"/>
        <v>C</v>
      </c>
      <c r="K265" s="1" t="e">
        <f t="shared" ca="1" si="63"/>
        <v>#VALUE!</v>
      </c>
      <c r="L265" s="10" t="e">
        <f t="shared" ca="1" si="64"/>
        <v>#REF!</v>
      </c>
      <c r="M265" s="10" t="e">
        <f t="shared" ca="1" si="65"/>
        <v>#REF!</v>
      </c>
      <c r="N265" s="2" t="e">
        <f t="shared" ca="1" si="66"/>
        <v>#REF!</v>
      </c>
      <c r="O265" s="10" t="e">
        <f t="shared" ca="1" si="67"/>
        <v>#REF!</v>
      </c>
      <c r="P265" s="2" t="e">
        <f t="shared" ca="1" si="68"/>
        <v>#REF!</v>
      </c>
      <c r="R265" s="1" t="str">
        <f t="shared" si="70"/>
        <v/>
      </c>
      <c r="S265" s="2" t="e">
        <f t="shared" ca="1" si="71"/>
        <v>#REF!</v>
      </c>
      <c r="T265" s="1" t="str">
        <f>IF(R265&lt;0,MATCH(ABS(R265),$R267:$R$1000,0)+ROW($R267)-1,"")</f>
        <v/>
      </c>
      <c r="U265" s="1" t="str">
        <f t="shared" si="72"/>
        <v/>
      </c>
      <c r="V265" s="11" t="str">
        <f t="shared" ca="1" si="73"/>
        <v/>
      </c>
      <c r="W265" s="11"/>
      <c r="X265" s="11"/>
      <c r="Y265" s="12" t="str">
        <f ca="1">IF(V265&lt;&gt;"",IF(ABS($R265)&lt;0.8*Analyse!$AO$6/2,ABS($V265-$S265)/(INDIRECT($X$5)/100),""),"")</f>
        <v/>
      </c>
      <c r="AN265" s="1"/>
      <c r="AO265" s="2"/>
    </row>
    <row r="266" spans="4:41" x14ac:dyDescent="0.2">
      <c r="D266" s="13" t="str">
        <f>IF(B266&lt;&gt;"",TRUNC(B266-Analyse!$AP$6,2),"")</f>
        <v/>
      </c>
      <c r="F266" s="1" t="str">
        <f t="shared" si="69"/>
        <v/>
      </c>
      <c r="G266" s="12" t="str">
        <f ca="1">IF(F266&lt;&gt;"",ROW($D$5)+MATCH(F266,INDIRECT(Analyse!$AR$6):INDIRECT(Analyse!$AS$6)),"")</f>
        <v/>
      </c>
      <c r="H266" s="1" t="str">
        <f t="shared" ca="1" si="60"/>
        <v/>
      </c>
      <c r="I266" s="1" t="e">
        <f t="shared" ca="1" si="61"/>
        <v>#VALUE!</v>
      </c>
      <c r="J266" s="1" t="str">
        <f t="shared" ca="1" si="62"/>
        <v>C</v>
      </c>
      <c r="K266" s="1" t="e">
        <f t="shared" ca="1" si="63"/>
        <v>#VALUE!</v>
      </c>
      <c r="L266" s="10" t="e">
        <f t="shared" ca="1" si="64"/>
        <v>#REF!</v>
      </c>
      <c r="M266" s="10" t="e">
        <f t="shared" ca="1" si="65"/>
        <v>#REF!</v>
      </c>
      <c r="N266" s="2" t="e">
        <f t="shared" ca="1" si="66"/>
        <v>#REF!</v>
      </c>
      <c r="O266" s="10" t="e">
        <f t="shared" ca="1" si="67"/>
        <v>#REF!</v>
      </c>
      <c r="P266" s="2" t="e">
        <f t="shared" ca="1" si="68"/>
        <v>#REF!</v>
      </c>
      <c r="R266" s="1" t="str">
        <f t="shared" si="70"/>
        <v/>
      </c>
      <c r="S266" s="2" t="e">
        <f t="shared" ca="1" si="71"/>
        <v>#REF!</v>
      </c>
      <c r="T266" s="1" t="str">
        <f>IF(R266&lt;0,MATCH(ABS(R266),$R268:$R$1000,0)+ROW($R268)-1,"")</f>
        <v/>
      </c>
      <c r="U266" s="1" t="str">
        <f t="shared" si="72"/>
        <v/>
      </c>
      <c r="V266" s="11" t="str">
        <f t="shared" ca="1" si="73"/>
        <v/>
      </c>
      <c r="W266" s="11"/>
      <c r="X266" s="11"/>
      <c r="Y266" s="12" t="str">
        <f ca="1">IF(V266&lt;&gt;"",IF(ABS($R266)&lt;0.8*Analyse!$AO$6/2,ABS($V266-$S266)/(INDIRECT($X$5)/100),""),"")</f>
        <v/>
      </c>
      <c r="AN266" s="1"/>
      <c r="AO266" s="2"/>
    </row>
    <row r="267" spans="4:41" x14ac:dyDescent="0.2">
      <c r="D267" s="13" t="str">
        <f>IF(B267&lt;&gt;"",TRUNC(B267-Analyse!$AP$6,2),"")</f>
        <v/>
      </c>
      <c r="F267" s="1" t="str">
        <f t="shared" si="69"/>
        <v/>
      </c>
      <c r="G267" s="12" t="str">
        <f ca="1">IF(F267&lt;&gt;"",ROW($D$5)+MATCH(F267,INDIRECT(Analyse!$AR$6):INDIRECT(Analyse!$AS$6)),"")</f>
        <v/>
      </c>
      <c r="H267" s="1" t="str">
        <f t="shared" ca="1" si="60"/>
        <v/>
      </c>
      <c r="I267" s="1" t="e">
        <f t="shared" ca="1" si="61"/>
        <v>#VALUE!</v>
      </c>
      <c r="J267" s="1" t="str">
        <f t="shared" ca="1" si="62"/>
        <v>C</v>
      </c>
      <c r="K267" s="1" t="e">
        <f t="shared" ca="1" si="63"/>
        <v>#VALUE!</v>
      </c>
      <c r="L267" s="10" t="e">
        <f t="shared" ca="1" si="64"/>
        <v>#REF!</v>
      </c>
      <c r="M267" s="10" t="e">
        <f t="shared" ca="1" si="65"/>
        <v>#REF!</v>
      </c>
      <c r="N267" s="2" t="e">
        <f t="shared" ca="1" si="66"/>
        <v>#REF!</v>
      </c>
      <c r="O267" s="10" t="e">
        <f t="shared" ca="1" si="67"/>
        <v>#REF!</v>
      </c>
      <c r="P267" s="2" t="e">
        <f t="shared" ca="1" si="68"/>
        <v>#REF!</v>
      </c>
      <c r="R267" s="1" t="str">
        <f t="shared" si="70"/>
        <v/>
      </c>
      <c r="S267" s="2" t="e">
        <f t="shared" ca="1" si="71"/>
        <v>#REF!</v>
      </c>
      <c r="T267" s="1" t="str">
        <f>IF(R267&lt;0,MATCH(ABS(R267),$R269:$R$1000,0)+ROW($R269)-1,"")</f>
        <v/>
      </c>
      <c r="U267" s="1" t="str">
        <f t="shared" si="72"/>
        <v/>
      </c>
      <c r="V267" s="11" t="str">
        <f t="shared" ca="1" si="73"/>
        <v/>
      </c>
      <c r="W267" s="11"/>
      <c r="X267" s="11"/>
      <c r="Y267" s="12" t="str">
        <f ca="1">IF(V267&lt;&gt;"",IF(ABS($R267)&lt;0.8*Analyse!$AO$6/2,ABS($V267-$S267)/(INDIRECT($X$5)/100),""),"")</f>
        <v/>
      </c>
      <c r="AN267" s="1"/>
      <c r="AO267" s="2"/>
    </row>
    <row r="268" spans="4:41" x14ac:dyDescent="0.2">
      <c r="D268" s="13" t="str">
        <f>IF(B268&lt;&gt;"",TRUNC(B268-Analyse!$AP$6,2),"")</f>
        <v/>
      </c>
      <c r="F268" s="1" t="str">
        <f t="shared" si="69"/>
        <v/>
      </c>
      <c r="G268" s="12" t="str">
        <f ca="1">IF(F268&lt;&gt;"",ROW($D$5)+MATCH(F268,INDIRECT(Analyse!$AR$6):INDIRECT(Analyse!$AS$6)),"")</f>
        <v/>
      </c>
      <c r="H268" s="1" t="str">
        <f t="shared" ca="1" si="60"/>
        <v/>
      </c>
      <c r="I268" s="1" t="e">
        <f t="shared" ca="1" si="61"/>
        <v>#VALUE!</v>
      </c>
      <c r="J268" s="1" t="str">
        <f t="shared" ca="1" si="62"/>
        <v>C</v>
      </c>
      <c r="K268" s="1" t="e">
        <f t="shared" ca="1" si="63"/>
        <v>#VALUE!</v>
      </c>
      <c r="L268" s="10" t="e">
        <f t="shared" ca="1" si="64"/>
        <v>#REF!</v>
      </c>
      <c r="M268" s="10" t="e">
        <f t="shared" ca="1" si="65"/>
        <v>#REF!</v>
      </c>
      <c r="N268" s="2" t="e">
        <f t="shared" ca="1" si="66"/>
        <v>#REF!</v>
      </c>
      <c r="O268" s="10" t="e">
        <f t="shared" ca="1" si="67"/>
        <v>#REF!</v>
      </c>
      <c r="P268" s="2" t="e">
        <f t="shared" ca="1" si="68"/>
        <v>#REF!</v>
      </c>
      <c r="R268" s="1" t="str">
        <f t="shared" si="70"/>
        <v/>
      </c>
      <c r="S268" s="2" t="e">
        <f t="shared" ca="1" si="71"/>
        <v>#REF!</v>
      </c>
      <c r="T268" s="1" t="str">
        <f>IF(R268&lt;0,MATCH(ABS(R268),$R270:$R$1000,0)+ROW($R270)-1,"")</f>
        <v/>
      </c>
      <c r="U268" s="1" t="str">
        <f t="shared" si="72"/>
        <v/>
      </c>
      <c r="V268" s="11" t="str">
        <f t="shared" ca="1" si="73"/>
        <v/>
      </c>
      <c r="W268" s="11"/>
      <c r="X268" s="11"/>
      <c r="Y268" s="12" t="str">
        <f ca="1">IF(V268&lt;&gt;"",IF(ABS($R268)&lt;0.8*Analyse!$AO$6/2,ABS($V268-$S268)/(INDIRECT($X$5)/100),""),"")</f>
        <v/>
      </c>
      <c r="AN268" s="1"/>
      <c r="AO268" s="2"/>
    </row>
    <row r="269" spans="4:41" x14ac:dyDescent="0.2">
      <c r="D269" s="13" t="str">
        <f>IF(B269&lt;&gt;"",TRUNC(B269-Analyse!$AP$6,2),"")</f>
        <v/>
      </c>
      <c r="F269" s="1" t="str">
        <f t="shared" si="69"/>
        <v/>
      </c>
      <c r="G269" s="12" t="str">
        <f ca="1">IF(F269&lt;&gt;"",ROW($D$5)+MATCH(F269,INDIRECT(Analyse!$AR$6):INDIRECT(Analyse!$AS$6)),"")</f>
        <v/>
      </c>
      <c r="H269" s="1" t="str">
        <f t="shared" ca="1" si="60"/>
        <v/>
      </c>
      <c r="I269" s="1" t="e">
        <f t="shared" ca="1" si="61"/>
        <v>#VALUE!</v>
      </c>
      <c r="J269" s="1" t="str">
        <f t="shared" ca="1" si="62"/>
        <v>C</v>
      </c>
      <c r="K269" s="1" t="e">
        <f t="shared" ca="1" si="63"/>
        <v>#VALUE!</v>
      </c>
      <c r="L269" s="10" t="e">
        <f t="shared" ca="1" si="64"/>
        <v>#REF!</v>
      </c>
      <c r="M269" s="10" t="e">
        <f t="shared" ca="1" si="65"/>
        <v>#REF!</v>
      </c>
      <c r="N269" s="2" t="e">
        <f t="shared" ca="1" si="66"/>
        <v>#REF!</v>
      </c>
      <c r="O269" s="10" t="e">
        <f t="shared" ca="1" si="67"/>
        <v>#REF!</v>
      </c>
      <c r="P269" s="2" t="e">
        <f t="shared" ca="1" si="68"/>
        <v>#REF!</v>
      </c>
      <c r="R269" s="1" t="str">
        <f t="shared" si="70"/>
        <v/>
      </c>
      <c r="S269" s="2" t="e">
        <f t="shared" ca="1" si="71"/>
        <v>#REF!</v>
      </c>
      <c r="T269" s="1" t="str">
        <f>IF(R269&lt;0,MATCH(ABS(R269),$R271:$R$1000,0)+ROW($R271)-1,"")</f>
        <v/>
      </c>
      <c r="U269" s="1" t="str">
        <f t="shared" si="72"/>
        <v/>
      </c>
      <c r="V269" s="11" t="str">
        <f t="shared" ca="1" si="73"/>
        <v/>
      </c>
      <c r="W269" s="11"/>
      <c r="X269" s="11"/>
      <c r="Y269" s="12" t="str">
        <f ca="1">IF(V269&lt;&gt;"",IF(ABS($R269)&lt;0.8*Analyse!$AO$6/2,ABS($V269-$S269)/(INDIRECT($X$5)/100),""),"")</f>
        <v/>
      </c>
      <c r="AN269" s="1"/>
      <c r="AO269" s="2"/>
    </row>
    <row r="270" spans="4:41" x14ac:dyDescent="0.2">
      <c r="D270" s="13" t="str">
        <f>IF(B270&lt;&gt;"",TRUNC(B270-Analyse!$AP$6,2),"")</f>
        <v/>
      </c>
      <c r="F270" s="1" t="str">
        <f t="shared" si="69"/>
        <v/>
      </c>
      <c r="G270" s="12" t="str">
        <f ca="1">IF(F270&lt;&gt;"",ROW($D$5)+MATCH(F270,INDIRECT(Analyse!$AR$6):INDIRECT(Analyse!$AS$6)),"")</f>
        <v/>
      </c>
      <c r="H270" s="1" t="str">
        <f t="shared" ca="1" si="60"/>
        <v/>
      </c>
      <c r="I270" s="1" t="e">
        <f t="shared" ca="1" si="61"/>
        <v>#VALUE!</v>
      </c>
      <c r="J270" s="1" t="str">
        <f t="shared" ca="1" si="62"/>
        <v>C</v>
      </c>
      <c r="K270" s="1" t="e">
        <f t="shared" ca="1" si="63"/>
        <v>#VALUE!</v>
      </c>
      <c r="L270" s="10" t="e">
        <f t="shared" ca="1" si="64"/>
        <v>#REF!</v>
      </c>
      <c r="M270" s="10" t="e">
        <f t="shared" ca="1" si="65"/>
        <v>#REF!</v>
      </c>
      <c r="N270" s="2" t="e">
        <f t="shared" ca="1" si="66"/>
        <v>#REF!</v>
      </c>
      <c r="O270" s="10" t="e">
        <f t="shared" ca="1" si="67"/>
        <v>#REF!</v>
      </c>
      <c r="P270" s="2" t="e">
        <f t="shared" ca="1" si="68"/>
        <v>#REF!</v>
      </c>
      <c r="R270" s="1" t="str">
        <f t="shared" si="70"/>
        <v/>
      </c>
      <c r="S270" s="2" t="e">
        <f t="shared" ca="1" si="71"/>
        <v>#REF!</v>
      </c>
      <c r="T270" s="1" t="str">
        <f>IF(R270&lt;0,MATCH(ABS(R270),$R272:$R$1000,0)+ROW($R272)-1,"")</f>
        <v/>
      </c>
      <c r="U270" s="1" t="str">
        <f t="shared" si="72"/>
        <v/>
      </c>
      <c r="V270" s="11" t="str">
        <f t="shared" ca="1" si="73"/>
        <v/>
      </c>
      <c r="W270" s="11"/>
      <c r="X270" s="11"/>
      <c r="Y270" s="12" t="str">
        <f ca="1">IF(V270&lt;&gt;"",IF(ABS($R270)&lt;0.8*Analyse!$AO$6/2,ABS($V270-$S270)/(INDIRECT($X$5)/100),""),"")</f>
        <v/>
      </c>
      <c r="AN270" s="1"/>
      <c r="AO270" s="2"/>
    </row>
    <row r="271" spans="4:41" x14ac:dyDescent="0.2">
      <c r="D271" s="13" t="str">
        <f>IF(B271&lt;&gt;"",TRUNC(B271-Analyse!$AP$6,2),"")</f>
        <v/>
      </c>
      <c r="F271" s="1" t="str">
        <f t="shared" si="69"/>
        <v/>
      </c>
      <c r="G271" s="12" t="str">
        <f ca="1">IF(F271&lt;&gt;"",ROW($D$5)+MATCH(F271,INDIRECT(Analyse!$AR$6):INDIRECT(Analyse!$AS$6)),"")</f>
        <v/>
      </c>
      <c r="H271" s="1" t="str">
        <f t="shared" ca="1" si="60"/>
        <v/>
      </c>
      <c r="I271" s="1" t="e">
        <f t="shared" ca="1" si="61"/>
        <v>#VALUE!</v>
      </c>
      <c r="J271" s="1" t="str">
        <f t="shared" ca="1" si="62"/>
        <v>C</v>
      </c>
      <c r="K271" s="1" t="e">
        <f t="shared" ca="1" si="63"/>
        <v>#VALUE!</v>
      </c>
      <c r="L271" s="10" t="e">
        <f t="shared" ca="1" si="64"/>
        <v>#REF!</v>
      </c>
      <c r="M271" s="10" t="e">
        <f t="shared" ca="1" si="65"/>
        <v>#REF!</v>
      </c>
      <c r="N271" s="2" t="e">
        <f t="shared" ca="1" si="66"/>
        <v>#REF!</v>
      </c>
      <c r="O271" s="10" t="e">
        <f t="shared" ca="1" si="67"/>
        <v>#REF!</v>
      </c>
      <c r="P271" s="2" t="e">
        <f t="shared" ca="1" si="68"/>
        <v>#REF!</v>
      </c>
      <c r="R271" s="1" t="str">
        <f t="shared" si="70"/>
        <v/>
      </c>
      <c r="S271" s="2" t="e">
        <f t="shared" ca="1" si="71"/>
        <v>#REF!</v>
      </c>
      <c r="T271" s="1" t="str">
        <f>IF(R271&lt;0,MATCH(ABS(R271),$R273:$R$1000,0)+ROW($R273)-1,"")</f>
        <v/>
      </c>
      <c r="U271" s="1" t="str">
        <f t="shared" si="72"/>
        <v/>
      </c>
      <c r="V271" s="11" t="str">
        <f t="shared" ca="1" si="73"/>
        <v/>
      </c>
      <c r="W271" s="11"/>
      <c r="X271" s="11"/>
      <c r="Y271" s="12" t="str">
        <f ca="1">IF(V271&lt;&gt;"",IF(ABS($R271)&lt;0.8*Analyse!$AO$6/2,ABS($V271-$S271)/(INDIRECT($X$5)/100),""),"")</f>
        <v/>
      </c>
      <c r="AN271" s="1"/>
      <c r="AO271" s="2"/>
    </row>
    <row r="272" spans="4:41" x14ac:dyDescent="0.2">
      <c r="D272" s="13" t="str">
        <f>IF(B272&lt;&gt;"",TRUNC(B272-Analyse!$AP$6,2),"")</f>
        <v/>
      </c>
      <c r="F272" s="1" t="str">
        <f t="shared" si="69"/>
        <v/>
      </c>
      <c r="G272" s="12" t="str">
        <f ca="1">IF(F272&lt;&gt;"",ROW($D$5)+MATCH(F272,INDIRECT(Analyse!$AR$6):INDIRECT(Analyse!$AS$6)),"")</f>
        <v/>
      </c>
      <c r="H272" s="1" t="str">
        <f t="shared" ca="1" si="60"/>
        <v/>
      </c>
      <c r="I272" s="1" t="e">
        <f t="shared" ca="1" si="61"/>
        <v>#VALUE!</v>
      </c>
      <c r="J272" s="1" t="str">
        <f t="shared" ca="1" si="62"/>
        <v>C</v>
      </c>
      <c r="K272" s="1" t="e">
        <f t="shared" ca="1" si="63"/>
        <v>#VALUE!</v>
      </c>
      <c r="L272" s="10" t="e">
        <f t="shared" ca="1" si="64"/>
        <v>#REF!</v>
      </c>
      <c r="M272" s="10" t="e">
        <f t="shared" ca="1" si="65"/>
        <v>#REF!</v>
      </c>
      <c r="N272" s="2" t="e">
        <f t="shared" ca="1" si="66"/>
        <v>#REF!</v>
      </c>
      <c r="O272" s="10" t="e">
        <f t="shared" ca="1" si="67"/>
        <v>#REF!</v>
      </c>
      <c r="P272" s="2" t="e">
        <f t="shared" ca="1" si="68"/>
        <v>#REF!</v>
      </c>
      <c r="R272" s="1" t="str">
        <f t="shared" si="70"/>
        <v/>
      </c>
      <c r="S272" s="2" t="e">
        <f t="shared" ca="1" si="71"/>
        <v>#REF!</v>
      </c>
      <c r="T272" s="1" t="str">
        <f>IF(R272&lt;0,MATCH(ABS(R272),$R274:$R$1000,0)+ROW($R274)-1,"")</f>
        <v/>
      </c>
      <c r="U272" s="1" t="str">
        <f t="shared" si="72"/>
        <v/>
      </c>
      <c r="V272" s="11" t="str">
        <f t="shared" ca="1" si="73"/>
        <v/>
      </c>
      <c r="W272" s="11"/>
      <c r="X272" s="11"/>
      <c r="Y272" s="12" t="str">
        <f ca="1">IF(V272&lt;&gt;"",IF(ABS($R272)&lt;0.8*Analyse!$AO$6/2,ABS($V272-$S272)/(INDIRECT($X$5)/100),""),"")</f>
        <v/>
      </c>
      <c r="AN272" s="1"/>
      <c r="AO272" s="2"/>
    </row>
    <row r="273" spans="4:41" x14ac:dyDescent="0.2">
      <c r="D273" s="13" t="str">
        <f>IF(B273&lt;&gt;"",TRUNC(B273-Analyse!$AP$6,2),"")</f>
        <v/>
      </c>
      <c r="F273" s="1" t="str">
        <f t="shared" si="69"/>
        <v/>
      </c>
      <c r="G273" s="12" t="str">
        <f ca="1">IF(F273&lt;&gt;"",ROW($D$5)+MATCH(F273,INDIRECT(Analyse!$AR$6):INDIRECT(Analyse!$AS$6)),"")</f>
        <v/>
      </c>
      <c r="H273" s="1" t="str">
        <f t="shared" ca="1" si="60"/>
        <v/>
      </c>
      <c r="I273" s="1" t="e">
        <f t="shared" ca="1" si="61"/>
        <v>#VALUE!</v>
      </c>
      <c r="J273" s="1" t="str">
        <f t="shared" ca="1" si="62"/>
        <v>C</v>
      </c>
      <c r="K273" s="1" t="e">
        <f t="shared" ca="1" si="63"/>
        <v>#VALUE!</v>
      </c>
      <c r="L273" s="10" t="e">
        <f t="shared" ca="1" si="64"/>
        <v>#REF!</v>
      </c>
      <c r="M273" s="10" t="e">
        <f t="shared" ca="1" si="65"/>
        <v>#REF!</v>
      </c>
      <c r="N273" s="2" t="e">
        <f t="shared" ca="1" si="66"/>
        <v>#REF!</v>
      </c>
      <c r="O273" s="10" t="e">
        <f t="shared" ca="1" si="67"/>
        <v>#REF!</v>
      </c>
      <c r="P273" s="2" t="e">
        <f t="shared" ca="1" si="68"/>
        <v>#REF!</v>
      </c>
      <c r="R273" s="1" t="str">
        <f t="shared" si="70"/>
        <v/>
      </c>
      <c r="S273" s="2" t="e">
        <f t="shared" ca="1" si="71"/>
        <v>#REF!</v>
      </c>
      <c r="T273" s="1" t="str">
        <f>IF(R273&lt;0,MATCH(ABS(R273),$R275:$R$1000,0)+ROW($R275)-1,"")</f>
        <v/>
      </c>
      <c r="U273" s="1" t="str">
        <f t="shared" si="72"/>
        <v/>
      </c>
      <c r="V273" s="11" t="str">
        <f t="shared" ca="1" si="73"/>
        <v/>
      </c>
      <c r="W273" s="11"/>
      <c r="X273" s="11"/>
      <c r="Y273" s="12" t="str">
        <f ca="1">IF(V273&lt;&gt;"",IF(ABS($R273)&lt;0.8*Analyse!$AO$6/2,ABS($V273-$S273)/(INDIRECT($X$5)/100),""),"")</f>
        <v/>
      </c>
      <c r="AN273" s="1"/>
      <c r="AO273" s="2"/>
    </row>
    <row r="274" spans="4:41" x14ac:dyDescent="0.2">
      <c r="D274" s="13" t="str">
        <f>IF(B274&lt;&gt;"",TRUNC(B274-Analyse!$AP$6,2),"")</f>
        <v/>
      </c>
      <c r="F274" s="1" t="str">
        <f t="shared" si="69"/>
        <v/>
      </c>
      <c r="G274" s="12" t="str">
        <f ca="1">IF(F274&lt;&gt;"",ROW($D$5)+MATCH(F274,INDIRECT(Analyse!$AR$6):INDIRECT(Analyse!$AS$6)),"")</f>
        <v/>
      </c>
      <c r="H274" s="1" t="str">
        <f t="shared" ca="1" si="60"/>
        <v/>
      </c>
      <c r="I274" s="1" t="e">
        <f t="shared" ca="1" si="61"/>
        <v>#VALUE!</v>
      </c>
      <c r="J274" s="1" t="str">
        <f t="shared" ca="1" si="62"/>
        <v>C</v>
      </c>
      <c r="K274" s="1" t="e">
        <f t="shared" ca="1" si="63"/>
        <v>#VALUE!</v>
      </c>
      <c r="L274" s="10" t="e">
        <f t="shared" ca="1" si="64"/>
        <v>#REF!</v>
      </c>
      <c r="M274" s="10" t="e">
        <f t="shared" ca="1" si="65"/>
        <v>#REF!</v>
      </c>
      <c r="N274" s="2" t="e">
        <f t="shared" ca="1" si="66"/>
        <v>#REF!</v>
      </c>
      <c r="O274" s="10" t="e">
        <f t="shared" ca="1" si="67"/>
        <v>#REF!</v>
      </c>
      <c r="P274" s="2" t="e">
        <f t="shared" ca="1" si="68"/>
        <v>#REF!</v>
      </c>
      <c r="R274" s="1" t="str">
        <f t="shared" si="70"/>
        <v/>
      </c>
      <c r="S274" s="2" t="e">
        <f t="shared" ca="1" si="71"/>
        <v>#REF!</v>
      </c>
      <c r="T274" s="1" t="str">
        <f>IF(R274&lt;0,MATCH(ABS(R274),$R276:$R$1000,0)+ROW($R276)-1,"")</f>
        <v/>
      </c>
      <c r="U274" s="1" t="str">
        <f t="shared" si="72"/>
        <v/>
      </c>
      <c r="V274" s="11" t="str">
        <f t="shared" ca="1" si="73"/>
        <v/>
      </c>
      <c r="W274" s="11"/>
      <c r="X274" s="11"/>
      <c r="Y274" s="12" t="str">
        <f ca="1">IF(V274&lt;&gt;"",IF(ABS($R274)&lt;0.8*Analyse!$AO$6/2,ABS($V274-$S274)/(INDIRECT($X$5)/100),""),"")</f>
        <v/>
      </c>
      <c r="AN274" s="1"/>
      <c r="AO274" s="2"/>
    </row>
    <row r="275" spans="4:41" x14ac:dyDescent="0.2">
      <c r="D275" s="13" t="str">
        <f>IF(B275&lt;&gt;"",TRUNC(B275-Analyse!$AP$6,2),"")</f>
        <v/>
      </c>
      <c r="F275" s="1" t="str">
        <f t="shared" si="69"/>
        <v/>
      </c>
      <c r="G275" s="12" t="str">
        <f ca="1">IF(F275&lt;&gt;"",ROW($D$5)+MATCH(F275,INDIRECT(Analyse!$AR$6):INDIRECT(Analyse!$AS$6)),"")</f>
        <v/>
      </c>
      <c r="H275" s="1" t="str">
        <f t="shared" ca="1" si="60"/>
        <v/>
      </c>
      <c r="I275" s="1" t="e">
        <f t="shared" ca="1" si="61"/>
        <v>#VALUE!</v>
      </c>
      <c r="J275" s="1" t="str">
        <f t="shared" ca="1" si="62"/>
        <v>C</v>
      </c>
      <c r="K275" s="1" t="e">
        <f t="shared" ca="1" si="63"/>
        <v>#VALUE!</v>
      </c>
      <c r="L275" s="10" t="e">
        <f t="shared" ca="1" si="64"/>
        <v>#REF!</v>
      </c>
      <c r="M275" s="10" t="e">
        <f t="shared" ca="1" si="65"/>
        <v>#REF!</v>
      </c>
      <c r="N275" s="2" t="e">
        <f t="shared" ca="1" si="66"/>
        <v>#REF!</v>
      </c>
      <c r="O275" s="10" t="e">
        <f t="shared" ca="1" si="67"/>
        <v>#REF!</v>
      </c>
      <c r="P275" s="2" t="e">
        <f t="shared" ca="1" si="68"/>
        <v>#REF!</v>
      </c>
      <c r="R275" s="1" t="str">
        <f t="shared" si="70"/>
        <v/>
      </c>
      <c r="S275" s="2" t="e">
        <f t="shared" ca="1" si="71"/>
        <v>#REF!</v>
      </c>
      <c r="T275" s="1" t="str">
        <f>IF(R275&lt;0,MATCH(ABS(R275),$R277:$R$1000,0)+ROW($R277)-1,"")</f>
        <v/>
      </c>
      <c r="U275" s="1" t="str">
        <f t="shared" si="72"/>
        <v/>
      </c>
      <c r="V275" s="11" t="str">
        <f t="shared" ca="1" si="73"/>
        <v/>
      </c>
      <c r="W275" s="11"/>
      <c r="X275" s="11"/>
      <c r="Y275" s="12" t="str">
        <f ca="1">IF(V275&lt;&gt;"",IF(ABS($R275)&lt;0.8*Analyse!$AO$6/2,ABS($V275-$S275)/(INDIRECT($X$5)/100),""),"")</f>
        <v/>
      </c>
      <c r="AN275" s="1"/>
      <c r="AO275" s="2"/>
    </row>
    <row r="276" spans="4:41" x14ac:dyDescent="0.2">
      <c r="D276" s="13" t="str">
        <f>IF(B276&lt;&gt;"",TRUNC(B276-Analyse!$AP$6,2),"")</f>
        <v/>
      </c>
      <c r="F276" s="1" t="str">
        <f t="shared" si="69"/>
        <v/>
      </c>
      <c r="G276" s="12" t="str">
        <f ca="1">IF(F276&lt;&gt;"",ROW($D$5)+MATCH(F276,INDIRECT(Analyse!$AR$6):INDIRECT(Analyse!$AS$6)),"")</f>
        <v/>
      </c>
      <c r="H276" s="1" t="str">
        <f t="shared" ca="1" si="60"/>
        <v/>
      </c>
      <c r="I276" s="1" t="e">
        <f t="shared" ca="1" si="61"/>
        <v>#VALUE!</v>
      </c>
      <c r="J276" s="1" t="str">
        <f t="shared" ca="1" si="62"/>
        <v>C</v>
      </c>
      <c r="K276" s="1" t="e">
        <f t="shared" ca="1" si="63"/>
        <v>#VALUE!</v>
      </c>
      <c r="L276" s="10" t="e">
        <f t="shared" ca="1" si="64"/>
        <v>#REF!</v>
      </c>
      <c r="M276" s="10" t="e">
        <f t="shared" ca="1" si="65"/>
        <v>#REF!</v>
      </c>
      <c r="N276" s="2" t="e">
        <f t="shared" ca="1" si="66"/>
        <v>#REF!</v>
      </c>
      <c r="O276" s="10" t="e">
        <f t="shared" ca="1" si="67"/>
        <v>#REF!</v>
      </c>
      <c r="P276" s="2" t="e">
        <f t="shared" ca="1" si="68"/>
        <v>#REF!</v>
      </c>
      <c r="R276" s="1" t="str">
        <f t="shared" si="70"/>
        <v/>
      </c>
      <c r="S276" s="2" t="e">
        <f t="shared" ca="1" si="71"/>
        <v>#REF!</v>
      </c>
      <c r="T276" s="1" t="str">
        <f>IF(R276&lt;0,MATCH(ABS(R276),$R278:$R$1000,0)+ROW($R278)-1,"")</f>
        <v/>
      </c>
      <c r="U276" s="1" t="str">
        <f t="shared" si="72"/>
        <v/>
      </c>
      <c r="V276" s="11" t="str">
        <f t="shared" ca="1" si="73"/>
        <v/>
      </c>
      <c r="W276" s="11"/>
      <c r="X276" s="11"/>
      <c r="Y276" s="12" t="str">
        <f ca="1">IF(V276&lt;&gt;"",IF(ABS($R276)&lt;0.8*Analyse!$AO$6/2,ABS($V276-$S276)/(INDIRECT($X$5)/100),""),"")</f>
        <v/>
      </c>
      <c r="AN276" s="1"/>
      <c r="AO276" s="2"/>
    </row>
    <row r="277" spans="4:41" x14ac:dyDescent="0.2">
      <c r="D277" s="13" t="str">
        <f>IF(B277&lt;&gt;"",TRUNC(B277-Analyse!$AP$6,2),"")</f>
        <v/>
      </c>
      <c r="F277" s="1" t="str">
        <f t="shared" si="69"/>
        <v/>
      </c>
      <c r="G277" s="12" t="str">
        <f ca="1">IF(F277&lt;&gt;"",ROW($D$5)+MATCH(F277,INDIRECT(Analyse!$AR$6):INDIRECT(Analyse!$AS$6)),"")</f>
        <v/>
      </c>
      <c r="H277" s="1" t="str">
        <f t="shared" ca="1" si="60"/>
        <v/>
      </c>
      <c r="I277" s="1" t="e">
        <f t="shared" ca="1" si="61"/>
        <v>#VALUE!</v>
      </c>
      <c r="J277" s="1" t="str">
        <f t="shared" ca="1" si="62"/>
        <v>C</v>
      </c>
      <c r="K277" s="1" t="e">
        <f t="shared" ca="1" si="63"/>
        <v>#VALUE!</v>
      </c>
      <c r="L277" s="10" t="e">
        <f t="shared" ca="1" si="64"/>
        <v>#REF!</v>
      </c>
      <c r="M277" s="10" t="e">
        <f t="shared" ca="1" si="65"/>
        <v>#REF!</v>
      </c>
      <c r="N277" s="2" t="e">
        <f t="shared" ca="1" si="66"/>
        <v>#REF!</v>
      </c>
      <c r="O277" s="10" t="e">
        <f t="shared" ca="1" si="67"/>
        <v>#REF!</v>
      </c>
      <c r="P277" s="2" t="e">
        <f t="shared" ca="1" si="68"/>
        <v>#REF!</v>
      </c>
      <c r="R277" s="1" t="str">
        <f t="shared" si="70"/>
        <v/>
      </c>
      <c r="S277" s="2" t="e">
        <f t="shared" ca="1" si="71"/>
        <v>#REF!</v>
      </c>
      <c r="T277" s="1" t="str">
        <f>IF(R277&lt;0,MATCH(ABS(R277),$R279:$R$1000,0)+ROW($R279)-1,"")</f>
        <v/>
      </c>
      <c r="U277" s="1" t="str">
        <f t="shared" si="72"/>
        <v/>
      </c>
      <c r="V277" s="11" t="str">
        <f t="shared" ca="1" si="73"/>
        <v/>
      </c>
      <c r="W277" s="11"/>
      <c r="X277" s="11"/>
      <c r="Y277" s="12" t="str">
        <f ca="1">IF(V277&lt;&gt;"",IF(ABS($R277)&lt;0.8*Analyse!$AO$6/2,ABS($V277-$S277)/(INDIRECT($X$5)/100),""),"")</f>
        <v/>
      </c>
      <c r="AN277" s="1"/>
      <c r="AO277" s="2"/>
    </row>
    <row r="278" spans="4:41" x14ac:dyDescent="0.2">
      <c r="D278" s="13" t="str">
        <f>IF(B278&lt;&gt;"",TRUNC(B278-Analyse!$AP$6,2),"")</f>
        <v/>
      </c>
      <c r="F278" s="1" t="str">
        <f t="shared" si="69"/>
        <v/>
      </c>
      <c r="G278" s="12" t="str">
        <f ca="1">IF(F278&lt;&gt;"",ROW($D$5)+MATCH(F278,INDIRECT(Analyse!$AR$6):INDIRECT(Analyse!$AS$6)),"")</f>
        <v/>
      </c>
      <c r="H278" s="1" t="str">
        <f t="shared" ca="1" si="60"/>
        <v/>
      </c>
      <c r="I278" s="1" t="e">
        <f t="shared" ca="1" si="61"/>
        <v>#VALUE!</v>
      </c>
      <c r="J278" s="1" t="str">
        <f t="shared" ca="1" si="62"/>
        <v>C</v>
      </c>
      <c r="K278" s="1" t="e">
        <f t="shared" ca="1" si="63"/>
        <v>#VALUE!</v>
      </c>
      <c r="L278" s="10" t="e">
        <f t="shared" ca="1" si="64"/>
        <v>#REF!</v>
      </c>
      <c r="M278" s="10" t="e">
        <f t="shared" ca="1" si="65"/>
        <v>#REF!</v>
      </c>
      <c r="N278" s="2" t="e">
        <f t="shared" ca="1" si="66"/>
        <v>#REF!</v>
      </c>
      <c r="O278" s="10" t="e">
        <f t="shared" ca="1" si="67"/>
        <v>#REF!</v>
      </c>
      <c r="P278" s="2" t="e">
        <f t="shared" ca="1" si="68"/>
        <v>#REF!</v>
      </c>
      <c r="R278" s="1" t="str">
        <f t="shared" si="70"/>
        <v/>
      </c>
      <c r="S278" s="2" t="e">
        <f t="shared" ca="1" si="71"/>
        <v>#REF!</v>
      </c>
      <c r="T278" s="1" t="str">
        <f>IF(R278&lt;0,MATCH(ABS(R278),$R280:$R$1000,0)+ROW($R280)-1,"")</f>
        <v/>
      </c>
      <c r="U278" s="1" t="str">
        <f t="shared" si="72"/>
        <v/>
      </c>
      <c r="V278" s="11" t="str">
        <f t="shared" ca="1" si="73"/>
        <v/>
      </c>
      <c r="W278" s="11"/>
      <c r="X278" s="11"/>
      <c r="Y278" s="12" t="str">
        <f ca="1">IF(V278&lt;&gt;"",IF(ABS($R278)&lt;0.8*Analyse!$AO$6/2,ABS($V278-$S278)/(INDIRECT($X$5)/100),""),"")</f>
        <v/>
      </c>
      <c r="AN278" s="1"/>
      <c r="AO278" s="2"/>
    </row>
    <row r="279" spans="4:41" x14ac:dyDescent="0.2">
      <c r="D279" s="13" t="str">
        <f>IF(B279&lt;&gt;"",TRUNC(B279-Analyse!$AP$6,2),"")</f>
        <v/>
      </c>
      <c r="F279" s="1" t="str">
        <f t="shared" si="69"/>
        <v/>
      </c>
      <c r="G279" s="12" t="str">
        <f ca="1">IF(F279&lt;&gt;"",ROW($D$5)+MATCH(F279,INDIRECT(Analyse!$AR$6):INDIRECT(Analyse!$AS$6)),"")</f>
        <v/>
      </c>
      <c r="H279" s="1" t="str">
        <f t="shared" ca="1" si="60"/>
        <v/>
      </c>
      <c r="I279" s="1" t="e">
        <f t="shared" ca="1" si="61"/>
        <v>#VALUE!</v>
      </c>
      <c r="J279" s="1" t="str">
        <f t="shared" ca="1" si="62"/>
        <v>C</v>
      </c>
      <c r="K279" s="1" t="e">
        <f t="shared" ca="1" si="63"/>
        <v>#VALUE!</v>
      </c>
      <c r="L279" s="10" t="e">
        <f t="shared" ca="1" si="64"/>
        <v>#REF!</v>
      </c>
      <c r="M279" s="10" t="e">
        <f t="shared" ca="1" si="65"/>
        <v>#REF!</v>
      </c>
      <c r="N279" s="2" t="e">
        <f t="shared" ca="1" si="66"/>
        <v>#REF!</v>
      </c>
      <c r="O279" s="10" t="e">
        <f t="shared" ca="1" si="67"/>
        <v>#REF!</v>
      </c>
      <c r="P279" s="2" t="e">
        <f t="shared" ca="1" si="68"/>
        <v>#REF!</v>
      </c>
      <c r="R279" s="1" t="str">
        <f t="shared" si="70"/>
        <v/>
      </c>
      <c r="S279" s="2" t="e">
        <f t="shared" ca="1" si="71"/>
        <v>#REF!</v>
      </c>
      <c r="T279" s="1" t="str">
        <f>IF(R279&lt;0,MATCH(ABS(R279),$R281:$R$1000,0)+ROW($R281)-1,"")</f>
        <v/>
      </c>
      <c r="U279" s="1" t="str">
        <f t="shared" si="72"/>
        <v/>
      </c>
      <c r="V279" s="11" t="str">
        <f t="shared" ca="1" si="73"/>
        <v/>
      </c>
      <c r="W279" s="11"/>
      <c r="X279" s="11"/>
      <c r="Y279" s="12" t="str">
        <f ca="1">IF(V279&lt;&gt;"",IF(ABS($R279)&lt;0.8*Analyse!$AO$6/2,ABS($V279-$S279)/(INDIRECT($X$5)/100),""),"")</f>
        <v/>
      </c>
      <c r="AN279" s="1"/>
      <c r="AO279" s="2"/>
    </row>
    <row r="280" spans="4:41" x14ac:dyDescent="0.2">
      <c r="D280" s="13" t="str">
        <f>IF(B280&lt;&gt;"",TRUNC(B280-Analyse!$AP$6,2),"")</f>
        <v/>
      </c>
      <c r="F280" s="1" t="str">
        <f t="shared" si="69"/>
        <v/>
      </c>
      <c r="G280" s="12" t="str">
        <f ca="1">IF(F280&lt;&gt;"",ROW($D$5)+MATCH(F280,INDIRECT(Analyse!$AR$6):INDIRECT(Analyse!$AS$6)),"")</f>
        <v/>
      </c>
      <c r="H280" s="1" t="str">
        <f t="shared" ca="1" si="60"/>
        <v/>
      </c>
      <c r="I280" s="1" t="e">
        <f t="shared" ca="1" si="61"/>
        <v>#VALUE!</v>
      </c>
      <c r="J280" s="1" t="str">
        <f t="shared" ca="1" si="62"/>
        <v>C</v>
      </c>
      <c r="K280" s="1" t="e">
        <f t="shared" ca="1" si="63"/>
        <v>#VALUE!</v>
      </c>
      <c r="L280" s="10" t="e">
        <f t="shared" ca="1" si="64"/>
        <v>#REF!</v>
      </c>
      <c r="M280" s="10" t="e">
        <f t="shared" ca="1" si="65"/>
        <v>#REF!</v>
      </c>
      <c r="N280" s="2" t="e">
        <f t="shared" ca="1" si="66"/>
        <v>#REF!</v>
      </c>
      <c r="O280" s="10" t="e">
        <f t="shared" ca="1" si="67"/>
        <v>#REF!</v>
      </c>
      <c r="P280" s="2" t="e">
        <f t="shared" ca="1" si="68"/>
        <v>#REF!</v>
      </c>
      <c r="R280" s="1" t="str">
        <f t="shared" si="70"/>
        <v/>
      </c>
      <c r="S280" s="2" t="e">
        <f t="shared" ca="1" si="71"/>
        <v>#REF!</v>
      </c>
      <c r="T280" s="1" t="str">
        <f>IF(R280&lt;0,MATCH(ABS(R280),$R282:$R$1000,0)+ROW($R282)-1,"")</f>
        <v/>
      </c>
      <c r="U280" s="1" t="str">
        <f t="shared" si="72"/>
        <v/>
      </c>
      <c r="V280" s="11" t="str">
        <f t="shared" ca="1" si="73"/>
        <v/>
      </c>
      <c r="W280" s="11"/>
      <c r="X280" s="11"/>
      <c r="Y280" s="12" t="str">
        <f ca="1">IF(V280&lt;&gt;"",IF(ABS($R280)&lt;0.8*Analyse!$AO$6/2,ABS($V280-$S280)/(INDIRECT($X$5)/100),""),"")</f>
        <v/>
      </c>
      <c r="AN280" s="1"/>
      <c r="AO280" s="2"/>
    </row>
    <row r="281" spans="4:41" x14ac:dyDescent="0.2">
      <c r="D281" s="13" t="str">
        <f>IF(B281&lt;&gt;"",TRUNC(B281-Analyse!$AP$6,2),"")</f>
        <v/>
      </c>
      <c r="F281" s="1" t="str">
        <f t="shared" si="69"/>
        <v/>
      </c>
      <c r="G281" s="12" t="str">
        <f ca="1">IF(F281&lt;&gt;"",ROW($D$5)+MATCH(F281,INDIRECT(Analyse!$AR$6):INDIRECT(Analyse!$AS$6)),"")</f>
        <v/>
      </c>
      <c r="H281" s="1" t="str">
        <f t="shared" ca="1" si="60"/>
        <v/>
      </c>
      <c r="I281" s="1" t="e">
        <f t="shared" ca="1" si="61"/>
        <v>#VALUE!</v>
      </c>
      <c r="J281" s="1" t="str">
        <f t="shared" ca="1" si="62"/>
        <v>C</v>
      </c>
      <c r="K281" s="1" t="e">
        <f t="shared" ca="1" si="63"/>
        <v>#VALUE!</v>
      </c>
      <c r="L281" s="10" t="e">
        <f t="shared" ca="1" si="64"/>
        <v>#REF!</v>
      </c>
      <c r="M281" s="10" t="e">
        <f t="shared" ca="1" si="65"/>
        <v>#REF!</v>
      </c>
      <c r="N281" s="2" t="e">
        <f t="shared" ca="1" si="66"/>
        <v>#REF!</v>
      </c>
      <c r="O281" s="10" t="e">
        <f t="shared" ca="1" si="67"/>
        <v>#REF!</v>
      </c>
      <c r="P281" s="2" t="e">
        <f t="shared" ca="1" si="68"/>
        <v>#REF!</v>
      </c>
      <c r="R281" s="1" t="str">
        <f t="shared" si="70"/>
        <v/>
      </c>
      <c r="S281" s="2" t="e">
        <f t="shared" ca="1" si="71"/>
        <v>#REF!</v>
      </c>
      <c r="T281" s="1" t="str">
        <f>IF(R281&lt;0,MATCH(ABS(R281),$R283:$R$1000,0)+ROW($R283)-1,"")</f>
        <v/>
      </c>
      <c r="U281" s="1" t="str">
        <f t="shared" si="72"/>
        <v/>
      </c>
      <c r="V281" s="11" t="str">
        <f t="shared" ca="1" si="73"/>
        <v/>
      </c>
      <c r="W281" s="11"/>
      <c r="X281" s="11"/>
      <c r="Y281" s="12" t="str">
        <f ca="1">IF(V281&lt;&gt;"",IF(ABS($R281)&lt;0.8*Analyse!$AO$6/2,ABS($V281-$S281)/(INDIRECT($X$5)/100),""),"")</f>
        <v/>
      </c>
      <c r="AN281" s="1"/>
      <c r="AO281" s="2"/>
    </row>
    <row r="282" spans="4:41" x14ac:dyDescent="0.2">
      <c r="D282" s="13" t="str">
        <f>IF(B282&lt;&gt;"",TRUNC(B282-Analyse!$AP$6,2),"")</f>
        <v/>
      </c>
      <c r="F282" s="1" t="str">
        <f t="shared" si="69"/>
        <v/>
      </c>
      <c r="G282" s="12" t="str">
        <f ca="1">IF(F282&lt;&gt;"",ROW($D$5)+MATCH(F282,INDIRECT(Analyse!$AR$6):INDIRECT(Analyse!$AS$6)),"")</f>
        <v/>
      </c>
      <c r="H282" s="1" t="str">
        <f t="shared" ca="1" si="60"/>
        <v/>
      </c>
      <c r="I282" s="1" t="e">
        <f t="shared" ca="1" si="61"/>
        <v>#VALUE!</v>
      </c>
      <c r="J282" s="1" t="str">
        <f t="shared" ca="1" si="62"/>
        <v>C</v>
      </c>
      <c r="K282" s="1" t="e">
        <f t="shared" ca="1" si="63"/>
        <v>#VALUE!</v>
      </c>
      <c r="L282" s="10" t="e">
        <f t="shared" ca="1" si="64"/>
        <v>#REF!</v>
      </c>
      <c r="M282" s="10" t="e">
        <f t="shared" ca="1" si="65"/>
        <v>#REF!</v>
      </c>
      <c r="N282" s="2" t="e">
        <f t="shared" ca="1" si="66"/>
        <v>#REF!</v>
      </c>
      <c r="O282" s="10" t="e">
        <f t="shared" ca="1" si="67"/>
        <v>#REF!</v>
      </c>
      <c r="P282" s="2" t="e">
        <f t="shared" ca="1" si="68"/>
        <v>#REF!</v>
      </c>
      <c r="R282" s="1" t="str">
        <f t="shared" si="70"/>
        <v/>
      </c>
      <c r="S282" s="2" t="e">
        <f t="shared" ca="1" si="71"/>
        <v>#REF!</v>
      </c>
      <c r="T282" s="1" t="str">
        <f>IF(R282&lt;0,MATCH(ABS(R282),$R284:$R$1000,0)+ROW($R284)-1,"")</f>
        <v/>
      </c>
      <c r="U282" s="1" t="str">
        <f t="shared" si="72"/>
        <v/>
      </c>
      <c r="V282" s="11" t="str">
        <f t="shared" ca="1" si="73"/>
        <v/>
      </c>
      <c r="W282" s="11"/>
      <c r="X282" s="11"/>
      <c r="Y282" s="12" t="str">
        <f ca="1">IF(V282&lt;&gt;"",IF(ABS($R282)&lt;0.8*Analyse!$AO$6/2,ABS($V282-$S282)/(INDIRECT($X$5)/100),""),"")</f>
        <v/>
      </c>
      <c r="AN282" s="1"/>
      <c r="AO282" s="2"/>
    </row>
    <row r="283" spans="4:41" x14ac:dyDescent="0.2">
      <c r="D283" s="13" t="str">
        <f>IF(B283&lt;&gt;"",TRUNC(B283-Analyse!$AP$6,2),"")</f>
        <v/>
      </c>
      <c r="F283" s="1" t="str">
        <f t="shared" si="69"/>
        <v/>
      </c>
      <c r="G283" s="12" t="str">
        <f ca="1">IF(F283&lt;&gt;"",ROW($D$5)+MATCH(F283,INDIRECT(Analyse!$AR$6):INDIRECT(Analyse!$AS$6)),"")</f>
        <v/>
      </c>
      <c r="H283" s="1" t="str">
        <f t="shared" ca="1" si="60"/>
        <v/>
      </c>
      <c r="I283" s="1" t="e">
        <f t="shared" ca="1" si="61"/>
        <v>#VALUE!</v>
      </c>
      <c r="J283" s="1" t="str">
        <f t="shared" ca="1" si="62"/>
        <v>C</v>
      </c>
      <c r="K283" s="1" t="e">
        <f t="shared" ca="1" si="63"/>
        <v>#VALUE!</v>
      </c>
      <c r="L283" s="10" t="e">
        <f t="shared" ca="1" si="64"/>
        <v>#REF!</v>
      </c>
      <c r="M283" s="10" t="e">
        <f t="shared" ca="1" si="65"/>
        <v>#REF!</v>
      </c>
      <c r="N283" s="2" t="e">
        <f t="shared" ca="1" si="66"/>
        <v>#REF!</v>
      </c>
      <c r="O283" s="10" t="e">
        <f t="shared" ca="1" si="67"/>
        <v>#REF!</v>
      </c>
      <c r="P283" s="2" t="e">
        <f t="shared" ca="1" si="68"/>
        <v>#REF!</v>
      </c>
      <c r="R283" s="1" t="str">
        <f t="shared" si="70"/>
        <v/>
      </c>
      <c r="S283" s="2" t="e">
        <f t="shared" ca="1" si="71"/>
        <v>#REF!</v>
      </c>
      <c r="T283" s="1" t="str">
        <f>IF(R283&lt;0,MATCH(ABS(R283),$R285:$R$1000,0)+ROW($R285)-1,"")</f>
        <v/>
      </c>
      <c r="U283" s="1" t="str">
        <f t="shared" si="72"/>
        <v/>
      </c>
      <c r="V283" s="11" t="str">
        <f t="shared" ca="1" si="73"/>
        <v/>
      </c>
      <c r="W283" s="11"/>
      <c r="X283" s="11"/>
      <c r="Y283" s="12" t="str">
        <f ca="1">IF(V283&lt;&gt;"",IF(ABS($R283)&lt;0.8*Analyse!$AO$6/2,ABS($V283-$S283)/(INDIRECT($X$5)/100),""),"")</f>
        <v/>
      </c>
      <c r="AN283" s="1"/>
      <c r="AO283" s="2"/>
    </row>
    <row r="284" spans="4:41" x14ac:dyDescent="0.2">
      <c r="D284" s="13" t="str">
        <f>IF(B284&lt;&gt;"",TRUNC(B284-Analyse!$AP$6,2),"")</f>
        <v/>
      </c>
      <c r="F284" s="1" t="str">
        <f t="shared" si="69"/>
        <v/>
      </c>
      <c r="G284" s="12" t="str">
        <f ca="1">IF(F284&lt;&gt;"",ROW($D$5)+MATCH(F284,INDIRECT(Analyse!$AR$6):INDIRECT(Analyse!$AS$6)),"")</f>
        <v/>
      </c>
      <c r="H284" s="1" t="str">
        <f t="shared" ca="1" si="60"/>
        <v/>
      </c>
      <c r="I284" s="1" t="e">
        <f t="shared" ca="1" si="61"/>
        <v>#VALUE!</v>
      </c>
      <c r="J284" s="1" t="str">
        <f t="shared" ca="1" si="62"/>
        <v>C</v>
      </c>
      <c r="K284" s="1" t="e">
        <f t="shared" ca="1" si="63"/>
        <v>#VALUE!</v>
      </c>
      <c r="L284" s="10" t="e">
        <f t="shared" ca="1" si="64"/>
        <v>#REF!</v>
      </c>
      <c r="M284" s="10" t="e">
        <f t="shared" ca="1" si="65"/>
        <v>#REF!</v>
      </c>
      <c r="N284" s="2" t="e">
        <f t="shared" ca="1" si="66"/>
        <v>#REF!</v>
      </c>
      <c r="O284" s="10" t="e">
        <f t="shared" ca="1" si="67"/>
        <v>#REF!</v>
      </c>
      <c r="P284" s="2" t="e">
        <f t="shared" ca="1" si="68"/>
        <v>#REF!</v>
      </c>
      <c r="R284" s="1" t="str">
        <f t="shared" si="70"/>
        <v/>
      </c>
      <c r="S284" s="2" t="e">
        <f t="shared" ca="1" si="71"/>
        <v>#REF!</v>
      </c>
      <c r="T284" s="1" t="str">
        <f>IF(R284&lt;0,MATCH(ABS(R284),$R286:$R$1000,0)+ROW($R286)-1,"")</f>
        <v/>
      </c>
      <c r="U284" s="1" t="str">
        <f t="shared" si="72"/>
        <v/>
      </c>
      <c r="V284" s="11" t="str">
        <f t="shared" ca="1" si="73"/>
        <v/>
      </c>
      <c r="W284" s="11"/>
      <c r="X284" s="11"/>
      <c r="Y284" s="12" t="str">
        <f ca="1">IF(V284&lt;&gt;"",IF(ABS($R284)&lt;0.8*Analyse!$AO$6/2,ABS($V284-$S284)/(INDIRECT($X$5)/100),""),"")</f>
        <v/>
      </c>
      <c r="AN284" s="1"/>
      <c r="AO284" s="2"/>
    </row>
    <row r="285" spans="4:41" x14ac:dyDescent="0.2">
      <c r="D285" s="13" t="str">
        <f>IF(B285&lt;&gt;"",TRUNC(B285-Analyse!$AP$6,2),"")</f>
        <v/>
      </c>
      <c r="F285" s="1" t="str">
        <f t="shared" si="69"/>
        <v/>
      </c>
      <c r="G285" s="12" t="str">
        <f ca="1">IF(F285&lt;&gt;"",ROW($D$5)+MATCH(F285,INDIRECT(Analyse!$AR$6):INDIRECT(Analyse!$AS$6)),"")</f>
        <v/>
      </c>
      <c r="H285" s="1" t="str">
        <f t="shared" ca="1" si="60"/>
        <v/>
      </c>
      <c r="I285" s="1" t="e">
        <f t="shared" ca="1" si="61"/>
        <v>#VALUE!</v>
      </c>
      <c r="J285" s="1" t="str">
        <f t="shared" ca="1" si="62"/>
        <v>C</v>
      </c>
      <c r="K285" s="1" t="e">
        <f t="shared" ca="1" si="63"/>
        <v>#VALUE!</v>
      </c>
      <c r="L285" s="10" t="e">
        <f t="shared" ca="1" si="64"/>
        <v>#REF!</v>
      </c>
      <c r="M285" s="10" t="e">
        <f t="shared" ca="1" si="65"/>
        <v>#REF!</v>
      </c>
      <c r="N285" s="2" t="e">
        <f t="shared" ca="1" si="66"/>
        <v>#REF!</v>
      </c>
      <c r="O285" s="10" t="e">
        <f t="shared" ca="1" si="67"/>
        <v>#REF!</v>
      </c>
      <c r="P285" s="2" t="e">
        <f t="shared" ca="1" si="68"/>
        <v>#REF!</v>
      </c>
      <c r="R285" s="1" t="str">
        <f t="shared" si="70"/>
        <v/>
      </c>
      <c r="S285" s="2" t="e">
        <f t="shared" ca="1" si="71"/>
        <v>#REF!</v>
      </c>
      <c r="T285" s="1" t="str">
        <f>IF(R285&lt;0,MATCH(ABS(R285),$R287:$R$1000,0)+ROW($R287)-1,"")</f>
        <v/>
      </c>
      <c r="U285" s="1" t="str">
        <f t="shared" si="72"/>
        <v/>
      </c>
      <c r="V285" s="11" t="str">
        <f t="shared" ca="1" si="73"/>
        <v/>
      </c>
      <c r="W285" s="11"/>
      <c r="X285" s="11"/>
      <c r="Y285" s="12" t="str">
        <f ca="1">IF(V285&lt;&gt;"",IF(ABS($R285)&lt;0.8*Analyse!$AO$6/2,ABS($V285-$S285)/(INDIRECT($X$5)/100),""),"")</f>
        <v/>
      </c>
      <c r="AN285" s="1"/>
      <c r="AO285" s="2"/>
    </row>
    <row r="286" spans="4:41" x14ac:dyDescent="0.2">
      <c r="D286" s="13" t="str">
        <f>IF(B286&lt;&gt;"",TRUNC(B286-Analyse!$AP$6,2),"")</f>
        <v/>
      </c>
      <c r="F286" s="1" t="str">
        <f t="shared" si="69"/>
        <v/>
      </c>
      <c r="G286" s="12" t="str">
        <f ca="1">IF(F286&lt;&gt;"",ROW($D$5)+MATCH(F286,INDIRECT(Analyse!$AR$6):INDIRECT(Analyse!$AS$6)),"")</f>
        <v/>
      </c>
      <c r="H286" s="1" t="str">
        <f t="shared" ca="1" si="60"/>
        <v/>
      </c>
      <c r="I286" s="1" t="e">
        <f t="shared" ca="1" si="61"/>
        <v>#VALUE!</v>
      </c>
      <c r="J286" s="1" t="str">
        <f t="shared" ca="1" si="62"/>
        <v>C</v>
      </c>
      <c r="K286" s="1" t="e">
        <f t="shared" ca="1" si="63"/>
        <v>#VALUE!</v>
      </c>
      <c r="L286" s="10" t="e">
        <f t="shared" ca="1" si="64"/>
        <v>#REF!</v>
      </c>
      <c r="M286" s="10" t="e">
        <f t="shared" ca="1" si="65"/>
        <v>#REF!</v>
      </c>
      <c r="N286" s="2" t="e">
        <f t="shared" ca="1" si="66"/>
        <v>#REF!</v>
      </c>
      <c r="O286" s="10" t="e">
        <f t="shared" ca="1" si="67"/>
        <v>#REF!</v>
      </c>
      <c r="P286" s="2" t="e">
        <f t="shared" ca="1" si="68"/>
        <v>#REF!</v>
      </c>
      <c r="R286" s="1" t="str">
        <f t="shared" si="70"/>
        <v/>
      </c>
      <c r="S286" s="2" t="e">
        <f t="shared" ca="1" si="71"/>
        <v>#REF!</v>
      </c>
      <c r="T286" s="1" t="str">
        <f>IF(R286&lt;0,MATCH(ABS(R286),$R288:$R$1000,0)+ROW($R288)-1,"")</f>
        <v/>
      </c>
      <c r="U286" s="1" t="str">
        <f t="shared" si="72"/>
        <v/>
      </c>
      <c r="V286" s="11" t="str">
        <f t="shared" ca="1" si="73"/>
        <v/>
      </c>
      <c r="W286" s="11"/>
      <c r="X286" s="11"/>
      <c r="Y286" s="12" t="str">
        <f ca="1">IF(V286&lt;&gt;"",IF(ABS($R286)&lt;0.8*Analyse!$AO$6/2,ABS($V286-$S286)/(INDIRECT($X$5)/100),""),"")</f>
        <v/>
      </c>
      <c r="AN286" s="1"/>
      <c r="AO286" s="2"/>
    </row>
    <row r="287" spans="4:41" x14ac:dyDescent="0.2">
      <c r="D287" s="13" t="str">
        <f>IF(B287&lt;&gt;"",TRUNC(B287-Analyse!$AP$6,2),"")</f>
        <v/>
      </c>
      <c r="F287" s="1" t="str">
        <f t="shared" si="69"/>
        <v/>
      </c>
      <c r="G287" s="12" t="str">
        <f ca="1">IF(F287&lt;&gt;"",ROW($D$5)+MATCH(F287,INDIRECT(Analyse!$AR$6):INDIRECT(Analyse!$AS$6)),"")</f>
        <v/>
      </c>
      <c r="H287" s="1" t="str">
        <f t="shared" ca="1" si="60"/>
        <v/>
      </c>
      <c r="I287" s="1" t="e">
        <f t="shared" ca="1" si="61"/>
        <v>#VALUE!</v>
      </c>
      <c r="J287" s="1" t="str">
        <f t="shared" ca="1" si="62"/>
        <v>C</v>
      </c>
      <c r="K287" s="1" t="e">
        <f t="shared" ca="1" si="63"/>
        <v>#VALUE!</v>
      </c>
      <c r="L287" s="10" t="e">
        <f t="shared" ca="1" si="64"/>
        <v>#REF!</v>
      </c>
      <c r="M287" s="10" t="e">
        <f t="shared" ca="1" si="65"/>
        <v>#REF!</v>
      </c>
      <c r="N287" s="2" t="e">
        <f t="shared" ca="1" si="66"/>
        <v>#REF!</v>
      </c>
      <c r="O287" s="10" t="e">
        <f t="shared" ca="1" si="67"/>
        <v>#REF!</v>
      </c>
      <c r="P287" s="2" t="e">
        <f t="shared" ca="1" si="68"/>
        <v>#REF!</v>
      </c>
      <c r="R287" s="1" t="str">
        <f t="shared" si="70"/>
        <v/>
      </c>
      <c r="S287" s="2" t="e">
        <f t="shared" ca="1" si="71"/>
        <v>#REF!</v>
      </c>
      <c r="T287" s="1" t="str">
        <f>IF(R287&lt;0,MATCH(ABS(R287),$R289:$R$1000,0)+ROW($R289)-1,"")</f>
        <v/>
      </c>
      <c r="U287" s="1" t="str">
        <f t="shared" si="72"/>
        <v/>
      </c>
      <c r="V287" s="11" t="str">
        <f t="shared" ca="1" si="73"/>
        <v/>
      </c>
      <c r="W287" s="11"/>
      <c r="X287" s="11"/>
      <c r="Y287" s="12" t="str">
        <f ca="1">IF(V287&lt;&gt;"",IF(ABS($R287)&lt;0.8*Analyse!$AO$6/2,ABS($V287-$S287)/(INDIRECT($X$5)/100),""),"")</f>
        <v/>
      </c>
      <c r="AN287" s="1"/>
      <c r="AO287" s="2"/>
    </row>
    <row r="288" spans="4:41" x14ac:dyDescent="0.2">
      <c r="D288" s="13" t="str">
        <f>IF(B288&lt;&gt;"",TRUNC(B288-Analyse!$AP$6,2),"")</f>
        <v/>
      </c>
      <c r="F288" s="1" t="str">
        <f t="shared" si="69"/>
        <v/>
      </c>
      <c r="G288" s="12" t="str">
        <f ca="1">IF(F288&lt;&gt;"",ROW($D$5)+MATCH(F288,INDIRECT(Analyse!$AR$6):INDIRECT(Analyse!$AS$6)),"")</f>
        <v/>
      </c>
      <c r="H288" s="1" t="str">
        <f t="shared" ca="1" si="60"/>
        <v/>
      </c>
      <c r="I288" s="1" t="e">
        <f t="shared" ca="1" si="61"/>
        <v>#VALUE!</v>
      </c>
      <c r="J288" s="1" t="str">
        <f t="shared" ca="1" si="62"/>
        <v>C</v>
      </c>
      <c r="K288" s="1" t="e">
        <f t="shared" ca="1" si="63"/>
        <v>#VALUE!</v>
      </c>
      <c r="L288" s="10" t="e">
        <f t="shared" ca="1" si="64"/>
        <v>#REF!</v>
      </c>
      <c r="M288" s="10" t="e">
        <f t="shared" ca="1" si="65"/>
        <v>#REF!</v>
      </c>
      <c r="N288" s="2" t="e">
        <f t="shared" ca="1" si="66"/>
        <v>#REF!</v>
      </c>
      <c r="O288" s="10" t="e">
        <f t="shared" ca="1" si="67"/>
        <v>#REF!</v>
      </c>
      <c r="P288" s="2" t="e">
        <f t="shared" ca="1" si="68"/>
        <v>#REF!</v>
      </c>
      <c r="R288" s="1" t="str">
        <f t="shared" si="70"/>
        <v/>
      </c>
      <c r="S288" s="2" t="e">
        <f t="shared" ca="1" si="71"/>
        <v>#REF!</v>
      </c>
      <c r="T288" s="1" t="str">
        <f>IF(R288&lt;0,MATCH(ABS(R288),$R290:$R$1000,0)+ROW($R290)-1,"")</f>
        <v/>
      </c>
      <c r="U288" s="1" t="str">
        <f t="shared" si="72"/>
        <v/>
      </c>
      <c r="V288" s="11" t="str">
        <f t="shared" ca="1" si="73"/>
        <v/>
      </c>
      <c r="W288" s="11"/>
      <c r="X288" s="11"/>
      <c r="Y288" s="12" t="str">
        <f ca="1">IF(V288&lt;&gt;"",IF(ABS($R288)&lt;0.8*Analyse!$AO$6/2,ABS($V288-$S288)/(INDIRECT($X$5)/100),""),"")</f>
        <v/>
      </c>
      <c r="AN288" s="1"/>
      <c r="AO288" s="2"/>
    </row>
    <row r="289" spans="4:41" x14ac:dyDescent="0.2">
      <c r="D289" s="13" t="str">
        <f>IF(B289&lt;&gt;"",TRUNC(B289-Analyse!$AP$6,2),"")</f>
        <v/>
      </c>
      <c r="F289" s="1" t="str">
        <f t="shared" si="69"/>
        <v/>
      </c>
      <c r="G289" s="12" t="str">
        <f ca="1">IF(F289&lt;&gt;"",ROW($D$5)+MATCH(F289,INDIRECT(Analyse!$AR$6):INDIRECT(Analyse!$AS$6)),"")</f>
        <v/>
      </c>
      <c r="H289" s="1" t="str">
        <f t="shared" ca="1" si="60"/>
        <v/>
      </c>
      <c r="I289" s="1" t="e">
        <f t="shared" ca="1" si="61"/>
        <v>#VALUE!</v>
      </c>
      <c r="J289" s="1" t="str">
        <f t="shared" ca="1" si="62"/>
        <v>C</v>
      </c>
      <c r="K289" s="1" t="e">
        <f t="shared" ca="1" si="63"/>
        <v>#VALUE!</v>
      </c>
      <c r="L289" s="10" t="e">
        <f t="shared" ca="1" si="64"/>
        <v>#REF!</v>
      </c>
      <c r="M289" s="10" t="e">
        <f t="shared" ca="1" si="65"/>
        <v>#REF!</v>
      </c>
      <c r="N289" s="2" t="e">
        <f t="shared" ca="1" si="66"/>
        <v>#REF!</v>
      </c>
      <c r="O289" s="10" t="e">
        <f t="shared" ca="1" si="67"/>
        <v>#REF!</v>
      </c>
      <c r="P289" s="2" t="e">
        <f t="shared" ca="1" si="68"/>
        <v>#REF!</v>
      </c>
      <c r="R289" s="1" t="str">
        <f t="shared" si="70"/>
        <v/>
      </c>
      <c r="S289" s="2" t="e">
        <f t="shared" ca="1" si="71"/>
        <v>#REF!</v>
      </c>
      <c r="T289" s="1" t="str">
        <f>IF(R289&lt;0,MATCH(ABS(R289),$R291:$R$1000,0)+ROW($R291)-1,"")</f>
        <v/>
      </c>
      <c r="U289" s="1" t="str">
        <f t="shared" si="72"/>
        <v/>
      </c>
      <c r="V289" s="11" t="str">
        <f t="shared" ca="1" si="73"/>
        <v/>
      </c>
      <c r="W289" s="11"/>
      <c r="X289" s="11"/>
      <c r="Y289" s="12" t="str">
        <f ca="1">IF(V289&lt;&gt;"",IF(ABS($R289)&lt;0.8*Analyse!$AO$6/2,ABS($V289-$S289)/(INDIRECT($X$5)/100),""),"")</f>
        <v/>
      </c>
      <c r="AN289" s="1"/>
      <c r="AO289" s="2"/>
    </row>
    <row r="290" spans="4:41" x14ac:dyDescent="0.2">
      <c r="D290" s="13" t="str">
        <f>IF(B290&lt;&gt;"",TRUNC(B290-Analyse!$AP$6,2),"")</f>
        <v/>
      </c>
      <c r="F290" s="1" t="str">
        <f t="shared" si="69"/>
        <v/>
      </c>
      <c r="G290" s="12" t="str">
        <f ca="1">IF(F290&lt;&gt;"",ROW($D$5)+MATCH(F290,INDIRECT(Analyse!$AR$6):INDIRECT(Analyse!$AS$6)),"")</f>
        <v/>
      </c>
      <c r="H290" s="1" t="str">
        <f t="shared" ca="1" si="60"/>
        <v/>
      </c>
      <c r="I290" s="1" t="e">
        <f t="shared" ca="1" si="61"/>
        <v>#VALUE!</v>
      </c>
      <c r="J290" s="1" t="str">
        <f t="shared" ca="1" si="62"/>
        <v>C</v>
      </c>
      <c r="K290" s="1" t="e">
        <f t="shared" ca="1" si="63"/>
        <v>#VALUE!</v>
      </c>
      <c r="L290" s="10" t="e">
        <f t="shared" ca="1" si="64"/>
        <v>#REF!</v>
      </c>
      <c r="M290" s="10" t="e">
        <f t="shared" ca="1" si="65"/>
        <v>#REF!</v>
      </c>
      <c r="N290" s="2" t="e">
        <f t="shared" ca="1" si="66"/>
        <v>#REF!</v>
      </c>
      <c r="O290" s="10" t="e">
        <f t="shared" ca="1" si="67"/>
        <v>#REF!</v>
      </c>
      <c r="P290" s="2" t="e">
        <f t="shared" ca="1" si="68"/>
        <v>#REF!</v>
      </c>
      <c r="R290" s="1" t="str">
        <f t="shared" si="70"/>
        <v/>
      </c>
      <c r="S290" s="2" t="e">
        <f t="shared" ca="1" si="71"/>
        <v>#REF!</v>
      </c>
      <c r="T290" s="1" t="str">
        <f>IF(R290&lt;0,MATCH(ABS(R290),$R292:$R$1000,0)+ROW($R292)-1,"")</f>
        <v/>
      </c>
      <c r="U290" s="1" t="str">
        <f t="shared" si="72"/>
        <v/>
      </c>
      <c r="V290" s="11" t="str">
        <f t="shared" ca="1" si="73"/>
        <v/>
      </c>
      <c r="W290" s="11"/>
      <c r="X290" s="11"/>
      <c r="Y290" s="12" t="str">
        <f ca="1">IF(V290&lt;&gt;"",IF(ABS($R290)&lt;0.8*Analyse!$AO$6/2,ABS($V290-$S290)/(INDIRECT($X$5)/100),""),"")</f>
        <v/>
      </c>
      <c r="AN290" s="1"/>
      <c r="AO290" s="2"/>
    </row>
    <row r="291" spans="4:41" x14ac:dyDescent="0.2">
      <c r="D291" s="13" t="str">
        <f>IF(B291&lt;&gt;"",TRUNC(B291-Analyse!$AP$6,2),"")</f>
        <v/>
      </c>
      <c r="F291" s="1" t="str">
        <f t="shared" si="69"/>
        <v/>
      </c>
      <c r="G291" s="12" t="str">
        <f ca="1">IF(F291&lt;&gt;"",ROW($D$5)+MATCH(F291,INDIRECT(Analyse!$AR$6):INDIRECT(Analyse!$AS$6)),"")</f>
        <v/>
      </c>
      <c r="H291" s="1" t="str">
        <f t="shared" ca="1" si="60"/>
        <v/>
      </c>
      <c r="I291" s="1" t="e">
        <f t="shared" ca="1" si="61"/>
        <v>#VALUE!</v>
      </c>
      <c r="J291" s="1" t="str">
        <f t="shared" ca="1" si="62"/>
        <v>C</v>
      </c>
      <c r="K291" s="1" t="e">
        <f t="shared" ca="1" si="63"/>
        <v>#VALUE!</v>
      </c>
      <c r="L291" s="10" t="e">
        <f t="shared" ca="1" si="64"/>
        <v>#REF!</v>
      </c>
      <c r="M291" s="10" t="e">
        <f t="shared" ca="1" si="65"/>
        <v>#REF!</v>
      </c>
      <c r="N291" s="2" t="e">
        <f t="shared" ca="1" si="66"/>
        <v>#REF!</v>
      </c>
      <c r="O291" s="10" t="e">
        <f t="shared" ca="1" si="67"/>
        <v>#REF!</v>
      </c>
      <c r="P291" s="2" t="e">
        <f t="shared" ca="1" si="68"/>
        <v>#REF!</v>
      </c>
      <c r="R291" s="1" t="str">
        <f t="shared" si="70"/>
        <v/>
      </c>
      <c r="S291" s="2" t="e">
        <f t="shared" ca="1" si="71"/>
        <v>#REF!</v>
      </c>
      <c r="T291" s="1" t="str">
        <f>IF(R291&lt;0,MATCH(ABS(R291),$R293:$R$1000,0)+ROW($R293)-1,"")</f>
        <v/>
      </c>
      <c r="U291" s="1" t="str">
        <f t="shared" si="72"/>
        <v/>
      </c>
      <c r="V291" s="11" t="str">
        <f t="shared" ca="1" si="73"/>
        <v/>
      </c>
      <c r="W291" s="11"/>
      <c r="X291" s="11"/>
      <c r="Y291" s="12" t="str">
        <f ca="1">IF(V291&lt;&gt;"",IF(ABS($R291)&lt;0.8*Analyse!$AO$6/2,ABS($V291-$S291)/(INDIRECT($X$5)/100),""),"")</f>
        <v/>
      </c>
      <c r="AN291" s="1"/>
      <c r="AO291" s="2"/>
    </row>
    <row r="292" spans="4:41" x14ac:dyDescent="0.2">
      <c r="D292" s="13" t="str">
        <f>IF(B292&lt;&gt;"",TRUNC(B292-Analyse!$AP$6,2),"")</f>
        <v/>
      </c>
      <c r="F292" s="1" t="str">
        <f t="shared" si="69"/>
        <v/>
      </c>
      <c r="G292" s="12" t="str">
        <f ca="1">IF(F292&lt;&gt;"",ROW($D$5)+MATCH(F292,INDIRECT(Analyse!$AR$6):INDIRECT(Analyse!$AS$6)),"")</f>
        <v/>
      </c>
      <c r="H292" s="1" t="str">
        <f t="shared" ca="1" si="60"/>
        <v/>
      </c>
      <c r="I292" s="1" t="e">
        <f t="shared" ca="1" si="61"/>
        <v>#VALUE!</v>
      </c>
      <c r="J292" s="1" t="str">
        <f t="shared" ca="1" si="62"/>
        <v>C</v>
      </c>
      <c r="K292" s="1" t="e">
        <f t="shared" ca="1" si="63"/>
        <v>#VALUE!</v>
      </c>
      <c r="L292" s="10" t="e">
        <f t="shared" ca="1" si="64"/>
        <v>#REF!</v>
      </c>
      <c r="M292" s="10" t="e">
        <f t="shared" ca="1" si="65"/>
        <v>#REF!</v>
      </c>
      <c r="N292" s="2" t="e">
        <f t="shared" ca="1" si="66"/>
        <v>#REF!</v>
      </c>
      <c r="O292" s="10" t="e">
        <f t="shared" ca="1" si="67"/>
        <v>#REF!</v>
      </c>
      <c r="P292" s="2" t="e">
        <f t="shared" ca="1" si="68"/>
        <v>#REF!</v>
      </c>
      <c r="R292" s="1" t="str">
        <f t="shared" si="70"/>
        <v/>
      </c>
      <c r="S292" s="2" t="e">
        <f t="shared" ca="1" si="71"/>
        <v>#REF!</v>
      </c>
      <c r="T292" s="1" t="str">
        <f>IF(R292&lt;0,MATCH(ABS(R292),$R294:$R$1000,0)+ROW($R294)-1,"")</f>
        <v/>
      </c>
      <c r="U292" s="1" t="str">
        <f t="shared" si="72"/>
        <v/>
      </c>
      <c r="V292" s="11" t="str">
        <f t="shared" ca="1" si="73"/>
        <v/>
      </c>
      <c r="W292" s="11"/>
      <c r="X292" s="11"/>
      <c r="Y292" s="12" t="str">
        <f ca="1">IF(V292&lt;&gt;"",IF(ABS($R292)&lt;0.8*Analyse!$AO$6/2,ABS($V292-$S292)/(INDIRECT($X$5)/100),""),"")</f>
        <v/>
      </c>
      <c r="AN292" s="1"/>
      <c r="AO292" s="2"/>
    </row>
    <row r="293" spans="4:41" x14ac:dyDescent="0.2">
      <c r="D293" s="13" t="str">
        <f>IF(B293&lt;&gt;"",TRUNC(B293-Analyse!$AP$6,2),"")</f>
        <v/>
      </c>
      <c r="F293" s="1" t="str">
        <f t="shared" si="69"/>
        <v/>
      </c>
      <c r="G293" s="12" t="str">
        <f ca="1">IF(F293&lt;&gt;"",ROW($D$5)+MATCH(F293,INDIRECT(Analyse!$AR$6):INDIRECT(Analyse!$AS$6)),"")</f>
        <v/>
      </c>
      <c r="H293" s="1" t="str">
        <f t="shared" ca="1" si="60"/>
        <v/>
      </c>
      <c r="I293" s="1" t="e">
        <f t="shared" ca="1" si="61"/>
        <v>#VALUE!</v>
      </c>
      <c r="J293" s="1" t="str">
        <f t="shared" ca="1" si="62"/>
        <v>C</v>
      </c>
      <c r="K293" s="1" t="e">
        <f t="shared" ca="1" si="63"/>
        <v>#VALUE!</v>
      </c>
      <c r="L293" s="10" t="e">
        <f t="shared" ca="1" si="64"/>
        <v>#REF!</v>
      </c>
      <c r="M293" s="10" t="e">
        <f t="shared" ca="1" si="65"/>
        <v>#REF!</v>
      </c>
      <c r="N293" s="2" t="e">
        <f t="shared" ca="1" si="66"/>
        <v>#REF!</v>
      </c>
      <c r="O293" s="10" t="e">
        <f t="shared" ca="1" si="67"/>
        <v>#REF!</v>
      </c>
      <c r="P293" s="2" t="e">
        <f t="shared" ca="1" si="68"/>
        <v>#REF!</v>
      </c>
      <c r="R293" s="1" t="str">
        <f t="shared" si="70"/>
        <v/>
      </c>
      <c r="S293" s="2" t="e">
        <f t="shared" ca="1" si="71"/>
        <v>#REF!</v>
      </c>
      <c r="T293" s="1" t="str">
        <f>IF(R293&lt;0,MATCH(ABS(R293),$R295:$R$1000,0)+ROW($R295)-1,"")</f>
        <v/>
      </c>
      <c r="U293" s="1" t="str">
        <f t="shared" si="72"/>
        <v/>
      </c>
      <c r="V293" s="11" t="str">
        <f t="shared" ca="1" si="73"/>
        <v/>
      </c>
      <c r="W293" s="11"/>
      <c r="X293" s="11"/>
      <c r="Y293" s="12" t="str">
        <f ca="1">IF(V293&lt;&gt;"",IF(ABS($R293)&lt;0.8*Analyse!$AO$6/2,ABS($V293-$S293)/(INDIRECT($X$5)/100),""),"")</f>
        <v/>
      </c>
      <c r="AN293" s="1"/>
      <c r="AO293" s="2"/>
    </row>
    <row r="294" spans="4:41" x14ac:dyDescent="0.2">
      <c r="D294" s="13" t="str">
        <f>IF(B294&lt;&gt;"",TRUNC(B294-Analyse!$AP$6,2),"")</f>
        <v/>
      </c>
      <c r="F294" s="1" t="str">
        <f t="shared" si="69"/>
        <v/>
      </c>
      <c r="G294" s="12" t="str">
        <f ca="1">IF(F294&lt;&gt;"",ROW($D$5)+MATCH(F294,INDIRECT(Analyse!$AR$6):INDIRECT(Analyse!$AS$6)),"")</f>
        <v/>
      </c>
      <c r="H294" s="1" t="str">
        <f t="shared" ca="1" si="60"/>
        <v/>
      </c>
      <c r="I294" s="1" t="e">
        <f t="shared" ca="1" si="61"/>
        <v>#VALUE!</v>
      </c>
      <c r="J294" s="1" t="str">
        <f t="shared" ca="1" si="62"/>
        <v>C</v>
      </c>
      <c r="K294" s="1" t="e">
        <f t="shared" ca="1" si="63"/>
        <v>#VALUE!</v>
      </c>
      <c r="L294" s="10" t="e">
        <f t="shared" ca="1" si="64"/>
        <v>#REF!</v>
      </c>
      <c r="M294" s="10" t="e">
        <f t="shared" ca="1" si="65"/>
        <v>#REF!</v>
      </c>
      <c r="N294" s="2" t="e">
        <f t="shared" ca="1" si="66"/>
        <v>#REF!</v>
      </c>
      <c r="O294" s="10" t="e">
        <f t="shared" ca="1" si="67"/>
        <v>#REF!</v>
      </c>
      <c r="P294" s="2" t="e">
        <f t="shared" ca="1" si="68"/>
        <v>#REF!</v>
      </c>
      <c r="R294" s="1" t="str">
        <f t="shared" si="70"/>
        <v/>
      </c>
      <c r="S294" s="2" t="e">
        <f t="shared" ca="1" si="71"/>
        <v>#REF!</v>
      </c>
      <c r="T294" s="1" t="str">
        <f>IF(R294&lt;0,MATCH(ABS(R294),$R296:$R$1000,0)+ROW($R296)-1,"")</f>
        <v/>
      </c>
      <c r="U294" s="1" t="str">
        <f t="shared" si="72"/>
        <v/>
      </c>
      <c r="V294" s="11" t="str">
        <f t="shared" ca="1" si="73"/>
        <v/>
      </c>
      <c r="W294" s="11"/>
      <c r="X294" s="11"/>
      <c r="Y294" s="12" t="str">
        <f ca="1">IF(V294&lt;&gt;"",IF(ABS($R294)&lt;0.8*Analyse!$AO$6/2,ABS($V294-$S294)/(INDIRECT($X$5)/100),""),"")</f>
        <v/>
      </c>
      <c r="AN294" s="1"/>
      <c r="AO294" s="2"/>
    </row>
    <row r="295" spans="4:41" x14ac:dyDescent="0.2">
      <c r="D295" s="13" t="str">
        <f>IF(B295&lt;&gt;"",TRUNC(B295-Analyse!$AP$6,2),"")</f>
        <v/>
      </c>
      <c r="F295" s="1" t="str">
        <f t="shared" si="69"/>
        <v/>
      </c>
      <c r="G295" s="12" t="str">
        <f ca="1">IF(F295&lt;&gt;"",ROW($D$5)+MATCH(F295,INDIRECT(Analyse!$AR$6):INDIRECT(Analyse!$AS$6)),"")</f>
        <v/>
      </c>
      <c r="H295" s="1" t="str">
        <f t="shared" ca="1" si="60"/>
        <v/>
      </c>
      <c r="I295" s="1" t="e">
        <f t="shared" ca="1" si="61"/>
        <v>#VALUE!</v>
      </c>
      <c r="J295" s="1" t="str">
        <f t="shared" ca="1" si="62"/>
        <v>C</v>
      </c>
      <c r="K295" s="1" t="e">
        <f t="shared" ca="1" si="63"/>
        <v>#VALUE!</v>
      </c>
      <c r="L295" s="10" t="e">
        <f t="shared" ca="1" si="64"/>
        <v>#REF!</v>
      </c>
      <c r="M295" s="10" t="e">
        <f t="shared" ca="1" si="65"/>
        <v>#REF!</v>
      </c>
      <c r="N295" s="2" t="e">
        <f t="shared" ca="1" si="66"/>
        <v>#REF!</v>
      </c>
      <c r="O295" s="10" t="e">
        <f t="shared" ca="1" si="67"/>
        <v>#REF!</v>
      </c>
      <c r="P295" s="2" t="e">
        <f t="shared" ca="1" si="68"/>
        <v>#REF!</v>
      </c>
      <c r="R295" s="1" t="str">
        <f t="shared" si="70"/>
        <v/>
      </c>
      <c r="S295" s="2" t="e">
        <f t="shared" ca="1" si="71"/>
        <v>#REF!</v>
      </c>
      <c r="T295" s="1" t="str">
        <f>IF(R295&lt;0,MATCH(ABS(R295),$R297:$R$1000,0)+ROW($R297)-1,"")</f>
        <v/>
      </c>
      <c r="U295" s="1" t="str">
        <f t="shared" si="72"/>
        <v/>
      </c>
      <c r="V295" s="11" t="str">
        <f t="shared" ca="1" si="73"/>
        <v/>
      </c>
      <c r="W295" s="11"/>
      <c r="X295" s="11"/>
      <c r="Y295" s="12" t="str">
        <f ca="1">IF(V295&lt;&gt;"",IF(ABS($R295)&lt;0.8*Analyse!$AO$6/2,ABS($V295-$S295)/(INDIRECT($X$5)/100),""),"")</f>
        <v/>
      </c>
      <c r="AN295" s="1"/>
      <c r="AO295" s="2"/>
    </row>
    <row r="296" spans="4:41" x14ac:dyDescent="0.2">
      <c r="D296" s="13" t="str">
        <f>IF(B296&lt;&gt;"",TRUNC(B296-Analyse!$AP$6,2),"")</f>
        <v/>
      </c>
      <c r="F296" s="1" t="str">
        <f t="shared" si="69"/>
        <v/>
      </c>
      <c r="G296" s="12" t="str">
        <f ca="1">IF(F296&lt;&gt;"",ROW($D$5)+MATCH(F296,INDIRECT(Analyse!$AR$6):INDIRECT(Analyse!$AS$6)),"")</f>
        <v/>
      </c>
      <c r="H296" s="1" t="str">
        <f t="shared" ca="1" si="60"/>
        <v/>
      </c>
      <c r="I296" s="1" t="e">
        <f t="shared" ca="1" si="61"/>
        <v>#VALUE!</v>
      </c>
      <c r="J296" s="1" t="str">
        <f t="shared" ca="1" si="62"/>
        <v>C</v>
      </c>
      <c r="K296" s="1" t="e">
        <f t="shared" ca="1" si="63"/>
        <v>#VALUE!</v>
      </c>
      <c r="L296" s="10" t="e">
        <f t="shared" ca="1" si="64"/>
        <v>#REF!</v>
      </c>
      <c r="M296" s="10" t="e">
        <f t="shared" ca="1" si="65"/>
        <v>#REF!</v>
      </c>
      <c r="N296" s="2" t="e">
        <f t="shared" ca="1" si="66"/>
        <v>#REF!</v>
      </c>
      <c r="O296" s="10" t="e">
        <f t="shared" ca="1" si="67"/>
        <v>#REF!</v>
      </c>
      <c r="P296" s="2" t="e">
        <f t="shared" ca="1" si="68"/>
        <v>#REF!</v>
      </c>
      <c r="R296" s="1" t="str">
        <f t="shared" si="70"/>
        <v/>
      </c>
      <c r="S296" s="2" t="e">
        <f t="shared" ca="1" si="71"/>
        <v>#REF!</v>
      </c>
      <c r="T296" s="1" t="str">
        <f>IF(R296&lt;0,MATCH(ABS(R296),$R298:$R$1000,0)+ROW($R298)-1,"")</f>
        <v/>
      </c>
      <c r="U296" s="1" t="str">
        <f t="shared" si="72"/>
        <v/>
      </c>
      <c r="V296" s="11" t="str">
        <f t="shared" ca="1" si="73"/>
        <v/>
      </c>
      <c r="W296" s="11"/>
      <c r="X296" s="11"/>
      <c r="Y296" s="12" t="str">
        <f ca="1">IF(V296&lt;&gt;"",IF(ABS($R296)&lt;0.8*Analyse!$AO$6/2,ABS($V296-$S296)/(INDIRECT($X$5)/100),""),"")</f>
        <v/>
      </c>
      <c r="AN296" s="1"/>
      <c r="AO296" s="2"/>
    </row>
    <row r="297" spans="4:41" x14ac:dyDescent="0.2">
      <c r="D297" s="13" t="str">
        <f>IF(B297&lt;&gt;"",TRUNC(B297-Analyse!$AP$6,2),"")</f>
        <v/>
      </c>
      <c r="F297" s="1" t="str">
        <f t="shared" si="69"/>
        <v/>
      </c>
      <c r="G297" s="12" t="str">
        <f ca="1">IF(F297&lt;&gt;"",ROW($D$5)+MATCH(F297,INDIRECT(Analyse!$AR$6):INDIRECT(Analyse!$AS$6)),"")</f>
        <v/>
      </c>
      <c r="H297" s="1" t="str">
        <f t="shared" ca="1" si="60"/>
        <v/>
      </c>
      <c r="I297" s="1" t="e">
        <f t="shared" ca="1" si="61"/>
        <v>#VALUE!</v>
      </c>
      <c r="J297" s="1" t="str">
        <f t="shared" ca="1" si="62"/>
        <v>C</v>
      </c>
      <c r="K297" s="1" t="e">
        <f t="shared" ca="1" si="63"/>
        <v>#VALUE!</v>
      </c>
      <c r="L297" s="10" t="e">
        <f t="shared" ca="1" si="64"/>
        <v>#REF!</v>
      </c>
      <c r="M297" s="10" t="e">
        <f t="shared" ca="1" si="65"/>
        <v>#REF!</v>
      </c>
      <c r="N297" s="2" t="e">
        <f t="shared" ca="1" si="66"/>
        <v>#REF!</v>
      </c>
      <c r="O297" s="10" t="e">
        <f t="shared" ca="1" si="67"/>
        <v>#REF!</v>
      </c>
      <c r="P297" s="2" t="e">
        <f t="shared" ca="1" si="68"/>
        <v>#REF!</v>
      </c>
      <c r="R297" s="1" t="str">
        <f t="shared" si="70"/>
        <v/>
      </c>
      <c r="S297" s="2" t="e">
        <f t="shared" ca="1" si="71"/>
        <v>#REF!</v>
      </c>
      <c r="T297" s="1" t="str">
        <f>IF(R297&lt;0,MATCH(ABS(R297),$R299:$R$1000,0)+ROW($R299)-1,"")</f>
        <v/>
      </c>
      <c r="U297" s="1" t="str">
        <f t="shared" si="72"/>
        <v/>
      </c>
      <c r="V297" s="11" t="str">
        <f t="shared" ca="1" si="73"/>
        <v/>
      </c>
      <c r="W297" s="11"/>
      <c r="X297" s="11"/>
      <c r="Y297" s="12" t="str">
        <f ca="1">IF(V297&lt;&gt;"",IF(ABS($R297)&lt;0.8*Analyse!$AO$6/2,ABS($V297-$S297)/(INDIRECT($X$5)/100),""),"")</f>
        <v/>
      </c>
      <c r="AN297" s="1"/>
      <c r="AO297" s="2"/>
    </row>
    <row r="298" spans="4:41" x14ac:dyDescent="0.2">
      <c r="D298" s="13" t="str">
        <f>IF(B298&lt;&gt;"",TRUNC(B298-Analyse!$AP$6,2),"")</f>
        <v/>
      </c>
      <c r="F298" s="1" t="str">
        <f t="shared" si="69"/>
        <v/>
      </c>
      <c r="G298" s="12" t="str">
        <f ca="1">IF(F298&lt;&gt;"",ROW($D$5)+MATCH(F298,INDIRECT(Analyse!$AR$6):INDIRECT(Analyse!$AS$6)),"")</f>
        <v/>
      </c>
      <c r="H298" s="1" t="str">
        <f t="shared" ca="1" si="60"/>
        <v/>
      </c>
      <c r="I298" s="1" t="e">
        <f t="shared" ca="1" si="61"/>
        <v>#VALUE!</v>
      </c>
      <c r="J298" s="1" t="str">
        <f t="shared" ca="1" si="62"/>
        <v>C</v>
      </c>
      <c r="K298" s="1" t="e">
        <f t="shared" ca="1" si="63"/>
        <v>#VALUE!</v>
      </c>
      <c r="L298" s="10" t="e">
        <f t="shared" ca="1" si="64"/>
        <v>#REF!</v>
      </c>
      <c r="M298" s="10" t="e">
        <f t="shared" ca="1" si="65"/>
        <v>#REF!</v>
      </c>
      <c r="N298" s="2" t="e">
        <f t="shared" ca="1" si="66"/>
        <v>#REF!</v>
      </c>
      <c r="O298" s="10" t="e">
        <f t="shared" ca="1" si="67"/>
        <v>#REF!</v>
      </c>
      <c r="P298" s="2" t="e">
        <f t="shared" ca="1" si="68"/>
        <v>#REF!</v>
      </c>
      <c r="R298" s="1" t="str">
        <f t="shared" si="70"/>
        <v/>
      </c>
      <c r="S298" s="2" t="e">
        <f t="shared" ca="1" si="71"/>
        <v>#REF!</v>
      </c>
      <c r="T298" s="1" t="str">
        <f>IF(R298&lt;0,MATCH(ABS(R298),$R300:$R$1000,0)+ROW($R300)-1,"")</f>
        <v/>
      </c>
      <c r="U298" s="1" t="str">
        <f t="shared" si="72"/>
        <v/>
      </c>
      <c r="V298" s="11" t="str">
        <f t="shared" ca="1" si="73"/>
        <v/>
      </c>
      <c r="W298" s="11"/>
      <c r="X298" s="11"/>
      <c r="Y298" s="12" t="str">
        <f ca="1">IF(V298&lt;&gt;"",IF(ABS($R298)&lt;0.8*Analyse!$AO$6/2,ABS($V298-$S298)/(INDIRECT($X$5)/100),""),"")</f>
        <v/>
      </c>
      <c r="AN298" s="1"/>
      <c r="AO298" s="2"/>
    </row>
    <row r="299" spans="4:41" x14ac:dyDescent="0.2">
      <c r="D299" s="13" t="str">
        <f>IF(B299&lt;&gt;"",TRUNC(B299-Analyse!$AP$6,2),"")</f>
        <v/>
      </c>
      <c r="F299" s="1" t="str">
        <f t="shared" si="69"/>
        <v/>
      </c>
      <c r="G299" s="12" t="str">
        <f ca="1">IF(F299&lt;&gt;"",ROW($D$5)+MATCH(F299,INDIRECT(Analyse!$AR$6):INDIRECT(Analyse!$AS$6)),"")</f>
        <v/>
      </c>
      <c r="H299" s="1" t="str">
        <f t="shared" ca="1" si="60"/>
        <v/>
      </c>
      <c r="I299" s="1" t="e">
        <f t="shared" ca="1" si="61"/>
        <v>#VALUE!</v>
      </c>
      <c r="J299" s="1" t="str">
        <f t="shared" ca="1" si="62"/>
        <v>C</v>
      </c>
      <c r="K299" s="1" t="e">
        <f t="shared" ca="1" si="63"/>
        <v>#VALUE!</v>
      </c>
      <c r="L299" s="10" t="e">
        <f t="shared" ca="1" si="64"/>
        <v>#REF!</v>
      </c>
      <c r="M299" s="10" t="e">
        <f t="shared" ca="1" si="65"/>
        <v>#REF!</v>
      </c>
      <c r="N299" s="2" t="e">
        <f t="shared" ca="1" si="66"/>
        <v>#REF!</v>
      </c>
      <c r="O299" s="10" t="e">
        <f t="shared" ca="1" si="67"/>
        <v>#REF!</v>
      </c>
      <c r="P299" s="2" t="e">
        <f t="shared" ca="1" si="68"/>
        <v>#REF!</v>
      </c>
      <c r="R299" s="1" t="str">
        <f t="shared" si="70"/>
        <v/>
      </c>
      <c r="S299" s="2" t="e">
        <f t="shared" ca="1" si="71"/>
        <v>#REF!</v>
      </c>
      <c r="T299" s="1" t="str">
        <f>IF(R299&lt;0,MATCH(ABS(R299),$R301:$R$1000,0)+ROW($R301)-1,"")</f>
        <v/>
      </c>
      <c r="U299" s="1" t="str">
        <f t="shared" si="72"/>
        <v/>
      </c>
      <c r="V299" s="11" t="str">
        <f t="shared" ca="1" si="73"/>
        <v/>
      </c>
      <c r="W299" s="11"/>
      <c r="X299" s="11"/>
      <c r="Y299" s="12" t="str">
        <f ca="1">IF(V299&lt;&gt;"",IF(ABS($R299)&lt;0.8*Analyse!$AO$6/2,ABS($V299-$S299)/(INDIRECT($X$5)/100),""),"")</f>
        <v/>
      </c>
      <c r="AN299" s="1"/>
      <c r="AO299" s="2"/>
    </row>
    <row r="300" spans="4:41" x14ac:dyDescent="0.2">
      <c r="D300" s="13" t="str">
        <f>IF(B300&lt;&gt;"",TRUNC(B300-Analyse!$AP$6,2),"")</f>
        <v/>
      </c>
      <c r="F300" s="1" t="str">
        <f t="shared" si="69"/>
        <v/>
      </c>
      <c r="G300" s="12" t="str">
        <f ca="1">IF(F300&lt;&gt;"",ROW($D$5)+MATCH(F300,INDIRECT(Analyse!$AR$6):INDIRECT(Analyse!$AS$6)),"")</f>
        <v/>
      </c>
      <c r="H300" s="1" t="str">
        <f t="shared" ca="1" si="60"/>
        <v/>
      </c>
      <c r="I300" s="1" t="e">
        <f t="shared" ca="1" si="61"/>
        <v>#VALUE!</v>
      </c>
      <c r="J300" s="1" t="str">
        <f t="shared" ca="1" si="62"/>
        <v>C</v>
      </c>
      <c r="K300" s="1" t="e">
        <f t="shared" ca="1" si="63"/>
        <v>#VALUE!</v>
      </c>
      <c r="L300" s="10" t="e">
        <f t="shared" ca="1" si="64"/>
        <v>#REF!</v>
      </c>
      <c r="M300" s="10" t="e">
        <f t="shared" ca="1" si="65"/>
        <v>#REF!</v>
      </c>
      <c r="N300" s="2" t="e">
        <f t="shared" ca="1" si="66"/>
        <v>#REF!</v>
      </c>
      <c r="O300" s="10" t="e">
        <f t="shared" ca="1" si="67"/>
        <v>#REF!</v>
      </c>
      <c r="P300" s="2" t="e">
        <f t="shared" ca="1" si="68"/>
        <v>#REF!</v>
      </c>
      <c r="R300" s="1" t="str">
        <f t="shared" si="70"/>
        <v/>
      </c>
      <c r="S300" s="2" t="e">
        <f t="shared" ca="1" si="71"/>
        <v>#REF!</v>
      </c>
      <c r="T300" s="1" t="str">
        <f>IF(R300&lt;0,MATCH(ABS(R300),$R302:$R$1000,0)+ROW($R302)-1,"")</f>
        <v/>
      </c>
      <c r="U300" s="1" t="str">
        <f t="shared" si="72"/>
        <v/>
      </c>
      <c r="V300" s="11" t="str">
        <f t="shared" ca="1" si="73"/>
        <v/>
      </c>
      <c r="W300" s="11"/>
      <c r="X300" s="11"/>
      <c r="Y300" s="12" t="str">
        <f ca="1">IF(V300&lt;&gt;"",IF(ABS($R300)&lt;0.8*Analyse!$AO$6/2,ABS($V300-$S300)/(INDIRECT($X$5)/100),""),"")</f>
        <v/>
      </c>
      <c r="AN300" s="1"/>
      <c r="AO300" s="2"/>
    </row>
    <row r="301" spans="4:41" x14ac:dyDescent="0.2">
      <c r="D301" s="13" t="str">
        <f>IF(B301&lt;&gt;"",TRUNC(B301-Analyse!$AP$6,2),"")</f>
        <v/>
      </c>
      <c r="F301" s="1" t="str">
        <f t="shared" si="69"/>
        <v/>
      </c>
      <c r="G301" s="12" t="str">
        <f ca="1">IF(F301&lt;&gt;"",ROW($D$5)+MATCH(F301,INDIRECT(Analyse!$AR$6):INDIRECT(Analyse!$AS$6)),"")</f>
        <v/>
      </c>
      <c r="H301" s="1" t="str">
        <f t="shared" ca="1" si="60"/>
        <v/>
      </c>
      <c r="I301" s="1" t="e">
        <f t="shared" ca="1" si="61"/>
        <v>#VALUE!</v>
      </c>
      <c r="J301" s="1" t="str">
        <f t="shared" ca="1" si="62"/>
        <v>C</v>
      </c>
      <c r="K301" s="1" t="e">
        <f t="shared" ca="1" si="63"/>
        <v>#VALUE!</v>
      </c>
      <c r="L301" s="10" t="e">
        <f t="shared" ca="1" si="64"/>
        <v>#REF!</v>
      </c>
      <c r="M301" s="10" t="e">
        <f t="shared" ca="1" si="65"/>
        <v>#REF!</v>
      </c>
      <c r="N301" s="2" t="e">
        <f t="shared" ca="1" si="66"/>
        <v>#REF!</v>
      </c>
      <c r="O301" s="10" t="e">
        <f t="shared" ca="1" si="67"/>
        <v>#REF!</v>
      </c>
      <c r="P301" s="2" t="e">
        <f t="shared" ca="1" si="68"/>
        <v>#REF!</v>
      </c>
      <c r="R301" s="1" t="str">
        <f t="shared" si="70"/>
        <v/>
      </c>
      <c r="S301" s="2" t="e">
        <f t="shared" ca="1" si="71"/>
        <v>#REF!</v>
      </c>
      <c r="T301" s="1" t="str">
        <f>IF(R301&lt;0,MATCH(ABS(R301),$R303:$R$1000,0)+ROW($R303)-1,"")</f>
        <v/>
      </c>
      <c r="U301" s="1" t="str">
        <f t="shared" si="72"/>
        <v/>
      </c>
      <c r="V301" s="11" t="str">
        <f t="shared" ca="1" si="73"/>
        <v/>
      </c>
      <c r="W301" s="11"/>
      <c r="X301" s="11"/>
      <c r="Y301" s="12" t="str">
        <f ca="1">IF(V301&lt;&gt;"",IF(ABS($R301)&lt;0.8*Analyse!$AO$6/2,ABS($V301-$S301)/(INDIRECT($X$5)/100),""),"")</f>
        <v/>
      </c>
      <c r="AN301" s="1"/>
      <c r="AO301" s="2"/>
    </row>
    <row r="302" spans="4:41" x14ac:dyDescent="0.2">
      <c r="D302" s="13" t="str">
        <f>IF(B302&lt;&gt;"",TRUNC(B302-Analyse!$AP$6,2),"")</f>
        <v/>
      </c>
      <c r="F302" s="1" t="str">
        <f t="shared" si="69"/>
        <v/>
      </c>
      <c r="G302" s="12" t="str">
        <f ca="1">IF(F302&lt;&gt;"",ROW($D$5)+MATCH(F302,INDIRECT(Analyse!$AR$6):INDIRECT(Analyse!$AS$6)),"")</f>
        <v/>
      </c>
      <c r="H302" s="1" t="str">
        <f t="shared" ca="1" si="60"/>
        <v/>
      </c>
      <c r="I302" s="1" t="e">
        <f t="shared" ca="1" si="61"/>
        <v>#VALUE!</v>
      </c>
      <c r="J302" s="1" t="str">
        <f t="shared" ca="1" si="62"/>
        <v>C</v>
      </c>
      <c r="K302" s="1" t="e">
        <f t="shared" ca="1" si="63"/>
        <v>#VALUE!</v>
      </c>
      <c r="L302" s="10" t="e">
        <f t="shared" ca="1" si="64"/>
        <v>#REF!</v>
      </c>
      <c r="M302" s="10" t="e">
        <f t="shared" ca="1" si="65"/>
        <v>#REF!</v>
      </c>
      <c r="N302" s="2" t="e">
        <f t="shared" ca="1" si="66"/>
        <v>#REF!</v>
      </c>
      <c r="O302" s="10" t="e">
        <f t="shared" ca="1" si="67"/>
        <v>#REF!</v>
      </c>
      <c r="P302" s="2" t="e">
        <f t="shared" ca="1" si="68"/>
        <v>#REF!</v>
      </c>
      <c r="R302" s="1" t="str">
        <f t="shared" si="70"/>
        <v/>
      </c>
      <c r="S302" s="2" t="e">
        <f t="shared" ca="1" si="71"/>
        <v>#REF!</v>
      </c>
      <c r="T302" s="1" t="str">
        <f>IF(R302&lt;0,MATCH(ABS(R302),$R304:$R$1000,0)+ROW($R304)-1,"")</f>
        <v/>
      </c>
      <c r="U302" s="1" t="str">
        <f t="shared" si="72"/>
        <v/>
      </c>
      <c r="V302" s="11" t="str">
        <f t="shared" ca="1" si="73"/>
        <v/>
      </c>
      <c r="W302" s="11"/>
      <c r="X302" s="11"/>
      <c r="Y302" s="12" t="str">
        <f ca="1">IF(V302&lt;&gt;"",IF(ABS($R302)&lt;0.8*Analyse!$AO$6/2,ABS($V302-$S302)/(INDIRECT($X$5)/100),""),"")</f>
        <v/>
      </c>
      <c r="AN302" s="1"/>
      <c r="AO302" s="2"/>
    </row>
    <row r="303" spans="4:41" x14ac:dyDescent="0.2">
      <c r="D303" s="13" t="str">
        <f>IF(B303&lt;&gt;"",TRUNC(B303-Analyse!$AP$6,2),"")</f>
        <v/>
      </c>
      <c r="F303" s="1" t="str">
        <f t="shared" si="69"/>
        <v/>
      </c>
      <c r="G303" s="12" t="str">
        <f ca="1">IF(F303&lt;&gt;"",ROW($D$5)+MATCH(F303,INDIRECT(Analyse!$AR$6):INDIRECT(Analyse!$AS$6)),"")</f>
        <v/>
      </c>
      <c r="H303" s="1" t="str">
        <f t="shared" ca="1" si="60"/>
        <v/>
      </c>
      <c r="I303" s="1" t="e">
        <f t="shared" ca="1" si="61"/>
        <v>#VALUE!</v>
      </c>
      <c r="J303" s="1" t="str">
        <f t="shared" ca="1" si="62"/>
        <v>C</v>
      </c>
      <c r="K303" s="1" t="e">
        <f t="shared" ca="1" si="63"/>
        <v>#VALUE!</v>
      </c>
      <c r="L303" s="10" t="e">
        <f t="shared" ca="1" si="64"/>
        <v>#REF!</v>
      </c>
      <c r="M303" s="10" t="e">
        <f t="shared" ca="1" si="65"/>
        <v>#REF!</v>
      </c>
      <c r="N303" s="2" t="e">
        <f t="shared" ca="1" si="66"/>
        <v>#REF!</v>
      </c>
      <c r="O303" s="10" t="e">
        <f t="shared" ca="1" si="67"/>
        <v>#REF!</v>
      </c>
      <c r="P303" s="2" t="e">
        <f t="shared" ca="1" si="68"/>
        <v>#REF!</v>
      </c>
      <c r="R303" s="1" t="str">
        <f t="shared" si="70"/>
        <v/>
      </c>
      <c r="S303" s="2" t="e">
        <f t="shared" ca="1" si="71"/>
        <v>#REF!</v>
      </c>
      <c r="T303" s="1" t="str">
        <f>IF(R303&lt;0,MATCH(ABS(R303),$R305:$R$1000,0)+ROW($R305)-1,"")</f>
        <v/>
      </c>
      <c r="U303" s="1" t="str">
        <f t="shared" si="72"/>
        <v/>
      </c>
      <c r="V303" s="11" t="str">
        <f t="shared" ca="1" si="73"/>
        <v/>
      </c>
      <c r="W303" s="11"/>
      <c r="X303" s="11"/>
      <c r="Y303" s="12" t="str">
        <f ca="1">IF(V303&lt;&gt;"",IF(ABS($R303)&lt;0.8*Analyse!$AO$6/2,ABS($V303-$S303)/(INDIRECT($X$5)/100),""),"")</f>
        <v/>
      </c>
      <c r="AN303" s="1"/>
      <c r="AO303" s="2"/>
    </row>
    <row r="304" spans="4:41" x14ac:dyDescent="0.2">
      <c r="D304" s="13" t="str">
        <f>IF(B304&lt;&gt;"",TRUNC(B304-Analyse!$AP$6,2),"")</f>
        <v/>
      </c>
      <c r="F304" s="1" t="str">
        <f t="shared" si="69"/>
        <v/>
      </c>
      <c r="G304" s="12" t="str">
        <f ca="1">IF(F304&lt;&gt;"",ROW($D$5)+MATCH(F304,INDIRECT(Analyse!$AR$6):INDIRECT(Analyse!$AS$6)),"")</f>
        <v/>
      </c>
      <c r="H304" s="1" t="str">
        <f t="shared" ca="1" si="60"/>
        <v/>
      </c>
      <c r="I304" s="1" t="e">
        <f t="shared" ca="1" si="61"/>
        <v>#VALUE!</v>
      </c>
      <c r="J304" s="1" t="str">
        <f t="shared" ca="1" si="62"/>
        <v>C</v>
      </c>
      <c r="K304" s="1" t="e">
        <f t="shared" ca="1" si="63"/>
        <v>#VALUE!</v>
      </c>
      <c r="L304" s="10" t="e">
        <f t="shared" ca="1" si="64"/>
        <v>#REF!</v>
      </c>
      <c r="M304" s="10" t="e">
        <f t="shared" ca="1" si="65"/>
        <v>#REF!</v>
      </c>
      <c r="N304" s="2" t="e">
        <f t="shared" ca="1" si="66"/>
        <v>#REF!</v>
      </c>
      <c r="O304" s="10" t="e">
        <f t="shared" ca="1" si="67"/>
        <v>#REF!</v>
      </c>
      <c r="P304" s="2" t="e">
        <f t="shared" ca="1" si="68"/>
        <v>#REF!</v>
      </c>
      <c r="R304" s="1" t="str">
        <f t="shared" si="70"/>
        <v/>
      </c>
      <c r="S304" s="2" t="e">
        <f t="shared" ca="1" si="71"/>
        <v>#REF!</v>
      </c>
      <c r="T304" s="1" t="str">
        <f>IF(R304&lt;0,MATCH(ABS(R304),$R306:$R$1000,0)+ROW($R306)-1,"")</f>
        <v/>
      </c>
      <c r="U304" s="1" t="str">
        <f t="shared" si="72"/>
        <v/>
      </c>
      <c r="V304" s="11" t="str">
        <f t="shared" ca="1" si="73"/>
        <v/>
      </c>
      <c r="W304" s="11"/>
      <c r="X304" s="11"/>
      <c r="Y304" s="12" t="str">
        <f ca="1">IF(V304&lt;&gt;"",IF(ABS($R304)&lt;0.8*Analyse!$AO$6/2,ABS($V304-$S304)/(INDIRECT($X$5)/100),""),"")</f>
        <v/>
      </c>
      <c r="AN304" s="1"/>
      <c r="AO304" s="2"/>
    </row>
    <row r="305" spans="4:41" x14ac:dyDescent="0.2">
      <c r="D305" s="13" t="str">
        <f>IF(B305&lt;&gt;"",TRUNC(B305-Analyse!$AP$6,2),"")</f>
        <v/>
      </c>
      <c r="F305" s="1" t="str">
        <f t="shared" si="69"/>
        <v/>
      </c>
      <c r="G305" s="12" t="str">
        <f ca="1">IF(F305&lt;&gt;"",ROW($D$5)+MATCH(F305,INDIRECT(Analyse!$AR$6):INDIRECT(Analyse!$AS$6)),"")</f>
        <v/>
      </c>
      <c r="H305" s="1" t="str">
        <f t="shared" ca="1" si="60"/>
        <v/>
      </c>
      <c r="I305" s="1" t="e">
        <f t="shared" ca="1" si="61"/>
        <v>#VALUE!</v>
      </c>
      <c r="J305" s="1" t="str">
        <f t="shared" ca="1" si="62"/>
        <v>C</v>
      </c>
      <c r="K305" s="1" t="e">
        <f t="shared" ca="1" si="63"/>
        <v>#VALUE!</v>
      </c>
      <c r="L305" s="10" t="e">
        <f t="shared" ca="1" si="64"/>
        <v>#REF!</v>
      </c>
      <c r="M305" s="10" t="e">
        <f t="shared" ca="1" si="65"/>
        <v>#REF!</v>
      </c>
      <c r="N305" s="2" t="e">
        <f t="shared" ca="1" si="66"/>
        <v>#REF!</v>
      </c>
      <c r="O305" s="10" t="e">
        <f t="shared" ca="1" si="67"/>
        <v>#REF!</v>
      </c>
      <c r="P305" s="2" t="e">
        <f t="shared" ca="1" si="68"/>
        <v>#REF!</v>
      </c>
      <c r="R305" s="1" t="str">
        <f t="shared" si="70"/>
        <v/>
      </c>
      <c r="S305" s="2" t="e">
        <f t="shared" ca="1" si="71"/>
        <v>#REF!</v>
      </c>
      <c r="T305" s="1" t="str">
        <f>IF(R305&lt;0,MATCH(ABS(R305),$R307:$R$1000,0)+ROW($R307)-1,"")</f>
        <v/>
      </c>
      <c r="U305" s="1" t="str">
        <f t="shared" si="72"/>
        <v/>
      </c>
      <c r="V305" s="11" t="str">
        <f t="shared" ca="1" si="73"/>
        <v/>
      </c>
      <c r="W305" s="11"/>
      <c r="X305" s="11"/>
      <c r="Y305" s="12" t="str">
        <f ca="1">IF(V305&lt;&gt;"",IF(ABS($R305)&lt;0.8*Analyse!$AO$6/2,ABS($V305-$S305)/(INDIRECT($X$5)/100),""),"")</f>
        <v/>
      </c>
      <c r="AN305" s="1"/>
      <c r="AO305" s="2"/>
    </row>
    <row r="306" spans="4:41" x14ac:dyDescent="0.2">
      <c r="D306" s="13" t="str">
        <f>IF(B306&lt;&gt;"",TRUNC(B306-Analyse!$AP$6,2),"")</f>
        <v/>
      </c>
      <c r="F306" s="1" t="str">
        <f t="shared" si="69"/>
        <v/>
      </c>
      <c r="G306" s="12" t="str">
        <f ca="1">IF(F306&lt;&gt;"",ROW($D$5)+MATCH(F306,INDIRECT(Analyse!$AR$6):INDIRECT(Analyse!$AS$6)),"")</f>
        <v/>
      </c>
      <c r="H306" s="1" t="str">
        <f t="shared" ca="1" si="60"/>
        <v/>
      </c>
      <c r="I306" s="1" t="e">
        <f t="shared" ca="1" si="61"/>
        <v>#VALUE!</v>
      </c>
      <c r="J306" s="1" t="str">
        <f t="shared" ca="1" si="62"/>
        <v>C</v>
      </c>
      <c r="K306" s="1" t="e">
        <f t="shared" ca="1" si="63"/>
        <v>#VALUE!</v>
      </c>
      <c r="L306" s="10" t="e">
        <f t="shared" ca="1" si="64"/>
        <v>#REF!</v>
      </c>
      <c r="M306" s="10" t="e">
        <f t="shared" ca="1" si="65"/>
        <v>#REF!</v>
      </c>
      <c r="N306" s="2" t="e">
        <f t="shared" ca="1" si="66"/>
        <v>#REF!</v>
      </c>
      <c r="O306" s="10" t="e">
        <f t="shared" ca="1" si="67"/>
        <v>#REF!</v>
      </c>
      <c r="P306" s="2" t="e">
        <f t="shared" ca="1" si="68"/>
        <v>#REF!</v>
      </c>
      <c r="R306" s="1" t="str">
        <f t="shared" si="70"/>
        <v/>
      </c>
      <c r="S306" s="2" t="e">
        <f t="shared" ca="1" si="71"/>
        <v>#REF!</v>
      </c>
      <c r="T306" s="1" t="str">
        <f>IF(R306&lt;0,MATCH(ABS(R306),$R308:$R$1000,0)+ROW($R308)-1,"")</f>
        <v/>
      </c>
      <c r="U306" s="1" t="str">
        <f t="shared" si="72"/>
        <v/>
      </c>
      <c r="V306" s="11" t="str">
        <f t="shared" ca="1" si="73"/>
        <v/>
      </c>
      <c r="W306" s="11"/>
      <c r="X306" s="11"/>
      <c r="Y306" s="12" t="str">
        <f ca="1">IF(V306&lt;&gt;"",IF(ABS($R306)&lt;0.8*Analyse!$AO$6/2,ABS($V306-$S306)/(INDIRECT($X$5)/100),""),"")</f>
        <v/>
      </c>
      <c r="AN306" s="1"/>
      <c r="AO306" s="2"/>
    </row>
    <row r="307" spans="4:41" x14ac:dyDescent="0.2">
      <c r="D307" s="13" t="str">
        <f>IF(B307&lt;&gt;"",TRUNC(B307-Analyse!$AP$6,2),"")</f>
        <v/>
      </c>
      <c r="F307" s="1" t="str">
        <f t="shared" si="69"/>
        <v/>
      </c>
      <c r="G307" s="12" t="str">
        <f ca="1">IF(F307&lt;&gt;"",ROW($D$5)+MATCH(F307,INDIRECT(Analyse!$AR$6):INDIRECT(Analyse!$AS$6)),"")</f>
        <v/>
      </c>
      <c r="H307" s="1" t="str">
        <f t="shared" ca="1" si="60"/>
        <v/>
      </c>
      <c r="I307" s="1" t="e">
        <f t="shared" ca="1" si="61"/>
        <v>#VALUE!</v>
      </c>
      <c r="J307" s="1" t="str">
        <f t="shared" ca="1" si="62"/>
        <v>C</v>
      </c>
      <c r="K307" s="1" t="e">
        <f t="shared" ca="1" si="63"/>
        <v>#VALUE!</v>
      </c>
      <c r="L307" s="10" t="e">
        <f t="shared" ca="1" si="64"/>
        <v>#REF!</v>
      </c>
      <c r="M307" s="10" t="e">
        <f t="shared" ca="1" si="65"/>
        <v>#REF!</v>
      </c>
      <c r="N307" s="2" t="e">
        <f t="shared" ca="1" si="66"/>
        <v>#REF!</v>
      </c>
      <c r="O307" s="10" t="e">
        <f t="shared" ca="1" si="67"/>
        <v>#REF!</v>
      </c>
      <c r="P307" s="2" t="e">
        <f t="shared" ca="1" si="68"/>
        <v>#REF!</v>
      </c>
      <c r="R307" s="1" t="str">
        <f t="shared" si="70"/>
        <v/>
      </c>
      <c r="S307" s="2" t="e">
        <f t="shared" ca="1" si="71"/>
        <v>#REF!</v>
      </c>
      <c r="T307" s="1" t="str">
        <f>IF(R307&lt;0,MATCH(ABS(R307),$R309:$R$1000,0)+ROW($R309)-1,"")</f>
        <v/>
      </c>
      <c r="U307" s="1" t="str">
        <f t="shared" si="72"/>
        <v/>
      </c>
      <c r="V307" s="11" t="str">
        <f t="shared" ca="1" si="73"/>
        <v/>
      </c>
      <c r="W307" s="11"/>
      <c r="X307" s="11"/>
      <c r="Y307" s="12" t="str">
        <f ca="1">IF(V307&lt;&gt;"",IF(ABS($R307)&lt;0.8*Analyse!$AO$6/2,ABS($V307-$S307)/(INDIRECT($X$5)/100),""),"")</f>
        <v/>
      </c>
      <c r="AN307" s="1"/>
      <c r="AO307" s="2"/>
    </row>
    <row r="308" spans="4:41" x14ac:dyDescent="0.2">
      <c r="D308" s="13" t="str">
        <f>IF(B308&lt;&gt;"",TRUNC(B308-Analyse!$AP$6,2),"")</f>
        <v/>
      </c>
      <c r="F308" s="1" t="str">
        <f t="shared" si="69"/>
        <v/>
      </c>
      <c r="G308" s="12" t="str">
        <f ca="1">IF(F308&lt;&gt;"",ROW($D$5)+MATCH(F308,INDIRECT(Analyse!$AR$6):INDIRECT(Analyse!$AS$6)),"")</f>
        <v/>
      </c>
      <c r="H308" s="1" t="str">
        <f t="shared" ca="1" si="60"/>
        <v/>
      </c>
      <c r="I308" s="1" t="e">
        <f t="shared" ca="1" si="61"/>
        <v>#VALUE!</v>
      </c>
      <c r="J308" s="1" t="str">
        <f t="shared" ca="1" si="62"/>
        <v>C</v>
      </c>
      <c r="K308" s="1" t="e">
        <f t="shared" ca="1" si="63"/>
        <v>#VALUE!</v>
      </c>
      <c r="L308" s="10" t="e">
        <f t="shared" ca="1" si="64"/>
        <v>#REF!</v>
      </c>
      <c r="M308" s="10" t="e">
        <f t="shared" ca="1" si="65"/>
        <v>#REF!</v>
      </c>
      <c r="N308" s="2" t="e">
        <f t="shared" ca="1" si="66"/>
        <v>#REF!</v>
      </c>
      <c r="O308" s="10" t="e">
        <f t="shared" ca="1" si="67"/>
        <v>#REF!</v>
      </c>
      <c r="P308" s="2" t="e">
        <f t="shared" ca="1" si="68"/>
        <v>#REF!</v>
      </c>
      <c r="R308" s="1" t="str">
        <f t="shared" si="70"/>
        <v/>
      </c>
      <c r="S308" s="2" t="e">
        <f t="shared" ca="1" si="71"/>
        <v>#REF!</v>
      </c>
      <c r="T308" s="1" t="str">
        <f>IF(R308&lt;0,MATCH(ABS(R308),$R310:$R$1000,0)+ROW($R310)-1,"")</f>
        <v/>
      </c>
      <c r="U308" s="1" t="str">
        <f t="shared" si="72"/>
        <v/>
      </c>
      <c r="V308" s="11" t="str">
        <f t="shared" ca="1" si="73"/>
        <v/>
      </c>
      <c r="W308" s="11"/>
      <c r="X308" s="11"/>
      <c r="Y308" s="12" t="str">
        <f ca="1">IF(V308&lt;&gt;"",IF(ABS($R308)&lt;0.8*Analyse!$AO$6/2,ABS($V308-$S308)/(INDIRECT($X$5)/100),""),"")</f>
        <v/>
      </c>
      <c r="AN308" s="1"/>
      <c r="AO308" s="2"/>
    </row>
    <row r="309" spans="4:41" x14ac:dyDescent="0.2">
      <c r="D309" s="13" t="str">
        <f>IF(B309&lt;&gt;"",TRUNC(B309-Analyse!$AP$6,2),"")</f>
        <v/>
      </c>
      <c r="F309" s="1" t="str">
        <f t="shared" si="69"/>
        <v/>
      </c>
      <c r="G309" s="12" t="str">
        <f ca="1">IF(F309&lt;&gt;"",ROW($D$5)+MATCH(F309,INDIRECT(Analyse!$AR$6):INDIRECT(Analyse!$AS$6)),"")</f>
        <v/>
      </c>
      <c r="H309" s="1" t="str">
        <f t="shared" ca="1" si="60"/>
        <v/>
      </c>
      <c r="I309" s="1" t="e">
        <f t="shared" ca="1" si="61"/>
        <v>#VALUE!</v>
      </c>
      <c r="J309" s="1" t="str">
        <f t="shared" ca="1" si="62"/>
        <v>C</v>
      </c>
      <c r="K309" s="1" t="e">
        <f t="shared" ca="1" si="63"/>
        <v>#VALUE!</v>
      </c>
      <c r="L309" s="10" t="e">
        <f t="shared" ca="1" si="64"/>
        <v>#REF!</v>
      </c>
      <c r="M309" s="10" t="e">
        <f t="shared" ca="1" si="65"/>
        <v>#REF!</v>
      </c>
      <c r="N309" s="2" t="e">
        <f t="shared" ca="1" si="66"/>
        <v>#REF!</v>
      </c>
      <c r="O309" s="10" t="e">
        <f t="shared" ca="1" si="67"/>
        <v>#REF!</v>
      </c>
      <c r="P309" s="2" t="e">
        <f t="shared" ca="1" si="68"/>
        <v>#REF!</v>
      </c>
      <c r="R309" s="1" t="str">
        <f t="shared" si="70"/>
        <v/>
      </c>
      <c r="S309" s="2" t="e">
        <f t="shared" ca="1" si="71"/>
        <v>#REF!</v>
      </c>
      <c r="T309" s="1" t="str">
        <f>IF(R309&lt;0,MATCH(ABS(R309),$R311:$R$1000,0)+ROW($R311)-1,"")</f>
        <v/>
      </c>
      <c r="U309" s="1" t="str">
        <f t="shared" si="72"/>
        <v/>
      </c>
      <c r="V309" s="11" t="str">
        <f t="shared" ca="1" si="73"/>
        <v/>
      </c>
      <c r="W309" s="11"/>
      <c r="X309" s="11"/>
      <c r="Y309" s="12" t="str">
        <f ca="1">IF(V309&lt;&gt;"",IF(ABS($R309)&lt;0.8*Analyse!$AO$6/2,ABS($V309-$S309)/(INDIRECT($X$5)/100),""),"")</f>
        <v/>
      </c>
      <c r="AN309" s="1"/>
      <c r="AO309" s="2"/>
    </row>
    <row r="310" spans="4:41" x14ac:dyDescent="0.2">
      <c r="D310" s="13" t="str">
        <f>IF(B310&lt;&gt;"",TRUNC(B310-Analyse!$AP$6,2),"")</f>
        <v/>
      </c>
      <c r="F310" s="1" t="str">
        <f t="shared" si="69"/>
        <v/>
      </c>
      <c r="G310" s="12" t="str">
        <f ca="1">IF(F310&lt;&gt;"",ROW($D$5)+MATCH(F310,INDIRECT(Analyse!$AR$6):INDIRECT(Analyse!$AS$6)),"")</f>
        <v/>
      </c>
      <c r="H310" s="1" t="str">
        <f t="shared" ca="1" si="60"/>
        <v/>
      </c>
      <c r="I310" s="1" t="e">
        <f t="shared" ca="1" si="61"/>
        <v>#VALUE!</v>
      </c>
      <c r="J310" s="1" t="str">
        <f t="shared" ca="1" si="62"/>
        <v>C</v>
      </c>
      <c r="K310" s="1" t="e">
        <f t="shared" ca="1" si="63"/>
        <v>#VALUE!</v>
      </c>
      <c r="L310" s="10" t="e">
        <f t="shared" ca="1" si="64"/>
        <v>#REF!</v>
      </c>
      <c r="M310" s="10" t="e">
        <f t="shared" ca="1" si="65"/>
        <v>#REF!</v>
      </c>
      <c r="N310" s="2" t="e">
        <f t="shared" ca="1" si="66"/>
        <v>#REF!</v>
      </c>
      <c r="O310" s="10" t="e">
        <f t="shared" ca="1" si="67"/>
        <v>#REF!</v>
      </c>
      <c r="P310" s="2" t="e">
        <f t="shared" ca="1" si="68"/>
        <v>#REF!</v>
      </c>
      <c r="R310" s="1" t="str">
        <f t="shared" si="70"/>
        <v/>
      </c>
      <c r="S310" s="2" t="e">
        <f t="shared" ca="1" si="71"/>
        <v>#REF!</v>
      </c>
      <c r="T310" s="1" t="str">
        <f>IF(R310&lt;0,MATCH(ABS(R310),$R312:$R$1000,0)+ROW($R312)-1,"")</f>
        <v/>
      </c>
      <c r="U310" s="1" t="str">
        <f t="shared" si="72"/>
        <v/>
      </c>
      <c r="V310" s="11" t="str">
        <f t="shared" ca="1" si="73"/>
        <v/>
      </c>
      <c r="W310" s="11"/>
      <c r="X310" s="11"/>
      <c r="Y310" s="12" t="str">
        <f ca="1">IF(V310&lt;&gt;"",IF(ABS($R310)&lt;0.8*Analyse!$AO$6/2,ABS($V310-$S310)/(INDIRECT($X$5)/100),""),"")</f>
        <v/>
      </c>
      <c r="AN310" s="1"/>
      <c r="AO310" s="2"/>
    </row>
    <row r="311" spans="4:41" x14ac:dyDescent="0.2">
      <c r="D311" s="13" t="str">
        <f>IF(B311&lt;&gt;"",TRUNC(B311-Analyse!$AP$6,2),"")</f>
        <v/>
      </c>
      <c r="F311" s="1" t="str">
        <f t="shared" si="69"/>
        <v/>
      </c>
      <c r="G311" s="12" t="str">
        <f ca="1">IF(F311&lt;&gt;"",ROW($D$5)+MATCH(F311,INDIRECT(Analyse!$AR$6):INDIRECT(Analyse!$AS$6)),"")</f>
        <v/>
      </c>
      <c r="H311" s="1" t="str">
        <f t="shared" ca="1" si="60"/>
        <v/>
      </c>
      <c r="I311" s="1" t="e">
        <f t="shared" ca="1" si="61"/>
        <v>#VALUE!</v>
      </c>
      <c r="J311" s="1" t="str">
        <f t="shared" ca="1" si="62"/>
        <v>C</v>
      </c>
      <c r="K311" s="1" t="e">
        <f t="shared" ca="1" si="63"/>
        <v>#VALUE!</v>
      </c>
      <c r="L311" s="10" t="e">
        <f t="shared" ca="1" si="64"/>
        <v>#REF!</v>
      </c>
      <c r="M311" s="10" t="e">
        <f t="shared" ca="1" si="65"/>
        <v>#REF!</v>
      </c>
      <c r="N311" s="2" t="e">
        <f t="shared" ca="1" si="66"/>
        <v>#REF!</v>
      </c>
      <c r="O311" s="10" t="e">
        <f t="shared" ca="1" si="67"/>
        <v>#REF!</v>
      </c>
      <c r="P311" s="2" t="e">
        <f t="shared" ca="1" si="68"/>
        <v>#REF!</v>
      </c>
      <c r="R311" s="1" t="str">
        <f t="shared" si="70"/>
        <v/>
      </c>
      <c r="S311" s="2" t="e">
        <f t="shared" ca="1" si="71"/>
        <v>#REF!</v>
      </c>
      <c r="T311" s="1" t="str">
        <f>IF(R311&lt;0,MATCH(ABS(R311),$R313:$R$1000,0)+ROW($R313)-1,"")</f>
        <v/>
      </c>
      <c r="U311" s="1" t="str">
        <f t="shared" si="72"/>
        <v/>
      </c>
      <c r="V311" s="11" t="str">
        <f t="shared" ca="1" si="73"/>
        <v/>
      </c>
      <c r="W311" s="11"/>
      <c r="X311" s="11"/>
      <c r="Y311" s="12" t="str">
        <f ca="1">IF(V311&lt;&gt;"",IF(ABS($R311)&lt;0.8*Analyse!$AO$6/2,ABS($V311-$S311)/(INDIRECT($X$5)/100),""),"")</f>
        <v/>
      </c>
      <c r="AN311" s="1"/>
      <c r="AO311" s="2"/>
    </row>
    <row r="312" spans="4:41" x14ac:dyDescent="0.2">
      <c r="D312" s="13" t="str">
        <f>IF(B312&lt;&gt;"",TRUNC(B312-Analyse!$AP$6,2),"")</f>
        <v/>
      </c>
      <c r="F312" s="1" t="str">
        <f t="shared" si="69"/>
        <v/>
      </c>
      <c r="G312" s="12" t="str">
        <f ca="1">IF(F312&lt;&gt;"",ROW($D$5)+MATCH(F312,INDIRECT(Analyse!$AR$6):INDIRECT(Analyse!$AS$6)),"")</f>
        <v/>
      </c>
      <c r="H312" s="1" t="str">
        <f t="shared" ca="1" si="60"/>
        <v/>
      </c>
      <c r="I312" s="1" t="e">
        <f t="shared" ca="1" si="61"/>
        <v>#VALUE!</v>
      </c>
      <c r="J312" s="1" t="str">
        <f t="shared" ca="1" si="62"/>
        <v>C</v>
      </c>
      <c r="K312" s="1" t="e">
        <f t="shared" ca="1" si="63"/>
        <v>#VALUE!</v>
      </c>
      <c r="L312" s="10" t="e">
        <f t="shared" ca="1" si="64"/>
        <v>#REF!</v>
      </c>
      <c r="M312" s="10" t="e">
        <f t="shared" ca="1" si="65"/>
        <v>#REF!</v>
      </c>
      <c r="N312" s="2" t="e">
        <f t="shared" ca="1" si="66"/>
        <v>#REF!</v>
      </c>
      <c r="O312" s="10" t="e">
        <f t="shared" ca="1" si="67"/>
        <v>#REF!</v>
      </c>
      <c r="P312" s="2" t="e">
        <f t="shared" ca="1" si="68"/>
        <v>#REF!</v>
      </c>
      <c r="R312" s="1" t="str">
        <f t="shared" si="70"/>
        <v/>
      </c>
      <c r="S312" s="2" t="e">
        <f t="shared" ca="1" si="71"/>
        <v>#REF!</v>
      </c>
      <c r="T312" s="1" t="str">
        <f>IF(R312&lt;0,MATCH(ABS(R312),$R314:$R$1000,0)+ROW($R314)-1,"")</f>
        <v/>
      </c>
      <c r="U312" s="1" t="str">
        <f t="shared" si="72"/>
        <v/>
      </c>
      <c r="V312" s="11" t="str">
        <f t="shared" ca="1" si="73"/>
        <v/>
      </c>
      <c r="W312" s="11"/>
      <c r="X312" s="11"/>
      <c r="Y312" s="12" t="str">
        <f ca="1">IF(V312&lt;&gt;"",IF(ABS($R312)&lt;0.8*Analyse!$AO$6/2,ABS($V312-$S312)/(INDIRECT($X$5)/100),""),"")</f>
        <v/>
      </c>
      <c r="AN312" s="1"/>
      <c r="AO312" s="2"/>
    </row>
    <row r="313" spans="4:41" x14ac:dyDescent="0.2">
      <c r="D313" s="13" t="str">
        <f>IF(B313&lt;&gt;"",TRUNC(B313-Analyse!$AP$6,2),"")</f>
        <v/>
      </c>
      <c r="F313" s="1" t="str">
        <f t="shared" si="69"/>
        <v/>
      </c>
      <c r="G313" s="12" t="str">
        <f ca="1">IF(F313&lt;&gt;"",ROW($D$5)+MATCH(F313,INDIRECT(Analyse!$AR$6):INDIRECT(Analyse!$AS$6)),"")</f>
        <v/>
      </c>
      <c r="H313" s="1" t="str">
        <f t="shared" ca="1" si="60"/>
        <v/>
      </c>
      <c r="I313" s="1" t="e">
        <f t="shared" ca="1" si="61"/>
        <v>#VALUE!</v>
      </c>
      <c r="J313" s="1" t="str">
        <f t="shared" ca="1" si="62"/>
        <v>C</v>
      </c>
      <c r="K313" s="1" t="e">
        <f t="shared" ca="1" si="63"/>
        <v>#VALUE!</v>
      </c>
      <c r="L313" s="10" t="e">
        <f t="shared" ca="1" si="64"/>
        <v>#REF!</v>
      </c>
      <c r="M313" s="10" t="e">
        <f t="shared" ca="1" si="65"/>
        <v>#REF!</v>
      </c>
      <c r="N313" s="2" t="e">
        <f t="shared" ca="1" si="66"/>
        <v>#REF!</v>
      </c>
      <c r="O313" s="10" t="e">
        <f t="shared" ca="1" si="67"/>
        <v>#REF!</v>
      </c>
      <c r="P313" s="2" t="e">
        <f t="shared" ca="1" si="68"/>
        <v>#REF!</v>
      </c>
      <c r="R313" s="1" t="str">
        <f t="shared" si="70"/>
        <v/>
      </c>
      <c r="S313" s="2" t="e">
        <f t="shared" ca="1" si="71"/>
        <v>#REF!</v>
      </c>
      <c r="T313" s="1" t="str">
        <f>IF(R313&lt;0,MATCH(ABS(R313),$R315:$R$1000,0)+ROW($R315)-1,"")</f>
        <v/>
      </c>
      <c r="U313" s="1" t="str">
        <f t="shared" si="72"/>
        <v/>
      </c>
      <c r="V313" s="11" t="str">
        <f t="shared" ca="1" si="73"/>
        <v/>
      </c>
      <c r="W313" s="11"/>
      <c r="X313" s="11"/>
      <c r="Y313" s="12" t="str">
        <f ca="1">IF(V313&lt;&gt;"",IF(ABS($R313)&lt;0.8*Analyse!$AO$6/2,ABS($V313-$S313)/(INDIRECT($X$5)/100),""),"")</f>
        <v/>
      </c>
      <c r="AN313" s="1"/>
      <c r="AO313" s="2"/>
    </row>
    <row r="314" spans="4:41" x14ac:dyDescent="0.2">
      <c r="D314" s="13" t="str">
        <f>IF(B314&lt;&gt;"",TRUNC(B314-Analyse!$AP$6,2),"")</f>
        <v/>
      </c>
      <c r="F314" s="1" t="str">
        <f t="shared" si="69"/>
        <v/>
      </c>
      <c r="G314" s="12" t="str">
        <f ca="1">IF(F314&lt;&gt;"",ROW($D$5)+MATCH(F314,INDIRECT(Analyse!$AR$6):INDIRECT(Analyse!$AS$6)),"")</f>
        <v/>
      </c>
      <c r="H314" s="1" t="str">
        <f t="shared" ca="1" si="60"/>
        <v/>
      </c>
      <c r="I314" s="1" t="e">
        <f t="shared" ca="1" si="61"/>
        <v>#VALUE!</v>
      </c>
      <c r="J314" s="1" t="str">
        <f t="shared" ca="1" si="62"/>
        <v>C</v>
      </c>
      <c r="K314" s="1" t="e">
        <f t="shared" ca="1" si="63"/>
        <v>#VALUE!</v>
      </c>
      <c r="L314" s="10" t="e">
        <f t="shared" ca="1" si="64"/>
        <v>#REF!</v>
      </c>
      <c r="M314" s="10" t="e">
        <f t="shared" ca="1" si="65"/>
        <v>#REF!</v>
      </c>
      <c r="N314" s="2" t="e">
        <f t="shared" ca="1" si="66"/>
        <v>#REF!</v>
      </c>
      <c r="O314" s="10" t="e">
        <f t="shared" ca="1" si="67"/>
        <v>#REF!</v>
      </c>
      <c r="P314" s="2" t="e">
        <f t="shared" ca="1" si="68"/>
        <v>#REF!</v>
      </c>
      <c r="R314" s="1" t="str">
        <f t="shared" si="70"/>
        <v/>
      </c>
      <c r="S314" s="2" t="e">
        <f t="shared" ca="1" si="71"/>
        <v>#REF!</v>
      </c>
      <c r="T314" s="1" t="str">
        <f>IF(R314&lt;0,MATCH(ABS(R314),$R316:$R$1000,0)+ROW($R316)-1,"")</f>
        <v/>
      </c>
      <c r="U314" s="1" t="str">
        <f t="shared" si="72"/>
        <v/>
      </c>
      <c r="V314" s="11" t="str">
        <f t="shared" ca="1" si="73"/>
        <v/>
      </c>
      <c r="W314" s="11"/>
      <c r="X314" s="11"/>
      <c r="Y314" s="12" t="str">
        <f ca="1">IF(V314&lt;&gt;"",IF(ABS($R314)&lt;0.8*Analyse!$AO$6/2,ABS($V314-$S314)/(INDIRECT($X$5)/100),""),"")</f>
        <v/>
      </c>
      <c r="AN314" s="1"/>
      <c r="AO314" s="2"/>
    </row>
    <row r="315" spans="4:41" x14ac:dyDescent="0.2">
      <c r="D315" s="13" t="str">
        <f>IF(B315&lt;&gt;"",TRUNC(B315-Analyse!$AP$6,2),"")</f>
        <v/>
      </c>
      <c r="F315" s="1" t="str">
        <f t="shared" si="69"/>
        <v/>
      </c>
      <c r="G315" s="12" t="str">
        <f ca="1">IF(F315&lt;&gt;"",ROW($D$5)+MATCH(F315,INDIRECT(Analyse!$AR$6):INDIRECT(Analyse!$AS$6)),"")</f>
        <v/>
      </c>
      <c r="H315" s="1" t="str">
        <f t="shared" ca="1" si="60"/>
        <v/>
      </c>
      <c r="I315" s="1" t="e">
        <f t="shared" ca="1" si="61"/>
        <v>#VALUE!</v>
      </c>
      <c r="J315" s="1" t="str">
        <f t="shared" ca="1" si="62"/>
        <v>C</v>
      </c>
      <c r="K315" s="1" t="e">
        <f t="shared" ca="1" si="63"/>
        <v>#VALUE!</v>
      </c>
      <c r="L315" s="10" t="e">
        <f t="shared" ca="1" si="64"/>
        <v>#REF!</v>
      </c>
      <c r="M315" s="10" t="e">
        <f t="shared" ca="1" si="65"/>
        <v>#REF!</v>
      </c>
      <c r="N315" s="2" t="e">
        <f t="shared" ca="1" si="66"/>
        <v>#REF!</v>
      </c>
      <c r="O315" s="10" t="e">
        <f t="shared" ca="1" si="67"/>
        <v>#REF!</v>
      </c>
      <c r="P315" s="2" t="e">
        <f t="shared" ca="1" si="68"/>
        <v>#REF!</v>
      </c>
      <c r="R315" s="1" t="str">
        <f t="shared" si="70"/>
        <v/>
      </c>
      <c r="S315" s="2" t="e">
        <f t="shared" ca="1" si="71"/>
        <v>#REF!</v>
      </c>
      <c r="T315" s="1" t="str">
        <f>IF(R315&lt;0,MATCH(ABS(R315),$R317:$R$1000,0)+ROW($R317)-1,"")</f>
        <v/>
      </c>
      <c r="U315" s="1" t="str">
        <f t="shared" si="72"/>
        <v/>
      </c>
      <c r="V315" s="11" t="str">
        <f t="shared" ca="1" si="73"/>
        <v/>
      </c>
      <c r="W315" s="11"/>
      <c r="X315" s="11"/>
      <c r="Y315" s="12" t="str">
        <f ca="1">IF(V315&lt;&gt;"",IF(ABS($R315)&lt;0.8*Analyse!$AO$6/2,ABS($V315-$S315)/(INDIRECT($X$5)/100),""),"")</f>
        <v/>
      </c>
      <c r="AN315" s="1"/>
      <c r="AO315" s="2"/>
    </row>
    <row r="316" spans="4:41" x14ac:dyDescent="0.2">
      <c r="D316" s="13" t="str">
        <f>IF(B316&lt;&gt;"",TRUNC(B316-Analyse!$AP$6,2),"")</f>
        <v/>
      </c>
      <c r="F316" s="1" t="str">
        <f t="shared" si="69"/>
        <v/>
      </c>
      <c r="G316" s="12" t="str">
        <f ca="1">IF(F316&lt;&gt;"",ROW($D$5)+MATCH(F316,INDIRECT(Analyse!$AR$6):INDIRECT(Analyse!$AS$6)),"")</f>
        <v/>
      </c>
      <c r="H316" s="1" t="str">
        <f t="shared" ca="1" si="60"/>
        <v/>
      </c>
      <c r="I316" s="1" t="e">
        <f t="shared" ca="1" si="61"/>
        <v>#VALUE!</v>
      </c>
      <c r="J316" s="1" t="str">
        <f t="shared" ca="1" si="62"/>
        <v>C</v>
      </c>
      <c r="K316" s="1" t="e">
        <f t="shared" ca="1" si="63"/>
        <v>#VALUE!</v>
      </c>
      <c r="L316" s="10" t="e">
        <f t="shared" ca="1" si="64"/>
        <v>#REF!</v>
      </c>
      <c r="M316" s="10" t="e">
        <f t="shared" ca="1" si="65"/>
        <v>#REF!</v>
      </c>
      <c r="N316" s="2" t="e">
        <f t="shared" ca="1" si="66"/>
        <v>#REF!</v>
      </c>
      <c r="O316" s="10" t="e">
        <f t="shared" ca="1" si="67"/>
        <v>#REF!</v>
      </c>
      <c r="P316" s="2" t="e">
        <f t="shared" ca="1" si="68"/>
        <v>#REF!</v>
      </c>
      <c r="R316" s="1" t="str">
        <f t="shared" si="70"/>
        <v/>
      </c>
      <c r="S316" s="2" t="e">
        <f t="shared" ca="1" si="71"/>
        <v>#REF!</v>
      </c>
      <c r="T316" s="1" t="str">
        <f>IF(R316&lt;0,MATCH(ABS(R316),$R318:$R$1000,0)+ROW($R318)-1,"")</f>
        <v/>
      </c>
      <c r="U316" s="1" t="str">
        <f t="shared" si="72"/>
        <v/>
      </c>
      <c r="V316" s="11" t="str">
        <f t="shared" ca="1" si="73"/>
        <v/>
      </c>
      <c r="W316" s="11"/>
      <c r="X316" s="11"/>
      <c r="Y316" s="12" t="str">
        <f ca="1">IF(V316&lt;&gt;"",IF(ABS($R316)&lt;0.8*Analyse!$AO$6/2,ABS($V316-$S316)/(INDIRECT($X$5)/100),""),"")</f>
        <v/>
      </c>
      <c r="AN316" s="1"/>
      <c r="AO316" s="2"/>
    </row>
    <row r="317" spans="4:41" x14ac:dyDescent="0.2">
      <c r="D317" s="13" t="str">
        <f>IF(B317&lt;&gt;"",TRUNC(B317-Analyse!$AP$6,2),"")</f>
        <v/>
      </c>
      <c r="F317" s="1" t="str">
        <f t="shared" si="69"/>
        <v/>
      </c>
      <c r="G317" s="12" t="str">
        <f ca="1">IF(F317&lt;&gt;"",ROW($D$5)+MATCH(F317,INDIRECT(Analyse!$AR$6):INDIRECT(Analyse!$AS$6)),"")</f>
        <v/>
      </c>
      <c r="H317" s="1" t="str">
        <f t="shared" ca="1" si="60"/>
        <v/>
      </c>
      <c r="I317" s="1" t="e">
        <f t="shared" ca="1" si="61"/>
        <v>#VALUE!</v>
      </c>
      <c r="J317" s="1" t="str">
        <f t="shared" ca="1" si="62"/>
        <v>C</v>
      </c>
      <c r="K317" s="1" t="e">
        <f t="shared" ca="1" si="63"/>
        <v>#VALUE!</v>
      </c>
      <c r="L317" s="10" t="e">
        <f t="shared" ca="1" si="64"/>
        <v>#REF!</v>
      </c>
      <c r="M317" s="10" t="e">
        <f t="shared" ca="1" si="65"/>
        <v>#REF!</v>
      </c>
      <c r="N317" s="2" t="e">
        <f t="shared" ca="1" si="66"/>
        <v>#REF!</v>
      </c>
      <c r="O317" s="10" t="e">
        <f t="shared" ca="1" si="67"/>
        <v>#REF!</v>
      </c>
      <c r="P317" s="2" t="e">
        <f t="shared" ca="1" si="68"/>
        <v>#REF!</v>
      </c>
      <c r="R317" s="1" t="str">
        <f t="shared" si="70"/>
        <v/>
      </c>
      <c r="S317" s="2" t="e">
        <f t="shared" ca="1" si="71"/>
        <v>#REF!</v>
      </c>
      <c r="T317" s="1" t="str">
        <f>IF(R317&lt;0,MATCH(ABS(R317),$R319:$R$1000,0)+ROW($R319)-1,"")</f>
        <v/>
      </c>
      <c r="U317" s="1" t="str">
        <f t="shared" si="72"/>
        <v/>
      </c>
      <c r="V317" s="11" t="str">
        <f t="shared" ca="1" si="73"/>
        <v/>
      </c>
      <c r="W317" s="11"/>
      <c r="X317" s="11"/>
      <c r="Y317" s="12" t="str">
        <f ca="1">IF(V317&lt;&gt;"",IF(ABS($R317)&lt;0.8*Analyse!$AO$6/2,ABS($V317-$S317)/(INDIRECT($X$5)/100),""),"")</f>
        <v/>
      </c>
      <c r="AN317" s="1"/>
      <c r="AO317" s="2"/>
    </row>
    <row r="318" spans="4:41" x14ac:dyDescent="0.2">
      <c r="D318" s="13" t="str">
        <f>IF(B318&lt;&gt;"",TRUNC(B318-Analyse!$AP$6,2),"")</f>
        <v/>
      </c>
      <c r="F318" s="1" t="str">
        <f t="shared" si="69"/>
        <v/>
      </c>
      <c r="G318" s="12" t="str">
        <f ca="1">IF(F318&lt;&gt;"",ROW($D$5)+MATCH(F318,INDIRECT(Analyse!$AR$6):INDIRECT(Analyse!$AS$6)),"")</f>
        <v/>
      </c>
      <c r="H318" s="1" t="str">
        <f t="shared" ca="1" si="60"/>
        <v/>
      </c>
      <c r="I318" s="1" t="e">
        <f t="shared" ca="1" si="61"/>
        <v>#VALUE!</v>
      </c>
      <c r="J318" s="1" t="str">
        <f t="shared" ca="1" si="62"/>
        <v>C</v>
      </c>
      <c r="K318" s="1" t="e">
        <f t="shared" ca="1" si="63"/>
        <v>#VALUE!</v>
      </c>
      <c r="L318" s="10" t="e">
        <f t="shared" ca="1" si="64"/>
        <v>#REF!</v>
      </c>
      <c r="M318" s="10" t="e">
        <f t="shared" ca="1" si="65"/>
        <v>#REF!</v>
      </c>
      <c r="N318" s="2" t="e">
        <f t="shared" ca="1" si="66"/>
        <v>#REF!</v>
      </c>
      <c r="O318" s="10" t="e">
        <f t="shared" ca="1" si="67"/>
        <v>#REF!</v>
      </c>
      <c r="P318" s="2" t="e">
        <f t="shared" ca="1" si="68"/>
        <v>#REF!</v>
      </c>
      <c r="R318" s="1" t="str">
        <f t="shared" si="70"/>
        <v/>
      </c>
      <c r="S318" s="2" t="e">
        <f t="shared" ca="1" si="71"/>
        <v>#REF!</v>
      </c>
      <c r="T318" s="1" t="str">
        <f>IF(R318&lt;0,MATCH(ABS(R318),$R320:$R$1000,0)+ROW($R320)-1,"")</f>
        <v/>
      </c>
      <c r="U318" s="1" t="str">
        <f t="shared" si="72"/>
        <v/>
      </c>
      <c r="V318" s="11" t="str">
        <f t="shared" ca="1" si="73"/>
        <v/>
      </c>
      <c r="W318" s="11"/>
      <c r="X318" s="11"/>
      <c r="Y318" s="12" t="str">
        <f ca="1">IF(V318&lt;&gt;"",IF(ABS($R318)&lt;0.8*Analyse!$AO$6/2,ABS($V318-$S318)/(INDIRECT($X$5)/100),""),"")</f>
        <v/>
      </c>
      <c r="AN318" s="1"/>
      <c r="AO318" s="2"/>
    </row>
    <row r="319" spans="4:41" x14ac:dyDescent="0.2">
      <c r="D319" s="13" t="str">
        <f>IF(B319&lt;&gt;"",TRUNC(B319-Analyse!$AP$6,2),"")</f>
        <v/>
      </c>
      <c r="F319" s="1" t="str">
        <f t="shared" si="69"/>
        <v/>
      </c>
      <c r="G319" s="12" t="str">
        <f ca="1">IF(F319&lt;&gt;"",ROW($D$5)+MATCH(F319,INDIRECT(Analyse!$AR$6):INDIRECT(Analyse!$AS$6)),"")</f>
        <v/>
      </c>
      <c r="H319" s="1" t="str">
        <f t="shared" ca="1" si="60"/>
        <v/>
      </c>
      <c r="I319" s="1" t="e">
        <f t="shared" ca="1" si="61"/>
        <v>#VALUE!</v>
      </c>
      <c r="J319" s="1" t="str">
        <f t="shared" ca="1" si="62"/>
        <v>C</v>
      </c>
      <c r="K319" s="1" t="e">
        <f t="shared" ca="1" si="63"/>
        <v>#VALUE!</v>
      </c>
      <c r="L319" s="10" t="e">
        <f t="shared" ca="1" si="64"/>
        <v>#REF!</v>
      </c>
      <c r="M319" s="10" t="e">
        <f t="shared" ca="1" si="65"/>
        <v>#REF!</v>
      </c>
      <c r="N319" s="2" t="e">
        <f t="shared" ca="1" si="66"/>
        <v>#REF!</v>
      </c>
      <c r="O319" s="10" t="e">
        <f t="shared" ca="1" si="67"/>
        <v>#REF!</v>
      </c>
      <c r="P319" s="2" t="e">
        <f t="shared" ca="1" si="68"/>
        <v>#REF!</v>
      </c>
      <c r="R319" s="1" t="str">
        <f t="shared" si="70"/>
        <v/>
      </c>
      <c r="S319" s="2" t="e">
        <f t="shared" ca="1" si="71"/>
        <v>#REF!</v>
      </c>
      <c r="T319" s="1" t="str">
        <f>IF(R319&lt;0,MATCH(ABS(R319),$R321:$R$1000,0)+ROW($R321)-1,"")</f>
        <v/>
      </c>
      <c r="U319" s="1" t="str">
        <f t="shared" si="72"/>
        <v/>
      </c>
      <c r="V319" s="11" t="str">
        <f t="shared" ca="1" si="73"/>
        <v/>
      </c>
      <c r="W319" s="11"/>
      <c r="X319" s="11"/>
      <c r="Y319" s="12" t="str">
        <f ca="1">IF(V319&lt;&gt;"",IF(ABS($R319)&lt;0.8*Analyse!$AO$6/2,ABS($V319-$S319)/(INDIRECT($X$5)/100),""),"")</f>
        <v/>
      </c>
      <c r="AN319" s="1"/>
      <c r="AO319" s="2"/>
    </row>
    <row r="320" spans="4:41" x14ac:dyDescent="0.2">
      <c r="D320" s="13" t="str">
        <f>IF(B320&lt;&gt;"",TRUNC(B320-Analyse!$AP$6,2),"")</f>
        <v/>
      </c>
      <c r="F320" s="1" t="str">
        <f t="shared" si="69"/>
        <v/>
      </c>
      <c r="G320" s="12" t="str">
        <f ca="1">IF(F320&lt;&gt;"",ROW($D$5)+MATCH(F320,INDIRECT(Analyse!$AR$6):INDIRECT(Analyse!$AS$6)),"")</f>
        <v/>
      </c>
      <c r="H320" s="1" t="str">
        <f t="shared" ca="1" si="60"/>
        <v/>
      </c>
      <c r="I320" s="1" t="e">
        <f t="shared" ca="1" si="61"/>
        <v>#VALUE!</v>
      </c>
      <c r="J320" s="1" t="str">
        <f t="shared" ca="1" si="62"/>
        <v>C</v>
      </c>
      <c r="K320" s="1" t="e">
        <f t="shared" ca="1" si="63"/>
        <v>#VALUE!</v>
      </c>
      <c r="L320" s="10" t="e">
        <f t="shared" ca="1" si="64"/>
        <v>#REF!</v>
      </c>
      <c r="M320" s="10" t="e">
        <f t="shared" ca="1" si="65"/>
        <v>#REF!</v>
      </c>
      <c r="N320" s="2" t="e">
        <f t="shared" ca="1" si="66"/>
        <v>#REF!</v>
      </c>
      <c r="O320" s="10" t="e">
        <f t="shared" ca="1" si="67"/>
        <v>#REF!</v>
      </c>
      <c r="P320" s="2" t="e">
        <f t="shared" ca="1" si="68"/>
        <v>#REF!</v>
      </c>
      <c r="R320" s="1" t="str">
        <f t="shared" si="70"/>
        <v/>
      </c>
      <c r="S320" s="2" t="e">
        <f t="shared" ca="1" si="71"/>
        <v>#REF!</v>
      </c>
      <c r="T320" s="1" t="str">
        <f>IF(R320&lt;0,MATCH(ABS(R320),$R322:$R$1000,0)+ROW($R322)-1,"")</f>
        <v/>
      </c>
      <c r="U320" s="1" t="str">
        <f t="shared" si="72"/>
        <v/>
      </c>
      <c r="V320" s="11" t="str">
        <f t="shared" ca="1" si="73"/>
        <v/>
      </c>
      <c r="W320" s="11"/>
      <c r="X320" s="11"/>
      <c r="Y320" s="12" t="str">
        <f ca="1">IF(V320&lt;&gt;"",IF(ABS($R320)&lt;0.8*Analyse!$AO$6/2,ABS($V320-$S320)/(INDIRECT($X$5)/100),""),"")</f>
        <v/>
      </c>
      <c r="AN320" s="1"/>
      <c r="AO320" s="2"/>
    </row>
    <row r="321" spans="4:41" x14ac:dyDescent="0.2">
      <c r="D321" s="13" t="str">
        <f>IF(B321&lt;&gt;"",TRUNC(B321-Analyse!$AP$6,2),"")</f>
        <v/>
      </c>
      <c r="F321" s="1" t="str">
        <f t="shared" si="69"/>
        <v/>
      </c>
      <c r="G321" s="12" t="str">
        <f ca="1">IF(F321&lt;&gt;"",ROW($D$5)+MATCH(F321,INDIRECT(Analyse!$AR$6):INDIRECT(Analyse!$AS$6)),"")</f>
        <v/>
      </c>
      <c r="H321" s="1" t="str">
        <f t="shared" ca="1" si="60"/>
        <v/>
      </c>
      <c r="I321" s="1" t="e">
        <f t="shared" ca="1" si="61"/>
        <v>#VALUE!</v>
      </c>
      <c r="J321" s="1" t="str">
        <f t="shared" ca="1" si="62"/>
        <v>C</v>
      </c>
      <c r="K321" s="1" t="e">
        <f t="shared" ca="1" si="63"/>
        <v>#VALUE!</v>
      </c>
      <c r="L321" s="10" t="e">
        <f t="shared" ca="1" si="64"/>
        <v>#REF!</v>
      </c>
      <c r="M321" s="10" t="e">
        <f t="shared" ca="1" si="65"/>
        <v>#REF!</v>
      </c>
      <c r="N321" s="2" t="e">
        <f t="shared" ca="1" si="66"/>
        <v>#REF!</v>
      </c>
      <c r="O321" s="10" t="e">
        <f t="shared" ca="1" si="67"/>
        <v>#REF!</v>
      </c>
      <c r="P321" s="2" t="e">
        <f t="shared" ca="1" si="68"/>
        <v>#REF!</v>
      </c>
      <c r="R321" s="1" t="str">
        <f t="shared" si="70"/>
        <v/>
      </c>
      <c r="S321" s="2" t="e">
        <f t="shared" ca="1" si="71"/>
        <v>#REF!</v>
      </c>
      <c r="T321" s="1" t="str">
        <f>IF(R321&lt;0,MATCH(ABS(R321),$R323:$R$1000,0)+ROW($R323)-1,"")</f>
        <v/>
      </c>
      <c r="U321" s="1" t="str">
        <f t="shared" si="72"/>
        <v/>
      </c>
      <c r="V321" s="11" t="str">
        <f t="shared" ca="1" si="73"/>
        <v/>
      </c>
      <c r="W321" s="11"/>
      <c r="X321" s="11"/>
      <c r="Y321" s="12" t="str">
        <f ca="1">IF(V321&lt;&gt;"",IF(ABS($R321)&lt;0.8*Analyse!$AO$6/2,ABS($V321-$S321)/(INDIRECT($X$5)/100),""),"")</f>
        <v/>
      </c>
      <c r="AN321" s="1"/>
      <c r="AO321" s="2"/>
    </row>
    <row r="322" spans="4:41" x14ac:dyDescent="0.2">
      <c r="D322" s="13" t="str">
        <f>IF(B322&lt;&gt;"",TRUNC(B322-Analyse!$AP$6,2),"")</f>
        <v/>
      </c>
      <c r="F322" s="1" t="str">
        <f t="shared" si="69"/>
        <v/>
      </c>
      <c r="G322" s="12" t="str">
        <f ca="1">IF(F322&lt;&gt;"",ROW($D$5)+MATCH(F322,INDIRECT(Analyse!$AR$6):INDIRECT(Analyse!$AS$6)),"")</f>
        <v/>
      </c>
      <c r="H322" s="1" t="str">
        <f t="shared" ca="1" si="60"/>
        <v/>
      </c>
      <c r="I322" s="1" t="e">
        <f t="shared" ca="1" si="61"/>
        <v>#VALUE!</v>
      </c>
      <c r="J322" s="1" t="str">
        <f t="shared" ca="1" si="62"/>
        <v>C</v>
      </c>
      <c r="K322" s="1" t="e">
        <f t="shared" ca="1" si="63"/>
        <v>#VALUE!</v>
      </c>
      <c r="L322" s="10" t="e">
        <f t="shared" ca="1" si="64"/>
        <v>#REF!</v>
      </c>
      <c r="M322" s="10" t="e">
        <f t="shared" ca="1" si="65"/>
        <v>#REF!</v>
      </c>
      <c r="N322" s="2" t="e">
        <f t="shared" ca="1" si="66"/>
        <v>#REF!</v>
      </c>
      <c r="O322" s="10" t="e">
        <f t="shared" ca="1" si="67"/>
        <v>#REF!</v>
      </c>
      <c r="P322" s="2" t="e">
        <f t="shared" ca="1" si="68"/>
        <v>#REF!</v>
      </c>
      <c r="R322" s="1" t="str">
        <f t="shared" si="70"/>
        <v/>
      </c>
      <c r="S322" s="2" t="e">
        <f t="shared" ca="1" si="71"/>
        <v>#REF!</v>
      </c>
      <c r="T322" s="1" t="str">
        <f>IF(R322&lt;0,MATCH(ABS(R322),$R324:$R$1000,0)+ROW($R324)-1,"")</f>
        <v/>
      </c>
      <c r="U322" s="1" t="str">
        <f t="shared" si="72"/>
        <v/>
      </c>
      <c r="V322" s="11" t="str">
        <f t="shared" ca="1" si="73"/>
        <v/>
      </c>
      <c r="W322" s="11"/>
      <c r="X322" s="11"/>
      <c r="Y322" s="12" t="str">
        <f ca="1">IF(V322&lt;&gt;"",IF(ABS($R322)&lt;0.8*Analyse!$AO$6/2,ABS($V322-$S322)/(INDIRECT($X$5)/100),""),"")</f>
        <v/>
      </c>
      <c r="AN322" s="1"/>
      <c r="AO322" s="2"/>
    </row>
    <row r="323" spans="4:41" x14ac:dyDescent="0.2">
      <c r="D323" s="13" t="str">
        <f>IF(B323&lt;&gt;"",TRUNC(B323-Analyse!$AP$6,2),"")</f>
        <v/>
      </c>
      <c r="F323" s="1" t="str">
        <f t="shared" si="69"/>
        <v/>
      </c>
      <c r="G323" s="12" t="str">
        <f ca="1">IF(F323&lt;&gt;"",ROW($D$5)+MATCH(F323,INDIRECT(Analyse!$AR$6):INDIRECT(Analyse!$AS$6)),"")</f>
        <v/>
      </c>
      <c r="H323" s="1" t="str">
        <f t="shared" ca="1" si="60"/>
        <v/>
      </c>
      <c r="I323" s="1" t="e">
        <f t="shared" ca="1" si="61"/>
        <v>#VALUE!</v>
      </c>
      <c r="J323" s="1" t="str">
        <f t="shared" ca="1" si="62"/>
        <v>C</v>
      </c>
      <c r="K323" s="1" t="e">
        <f t="shared" ca="1" si="63"/>
        <v>#VALUE!</v>
      </c>
      <c r="L323" s="10" t="e">
        <f t="shared" ca="1" si="64"/>
        <v>#REF!</v>
      </c>
      <c r="M323" s="10" t="e">
        <f t="shared" ca="1" si="65"/>
        <v>#REF!</v>
      </c>
      <c r="N323" s="2" t="e">
        <f t="shared" ca="1" si="66"/>
        <v>#REF!</v>
      </c>
      <c r="O323" s="10" t="e">
        <f t="shared" ca="1" si="67"/>
        <v>#REF!</v>
      </c>
      <c r="P323" s="2" t="e">
        <f t="shared" ca="1" si="68"/>
        <v>#REF!</v>
      </c>
      <c r="R323" s="1" t="str">
        <f t="shared" si="70"/>
        <v/>
      </c>
      <c r="S323" s="2" t="e">
        <f t="shared" ca="1" si="71"/>
        <v>#REF!</v>
      </c>
      <c r="T323" s="1" t="str">
        <f>IF(R323&lt;0,MATCH(ABS(R323),$R325:$R$1000,0)+ROW($R325)-1,"")</f>
        <v/>
      </c>
      <c r="U323" s="1" t="str">
        <f t="shared" si="72"/>
        <v/>
      </c>
      <c r="V323" s="11" t="str">
        <f t="shared" ca="1" si="73"/>
        <v/>
      </c>
      <c r="W323" s="11"/>
      <c r="X323" s="11"/>
      <c r="Y323" s="12" t="str">
        <f ca="1">IF(V323&lt;&gt;"",IF(ABS($R323)&lt;0.8*Analyse!$AO$6/2,ABS($V323-$S323)/(INDIRECT($X$5)/100),""),"")</f>
        <v/>
      </c>
      <c r="AN323" s="1"/>
      <c r="AO323" s="2"/>
    </row>
    <row r="324" spans="4:41" x14ac:dyDescent="0.2">
      <c r="D324" s="13" t="str">
        <f>IF(B324&lt;&gt;"",TRUNC(B324-Analyse!$AP$6,2),"")</f>
        <v/>
      </c>
      <c r="F324" s="1" t="str">
        <f t="shared" si="69"/>
        <v/>
      </c>
      <c r="G324" s="12" t="str">
        <f ca="1">IF(F324&lt;&gt;"",ROW($D$5)+MATCH(F324,INDIRECT(Analyse!$AR$6):INDIRECT(Analyse!$AS$6)),"")</f>
        <v/>
      </c>
      <c r="H324" s="1" t="str">
        <f t="shared" ca="1" si="60"/>
        <v/>
      </c>
      <c r="I324" s="1" t="e">
        <f t="shared" ca="1" si="61"/>
        <v>#VALUE!</v>
      </c>
      <c r="J324" s="1" t="str">
        <f t="shared" ca="1" si="62"/>
        <v>C</v>
      </c>
      <c r="K324" s="1" t="e">
        <f t="shared" ca="1" si="63"/>
        <v>#VALUE!</v>
      </c>
      <c r="L324" s="10" t="e">
        <f t="shared" ca="1" si="64"/>
        <v>#REF!</v>
      </c>
      <c r="M324" s="10" t="e">
        <f t="shared" ca="1" si="65"/>
        <v>#REF!</v>
      </c>
      <c r="N324" s="2" t="e">
        <f t="shared" ca="1" si="66"/>
        <v>#REF!</v>
      </c>
      <c r="O324" s="10" t="e">
        <f t="shared" ca="1" si="67"/>
        <v>#REF!</v>
      </c>
      <c r="P324" s="2" t="e">
        <f t="shared" ca="1" si="68"/>
        <v>#REF!</v>
      </c>
      <c r="R324" s="1" t="str">
        <f t="shared" si="70"/>
        <v/>
      </c>
      <c r="S324" s="2" t="e">
        <f t="shared" ca="1" si="71"/>
        <v>#REF!</v>
      </c>
      <c r="T324" s="1" t="str">
        <f>IF(R324&lt;0,MATCH(ABS(R324),$R326:$R$1000,0)+ROW($R326)-1,"")</f>
        <v/>
      </c>
      <c r="U324" s="1" t="str">
        <f t="shared" si="72"/>
        <v/>
      </c>
      <c r="V324" s="11" t="str">
        <f t="shared" ca="1" si="73"/>
        <v/>
      </c>
      <c r="W324" s="11"/>
      <c r="X324" s="11"/>
      <c r="Y324" s="12" t="str">
        <f ca="1">IF(V324&lt;&gt;"",IF(ABS($R324)&lt;0.8*Analyse!$AO$6/2,ABS($V324-$S324)/(INDIRECT($X$5)/100),""),"")</f>
        <v/>
      </c>
      <c r="AN324" s="1"/>
      <c r="AO324" s="2"/>
    </row>
    <row r="325" spans="4:41" x14ac:dyDescent="0.2">
      <c r="D325" s="13" t="str">
        <f>IF(B325&lt;&gt;"",TRUNC(B325-Analyse!$AP$6,2),"")</f>
        <v/>
      </c>
      <c r="F325" s="1" t="str">
        <f t="shared" si="69"/>
        <v/>
      </c>
      <c r="G325" s="12" t="str">
        <f ca="1">IF(F325&lt;&gt;"",ROW($D$5)+MATCH(F325,INDIRECT(Analyse!$AR$6):INDIRECT(Analyse!$AS$6)),"")</f>
        <v/>
      </c>
      <c r="H325" s="1" t="str">
        <f t="shared" ca="1" si="60"/>
        <v/>
      </c>
      <c r="I325" s="1" t="e">
        <f t="shared" ca="1" si="61"/>
        <v>#VALUE!</v>
      </c>
      <c r="J325" s="1" t="str">
        <f t="shared" ca="1" si="62"/>
        <v>C</v>
      </c>
      <c r="K325" s="1" t="e">
        <f t="shared" ca="1" si="63"/>
        <v>#VALUE!</v>
      </c>
      <c r="L325" s="10" t="e">
        <f t="shared" ca="1" si="64"/>
        <v>#REF!</v>
      </c>
      <c r="M325" s="10" t="e">
        <f t="shared" ca="1" si="65"/>
        <v>#REF!</v>
      </c>
      <c r="N325" s="2" t="e">
        <f t="shared" ca="1" si="66"/>
        <v>#REF!</v>
      </c>
      <c r="O325" s="10" t="e">
        <f t="shared" ca="1" si="67"/>
        <v>#REF!</v>
      </c>
      <c r="P325" s="2" t="e">
        <f t="shared" ca="1" si="68"/>
        <v>#REF!</v>
      </c>
      <c r="R325" s="1" t="str">
        <f t="shared" si="70"/>
        <v/>
      </c>
      <c r="S325" s="2" t="e">
        <f t="shared" ca="1" si="71"/>
        <v>#REF!</v>
      </c>
      <c r="T325" s="1" t="str">
        <f>IF(R325&lt;0,MATCH(ABS(R325),$R327:$R$1000,0)+ROW($R327)-1,"")</f>
        <v/>
      </c>
      <c r="U325" s="1" t="str">
        <f t="shared" si="72"/>
        <v/>
      </c>
      <c r="V325" s="11" t="str">
        <f t="shared" ca="1" si="73"/>
        <v/>
      </c>
      <c r="W325" s="11"/>
      <c r="X325" s="11"/>
      <c r="Y325" s="12" t="str">
        <f ca="1">IF(V325&lt;&gt;"",IF(ABS($R325)&lt;0.8*Analyse!$AO$6/2,ABS($V325-$S325)/(INDIRECT($X$5)/100),""),"")</f>
        <v/>
      </c>
      <c r="AN325" s="1"/>
      <c r="AO325" s="2"/>
    </row>
    <row r="326" spans="4:41" x14ac:dyDescent="0.2">
      <c r="D326" s="13" t="str">
        <f>IF(B326&lt;&gt;"",TRUNC(B326-Analyse!$AP$6,2),"")</f>
        <v/>
      </c>
      <c r="F326" s="1" t="str">
        <f t="shared" si="69"/>
        <v/>
      </c>
      <c r="G326" s="12" t="str">
        <f ca="1">IF(F326&lt;&gt;"",ROW($D$5)+MATCH(F326,INDIRECT(Analyse!$AR$6):INDIRECT(Analyse!$AS$6)),"")</f>
        <v/>
      </c>
      <c r="H326" s="1" t="str">
        <f t="shared" ref="H326:H389" ca="1" si="74">IF(G326&lt;&gt;"","D"&amp;$G326,"")</f>
        <v/>
      </c>
      <c r="I326" s="1" t="e">
        <f t="shared" ref="I326:I389" ca="1" si="75">"D"&amp;TEXT($G326-1,"0")</f>
        <v>#VALUE!</v>
      </c>
      <c r="J326" s="1" t="str">
        <f t="shared" ref="J326:J389" ca="1" si="76">"C"&amp;$G326</f>
        <v>C</v>
      </c>
      <c r="K326" s="1" t="e">
        <f t="shared" ref="K326:K389" ca="1" si="77">"C"&amp;TEXT($G326-1,"0")</f>
        <v>#VALUE!</v>
      </c>
      <c r="L326" s="10" t="e">
        <f t="shared" ref="L326:L389" ca="1" si="78">IF(INDIRECT(J326)&lt;&gt;"",INDIRECT(K326)-INDIRECT(J326),"")</f>
        <v>#REF!</v>
      </c>
      <c r="M326" s="10" t="e">
        <f t="shared" ref="M326:M389" ca="1" si="79">IF(L326&lt;&gt;"",INDIRECT(I326)-INDIRECT(H326),"")</f>
        <v>#REF!</v>
      </c>
      <c r="N326" s="2" t="e">
        <f t="shared" ref="N326:N389" ca="1" si="80">IF(M326&lt;&gt;"",L326/M326,"")</f>
        <v>#REF!</v>
      </c>
      <c r="O326" s="10" t="e">
        <f t="shared" ref="O326:O389" ca="1" si="81">IF(N326&lt;&gt;"",INDIRECT(K326)-N326*INDIRECT(I326),"")</f>
        <v>#REF!</v>
      </c>
      <c r="P326" s="2" t="e">
        <f t="shared" ref="P326:P389" ca="1" si="82">IF(O326&lt;&gt;"",N326*F326+O326,"")</f>
        <v>#REF!</v>
      </c>
      <c r="R326" s="1" t="str">
        <f t="shared" si="70"/>
        <v/>
      </c>
      <c r="S326" s="2" t="e">
        <f t="shared" ca="1" si="71"/>
        <v>#REF!</v>
      </c>
      <c r="T326" s="1" t="str">
        <f>IF(R326&lt;0,MATCH(ABS(R326),$R328:$R$1000,0)+ROW($R328)-1,"")</f>
        <v/>
      </c>
      <c r="U326" s="1" t="str">
        <f t="shared" si="72"/>
        <v/>
      </c>
      <c r="V326" s="11" t="str">
        <f t="shared" ca="1" si="73"/>
        <v/>
      </c>
      <c r="W326" s="11"/>
      <c r="X326" s="11"/>
      <c r="Y326" s="12" t="str">
        <f ca="1">IF(V326&lt;&gt;"",IF(ABS($R326)&lt;0.8*Analyse!$AO$6/2,ABS($V326-$S326)/(INDIRECT($X$5)/100),""),"")</f>
        <v/>
      </c>
      <c r="AN326" s="1"/>
      <c r="AO326" s="2"/>
    </row>
    <row r="327" spans="4:41" x14ac:dyDescent="0.2">
      <c r="D327" s="13" t="str">
        <f>IF(B327&lt;&gt;"",TRUNC(B327-Analyse!$AP$6,2),"")</f>
        <v/>
      </c>
      <c r="F327" s="1" t="str">
        <f t="shared" ref="F327:F390" si="83">IF(B327&lt;&gt;"",ROUND(F326+0.1,1),"")</f>
        <v/>
      </c>
      <c r="G327" s="12" t="str">
        <f ca="1">IF(F327&lt;&gt;"",ROW($D$5)+MATCH(F327,INDIRECT(Analyse!$AR$6):INDIRECT(Analyse!$AS$6)),"")</f>
        <v/>
      </c>
      <c r="H327" s="1" t="str">
        <f t="shared" ca="1" si="74"/>
        <v/>
      </c>
      <c r="I327" s="1" t="e">
        <f t="shared" ca="1" si="75"/>
        <v>#VALUE!</v>
      </c>
      <c r="J327" s="1" t="str">
        <f t="shared" ca="1" si="76"/>
        <v>C</v>
      </c>
      <c r="K327" s="1" t="e">
        <f t="shared" ca="1" si="77"/>
        <v>#VALUE!</v>
      </c>
      <c r="L327" s="10" t="e">
        <f t="shared" ca="1" si="78"/>
        <v>#REF!</v>
      </c>
      <c r="M327" s="10" t="e">
        <f t="shared" ca="1" si="79"/>
        <v>#REF!</v>
      </c>
      <c r="N327" s="2" t="e">
        <f t="shared" ca="1" si="80"/>
        <v>#REF!</v>
      </c>
      <c r="O327" s="10" t="e">
        <f t="shared" ca="1" si="81"/>
        <v>#REF!</v>
      </c>
      <c r="P327" s="2" t="e">
        <f t="shared" ca="1" si="82"/>
        <v>#REF!</v>
      </c>
      <c r="R327" s="1" t="str">
        <f t="shared" ref="R327:R390" si="84">F327</f>
        <v/>
      </c>
      <c r="S327" s="2" t="e">
        <f t="shared" ref="S327:S390" ca="1" si="85">P327</f>
        <v>#REF!</v>
      </c>
      <c r="T327" s="1" t="str">
        <f>IF(R327&lt;0,MATCH(ABS(R327),$R329:$R$1000,0)+ROW($R329)-1,"")</f>
        <v/>
      </c>
      <c r="U327" s="1" t="str">
        <f t="shared" ref="U327:U390" si="86">IF(T327&lt;&gt;"","S"&amp;T327,"")</f>
        <v/>
      </c>
      <c r="V327" s="11" t="str">
        <f t="shared" ref="V327:V390" ca="1" si="87">IF(U327&lt;&gt;"",INDIRECT(U327),"")</f>
        <v/>
      </c>
      <c r="W327" s="11"/>
      <c r="X327" s="11"/>
      <c r="Y327" s="12" t="str">
        <f ca="1">IF(V327&lt;&gt;"",IF(ABS($R327)&lt;0.8*Analyse!$AO$6/2,ABS($V327-$S327)/(INDIRECT($X$5)/100),""),"")</f>
        <v/>
      </c>
      <c r="AN327" s="1"/>
      <c r="AO327" s="2"/>
    </row>
    <row r="328" spans="4:41" x14ac:dyDescent="0.2">
      <c r="D328" s="13" t="str">
        <f>IF(B328&lt;&gt;"",TRUNC(B328-Analyse!$AP$6,2),"")</f>
        <v/>
      </c>
      <c r="F328" s="1" t="str">
        <f t="shared" si="83"/>
        <v/>
      </c>
      <c r="G328" s="12" t="str">
        <f ca="1">IF(F328&lt;&gt;"",ROW($D$5)+MATCH(F328,INDIRECT(Analyse!$AR$6):INDIRECT(Analyse!$AS$6)),"")</f>
        <v/>
      </c>
      <c r="H328" s="1" t="str">
        <f t="shared" ca="1" si="74"/>
        <v/>
      </c>
      <c r="I328" s="1" t="e">
        <f t="shared" ca="1" si="75"/>
        <v>#VALUE!</v>
      </c>
      <c r="J328" s="1" t="str">
        <f t="shared" ca="1" si="76"/>
        <v>C</v>
      </c>
      <c r="K328" s="1" t="e">
        <f t="shared" ca="1" si="77"/>
        <v>#VALUE!</v>
      </c>
      <c r="L328" s="10" t="e">
        <f t="shared" ca="1" si="78"/>
        <v>#REF!</v>
      </c>
      <c r="M328" s="10" t="e">
        <f t="shared" ca="1" si="79"/>
        <v>#REF!</v>
      </c>
      <c r="N328" s="2" t="e">
        <f t="shared" ca="1" si="80"/>
        <v>#REF!</v>
      </c>
      <c r="O328" s="10" t="e">
        <f t="shared" ca="1" si="81"/>
        <v>#REF!</v>
      </c>
      <c r="P328" s="2" t="e">
        <f t="shared" ca="1" si="82"/>
        <v>#REF!</v>
      </c>
      <c r="R328" s="1" t="str">
        <f t="shared" si="84"/>
        <v/>
      </c>
      <c r="S328" s="2" t="e">
        <f t="shared" ca="1" si="85"/>
        <v>#REF!</v>
      </c>
      <c r="T328" s="1" t="str">
        <f>IF(R328&lt;0,MATCH(ABS(R328),$R330:$R$1000,0)+ROW($R330)-1,"")</f>
        <v/>
      </c>
      <c r="U328" s="1" t="str">
        <f t="shared" si="86"/>
        <v/>
      </c>
      <c r="V328" s="11" t="str">
        <f t="shared" ca="1" si="87"/>
        <v/>
      </c>
      <c r="W328" s="11"/>
      <c r="X328" s="11"/>
      <c r="Y328" s="12" t="str">
        <f ca="1">IF(V328&lt;&gt;"",IF(ABS($R328)&lt;0.8*Analyse!$AO$6/2,ABS($V328-$S328)/(INDIRECT($X$5)/100),""),"")</f>
        <v/>
      </c>
      <c r="AN328" s="1"/>
      <c r="AO328" s="2"/>
    </row>
    <row r="329" spans="4:41" x14ac:dyDescent="0.2">
      <c r="D329" s="13" t="str">
        <f>IF(B329&lt;&gt;"",TRUNC(B329-Analyse!$AP$6,2),"")</f>
        <v/>
      </c>
      <c r="F329" s="1" t="str">
        <f t="shared" si="83"/>
        <v/>
      </c>
      <c r="G329" s="12" t="str">
        <f ca="1">IF(F329&lt;&gt;"",ROW($D$5)+MATCH(F329,INDIRECT(Analyse!$AR$6):INDIRECT(Analyse!$AS$6)),"")</f>
        <v/>
      </c>
      <c r="H329" s="1" t="str">
        <f t="shared" ca="1" si="74"/>
        <v/>
      </c>
      <c r="I329" s="1" t="e">
        <f t="shared" ca="1" si="75"/>
        <v>#VALUE!</v>
      </c>
      <c r="J329" s="1" t="str">
        <f t="shared" ca="1" si="76"/>
        <v>C</v>
      </c>
      <c r="K329" s="1" t="e">
        <f t="shared" ca="1" si="77"/>
        <v>#VALUE!</v>
      </c>
      <c r="L329" s="10" t="e">
        <f t="shared" ca="1" si="78"/>
        <v>#REF!</v>
      </c>
      <c r="M329" s="10" t="e">
        <f t="shared" ca="1" si="79"/>
        <v>#REF!</v>
      </c>
      <c r="N329" s="2" t="e">
        <f t="shared" ca="1" si="80"/>
        <v>#REF!</v>
      </c>
      <c r="O329" s="10" t="e">
        <f t="shared" ca="1" si="81"/>
        <v>#REF!</v>
      </c>
      <c r="P329" s="2" t="e">
        <f t="shared" ca="1" si="82"/>
        <v>#REF!</v>
      </c>
      <c r="R329" s="1" t="str">
        <f t="shared" si="84"/>
        <v/>
      </c>
      <c r="S329" s="2" t="e">
        <f t="shared" ca="1" si="85"/>
        <v>#REF!</v>
      </c>
      <c r="T329" s="1" t="str">
        <f>IF(R329&lt;0,MATCH(ABS(R329),$R331:$R$1000,0)+ROW($R331)-1,"")</f>
        <v/>
      </c>
      <c r="U329" s="1" t="str">
        <f t="shared" si="86"/>
        <v/>
      </c>
      <c r="V329" s="11" t="str">
        <f t="shared" ca="1" si="87"/>
        <v/>
      </c>
      <c r="W329" s="11"/>
      <c r="X329" s="11"/>
      <c r="Y329" s="12" t="str">
        <f ca="1">IF(V329&lt;&gt;"",IF(ABS($R329)&lt;0.8*Analyse!$AO$6/2,ABS($V329-$S329)/(INDIRECT($X$5)/100),""),"")</f>
        <v/>
      </c>
      <c r="AN329" s="1"/>
      <c r="AO329" s="2"/>
    </row>
    <row r="330" spans="4:41" x14ac:dyDescent="0.2">
      <c r="D330" s="13" t="str">
        <f>IF(B330&lt;&gt;"",TRUNC(B330-Analyse!$AP$6,2),"")</f>
        <v/>
      </c>
      <c r="F330" s="1" t="str">
        <f t="shared" si="83"/>
        <v/>
      </c>
      <c r="G330" s="12" t="str">
        <f ca="1">IF(F330&lt;&gt;"",ROW($D$5)+MATCH(F330,INDIRECT(Analyse!$AR$6):INDIRECT(Analyse!$AS$6)),"")</f>
        <v/>
      </c>
      <c r="H330" s="1" t="str">
        <f t="shared" ca="1" si="74"/>
        <v/>
      </c>
      <c r="I330" s="1" t="e">
        <f t="shared" ca="1" si="75"/>
        <v>#VALUE!</v>
      </c>
      <c r="J330" s="1" t="str">
        <f t="shared" ca="1" si="76"/>
        <v>C</v>
      </c>
      <c r="K330" s="1" t="e">
        <f t="shared" ca="1" si="77"/>
        <v>#VALUE!</v>
      </c>
      <c r="L330" s="10" t="e">
        <f t="shared" ca="1" si="78"/>
        <v>#REF!</v>
      </c>
      <c r="M330" s="10" t="e">
        <f t="shared" ca="1" si="79"/>
        <v>#REF!</v>
      </c>
      <c r="N330" s="2" t="e">
        <f t="shared" ca="1" si="80"/>
        <v>#REF!</v>
      </c>
      <c r="O330" s="10" t="e">
        <f t="shared" ca="1" si="81"/>
        <v>#REF!</v>
      </c>
      <c r="P330" s="2" t="e">
        <f t="shared" ca="1" si="82"/>
        <v>#REF!</v>
      </c>
      <c r="R330" s="1" t="str">
        <f t="shared" si="84"/>
        <v/>
      </c>
      <c r="S330" s="2" t="e">
        <f t="shared" ca="1" si="85"/>
        <v>#REF!</v>
      </c>
      <c r="T330" s="1" t="str">
        <f>IF(R330&lt;0,MATCH(ABS(R330),$R332:$R$1000,0)+ROW($R332)-1,"")</f>
        <v/>
      </c>
      <c r="U330" s="1" t="str">
        <f t="shared" si="86"/>
        <v/>
      </c>
      <c r="V330" s="11" t="str">
        <f t="shared" ca="1" si="87"/>
        <v/>
      </c>
      <c r="W330" s="11"/>
      <c r="X330" s="11"/>
      <c r="Y330" s="12" t="str">
        <f ca="1">IF(V330&lt;&gt;"",IF(ABS($R330)&lt;0.8*Analyse!$AO$6/2,ABS($V330-$S330)/(INDIRECT($X$5)/100),""),"")</f>
        <v/>
      </c>
      <c r="AN330" s="1"/>
      <c r="AO330" s="2"/>
    </row>
    <row r="331" spans="4:41" x14ac:dyDescent="0.2">
      <c r="D331" s="13" t="str">
        <f>IF(B331&lt;&gt;"",TRUNC(B331-Analyse!$AP$6,2),"")</f>
        <v/>
      </c>
      <c r="F331" s="1" t="str">
        <f t="shared" si="83"/>
        <v/>
      </c>
      <c r="G331" s="12" t="str">
        <f ca="1">IF(F331&lt;&gt;"",ROW($D$5)+MATCH(F331,INDIRECT(Analyse!$AR$6):INDIRECT(Analyse!$AS$6)),"")</f>
        <v/>
      </c>
      <c r="H331" s="1" t="str">
        <f t="shared" ca="1" si="74"/>
        <v/>
      </c>
      <c r="I331" s="1" t="e">
        <f t="shared" ca="1" si="75"/>
        <v>#VALUE!</v>
      </c>
      <c r="J331" s="1" t="str">
        <f t="shared" ca="1" si="76"/>
        <v>C</v>
      </c>
      <c r="K331" s="1" t="e">
        <f t="shared" ca="1" si="77"/>
        <v>#VALUE!</v>
      </c>
      <c r="L331" s="10" t="e">
        <f t="shared" ca="1" si="78"/>
        <v>#REF!</v>
      </c>
      <c r="M331" s="10" t="e">
        <f t="shared" ca="1" si="79"/>
        <v>#REF!</v>
      </c>
      <c r="N331" s="2" t="e">
        <f t="shared" ca="1" si="80"/>
        <v>#REF!</v>
      </c>
      <c r="O331" s="10" t="e">
        <f t="shared" ca="1" si="81"/>
        <v>#REF!</v>
      </c>
      <c r="P331" s="2" t="e">
        <f t="shared" ca="1" si="82"/>
        <v>#REF!</v>
      </c>
      <c r="R331" s="1" t="str">
        <f t="shared" si="84"/>
        <v/>
      </c>
      <c r="S331" s="2" t="e">
        <f t="shared" ca="1" si="85"/>
        <v>#REF!</v>
      </c>
      <c r="T331" s="1" t="str">
        <f>IF(R331&lt;0,MATCH(ABS(R331),$R333:$R$1000,0)+ROW($R333)-1,"")</f>
        <v/>
      </c>
      <c r="U331" s="1" t="str">
        <f t="shared" si="86"/>
        <v/>
      </c>
      <c r="V331" s="11" t="str">
        <f t="shared" ca="1" si="87"/>
        <v/>
      </c>
      <c r="W331" s="11"/>
      <c r="X331" s="11"/>
      <c r="Y331" s="12" t="str">
        <f ca="1">IF(V331&lt;&gt;"",IF(ABS($R331)&lt;0.8*Analyse!$AO$6/2,ABS($V331-$S331)/(INDIRECT($X$5)/100),""),"")</f>
        <v/>
      </c>
      <c r="AN331" s="1"/>
      <c r="AO331" s="2"/>
    </row>
    <row r="332" spans="4:41" x14ac:dyDescent="0.2">
      <c r="D332" s="13" t="str">
        <f>IF(B332&lt;&gt;"",TRUNC(B332-Analyse!$AP$6,2),"")</f>
        <v/>
      </c>
      <c r="F332" s="1" t="str">
        <f t="shared" si="83"/>
        <v/>
      </c>
      <c r="G332" s="12" t="str">
        <f ca="1">IF(F332&lt;&gt;"",ROW($D$5)+MATCH(F332,INDIRECT(Analyse!$AR$6):INDIRECT(Analyse!$AS$6)),"")</f>
        <v/>
      </c>
      <c r="H332" s="1" t="str">
        <f t="shared" ca="1" si="74"/>
        <v/>
      </c>
      <c r="I332" s="1" t="e">
        <f t="shared" ca="1" si="75"/>
        <v>#VALUE!</v>
      </c>
      <c r="J332" s="1" t="str">
        <f t="shared" ca="1" si="76"/>
        <v>C</v>
      </c>
      <c r="K332" s="1" t="e">
        <f t="shared" ca="1" si="77"/>
        <v>#VALUE!</v>
      </c>
      <c r="L332" s="10" t="e">
        <f t="shared" ca="1" si="78"/>
        <v>#REF!</v>
      </c>
      <c r="M332" s="10" t="e">
        <f t="shared" ca="1" si="79"/>
        <v>#REF!</v>
      </c>
      <c r="N332" s="2" t="e">
        <f t="shared" ca="1" si="80"/>
        <v>#REF!</v>
      </c>
      <c r="O332" s="10" t="e">
        <f t="shared" ca="1" si="81"/>
        <v>#REF!</v>
      </c>
      <c r="P332" s="2" t="e">
        <f t="shared" ca="1" si="82"/>
        <v>#REF!</v>
      </c>
      <c r="R332" s="1" t="str">
        <f t="shared" si="84"/>
        <v/>
      </c>
      <c r="S332" s="2" t="e">
        <f t="shared" ca="1" si="85"/>
        <v>#REF!</v>
      </c>
      <c r="T332" s="1" t="str">
        <f>IF(R332&lt;0,MATCH(ABS(R332),$R334:$R$1000,0)+ROW($R334)-1,"")</f>
        <v/>
      </c>
      <c r="U332" s="1" t="str">
        <f t="shared" si="86"/>
        <v/>
      </c>
      <c r="V332" s="11" t="str">
        <f t="shared" ca="1" si="87"/>
        <v/>
      </c>
      <c r="W332" s="11"/>
      <c r="X332" s="11"/>
      <c r="Y332" s="12" t="str">
        <f ca="1">IF(V332&lt;&gt;"",IF(ABS($R332)&lt;0.8*Analyse!$AO$6/2,ABS($V332-$S332)/(INDIRECT($X$5)/100),""),"")</f>
        <v/>
      </c>
      <c r="AN332" s="1"/>
      <c r="AO332" s="2"/>
    </row>
    <row r="333" spans="4:41" x14ac:dyDescent="0.2">
      <c r="D333" s="13" t="str">
        <f>IF(B333&lt;&gt;"",TRUNC(B333-Analyse!$AP$6,2),"")</f>
        <v/>
      </c>
      <c r="F333" s="1" t="str">
        <f t="shared" si="83"/>
        <v/>
      </c>
      <c r="G333" s="12" t="str">
        <f ca="1">IF(F333&lt;&gt;"",ROW($D$5)+MATCH(F333,INDIRECT(Analyse!$AR$6):INDIRECT(Analyse!$AS$6)),"")</f>
        <v/>
      </c>
      <c r="H333" s="1" t="str">
        <f t="shared" ca="1" si="74"/>
        <v/>
      </c>
      <c r="I333" s="1" t="e">
        <f t="shared" ca="1" si="75"/>
        <v>#VALUE!</v>
      </c>
      <c r="J333" s="1" t="str">
        <f t="shared" ca="1" si="76"/>
        <v>C</v>
      </c>
      <c r="K333" s="1" t="e">
        <f t="shared" ca="1" si="77"/>
        <v>#VALUE!</v>
      </c>
      <c r="L333" s="10" t="e">
        <f t="shared" ca="1" si="78"/>
        <v>#REF!</v>
      </c>
      <c r="M333" s="10" t="e">
        <f t="shared" ca="1" si="79"/>
        <v>#REF!</v>
      </c>
      <c r="N333" s="2" t="e">
        <f t="shared" ca="1" si="80"/>
        <v>#REF!</v>
      </c>
      <c r="O333" s="10" t="e">
        <f t="shared" ca="1" si="81"/>
        <v>#REF!</v>
      </c>
      <c r="P333" s="2" t="e">
        <f t="shared" ca="1" si="82"/>
        <v>#REF!</v>
      </c>
      <c r="R333" s="1" t="str">
        <f t="shared" si="84"/>
        <v/>
      </c>
      <c r="S333" s="2" t="e">
        <f t="shared" ca="1" si="85"/>
        <v>#REF!</v>
      </c>
      <c r="T333" s="1" t="str">
        <f>IF(R333&lt;0,MATCH(ABS(R333),$R335:$R$1000,0)+ROW($R335)-1,"")</f>
        <v/>
      </c>
      <c r="U333" s="1" t="str">
        <f t="shared" si="86"/>
        <v/>
      </c>
      <c r="V333" s="11" t="str">
        <f t="shared" ca="1" si="87"/>
        <v/>
      </c>
      <c r="W333" s="11"/>
      <c r="X333" s="11"/>
      <c r="Y333" s="12" t="str">
        <f ca="1">IF(V333&lt;&gt;"",IF(ABS($R333)&lt;0.8*Analyse!$AO$6/2,ABS($V333-$S333)/(INDIRECT($X$5)/100),""),"")</f>
        <v/>
      </c>
      <c r="AN333" s="1"/>
      <c r="AO333" s="2"/>
    </row>
    <row r="334" spans="4:41" x14ac:dyDescent="0.2">
      <c r="D334" s="13" t="str">
        <f>IF(B334&lt;&gt;"",TRUNC(B334-Analyse!$AP$6,2),"")</f>
        <v/>
      </c>
      <c r="F334" s="1" t="str">
        <f t="shared" si="83"/>
        <v/>
      </c>
      <c r="G334" s="12" t="str">
        <f ca="1">IF(F334&lt;&gt;"",ROW($D$5)+MATCH(F334,INDIRECT(Analyse!$AR$6):INDIRECT(Analyse!$AS$6)),"")</f>
        <v/>
      </c>
      <c r="H334" s="1" t="str">
        <f t="shared" ca="1" si="74"/>
        <v/>
      </c>
      <c r="I334" s="1" t="e">
        <f t="shared" ca="1" si="75"/>
        <v>#VALUE!</v>
      </c>
      <c r="J334" s="1" t="str">
        <f t="shared" ca="1" si="76"/>
        <v>C</v>
      </c>
      <c r="K334" s="1" t="e">
        <f t="shared" ca="1" si="77"/>
        <v>#VALUE!</v>
      </c>
      <c r="L334" s="10" t="e">
        <f t="shared" ca="1" si="78"/>
        <v>#REF!</v>
      </c>
      <c r="M334" s="10" t="e">
        <f t="shared" ca="1" si="79"/>
        <v>#REF!</v>
      </c>
      <c r="N334" s="2" t="e">
        <f t="shared" ca="1" si="80"/>
        <v>#REF!</v>
      </c>
      <c r="O334" s="10" t="e">
        <f t="shared" ca="1" si="81"/>
        <v>#REF!</v>
      </c>
      <c r="P334" s="2" t="e">
        <f t="shared" ca="1" si="82"/>
        <v>#REF!</v>
      </c>
      <c r="R334" s="1" t="str">
        <f t="shared" si="84"/>
        <v/>
      </c>
      <c r="S334" s="2" t="e">
        <f t="shared" ca="1" si="85"/>
        <v>#REF!</v>
      </c>
      <c r="T334" s="1" t="str">
        <f>IF(R334&lt;0,MATCH(ABS(R334),$R336:$R$1000,0)+ROW($R336)-1,"")</f>
        <v/>
      </c>
      <c r="U334" s="1" t="str">
        <f t="shared" si="86"/>
        <v/>
      </c>
      <c r="V334" s="11" t="str">
        <f t="shared" ca="1" si="87"/>
        <v/>
      </c>
      <c r="W334" s="11"/>
      <c r="X334" s="11"/>
      <c r="Y334" s="12" t="str">
        <f ca="1">IF(V334&lt;&gt;"",IF(ABS($R334)&lt;0.8*Analyse!$AO$6/2,ABS($V334-$S334)/(INDIRECT($X$5)/100),""),"")</f>
        <v/>
      </c>
      <c r="AN334" s="1"/>
      <c r="AO334" s="2"/>
    </row>
    <row r="335" spans="4:41" x14ac:dyDescent="0.2">
      <c r="D335" s="13" t="str">
        <f>IF(B335&lt;&gt;"",TRUNC(B335-Analyse!$AP$6,2),"")</f>
        <v/>
      </c>
      <c r="F335" s="1" t="str">
        <f t="shared" si="83"/>
        <v/>
      </c>
      <c r="G335" s="12" t="str">
        <f ca="1">IF(F335&lt;&gt;"",ROW($D$5)+MATCH(F335,INDIRECT(Analyse!$AR$6):INDIRECT(Analyse!$AS$6)),"")</f>
        <v/>
      </c>
      <c r="H335" s="1" t="str">
        <f t="shared" ca="1" si="74"/>
        <v/>
      </c>
      <c r="I335" s="1" t="e">
        <f t="shared" ca="1" si="75"/>
        <v>#VALUE!</v>
      </c>
      <c r="J335" s="1" t="str">
        <f t="shared" ca="1" si="76"/>
        <v>C</v>
      </c>
      <c r="K335" s="1" t="e">
        <f t="shared" ca="1" si="77"/>
        <v>#VALUE!</v>
      </c>
      <c r="L335" s="10" t="e">
        <f t="shared" ca="1" si="78"/>
        <v>#REF!</v>
      </c>
      <c r="M335" s="10" t="e">
        <f t="shared" ca="1" si="79"/>
        <v>#REF!</v>
      </c>
      <c r="N335" s="2" t="e">
        <f t="shared" ca="1" si="80"/>
        <v>#REF!</v>
      </c>
      <c r="O335" s="10" t="e">
        <f t="shared" ca="1" si="81"/>
        <v>#REF!</v>
      </c>
      <c r="P335" s="2" t="e">
        <f t="shared" ca="1" si="82"/>
        <v>#REF!</v>
      </c>
      <c r="R335" s="1" t="str">
        <f t="shared" si="84"/>
        <v/>
      </c>
      <c r="S335" s="2" t="e">
        <f t="shared" ca="1" si="85"/>
        <v>#REF!</v>
      </c>
      <c r="T335" s="1" t="str">
        <f>IF(R335&lt;0,MATCH(ABS(R335),$R337:$R$1000,0)+ROW($R337)-1,"")</f>
        <v/>
      </c>
      <c r="U335" s="1" t="str">
        <f t="shared" si="86"/>
        <v/>
      </c>
      <c r="V335" s="11" t="str">
        <f t="shared" ca="1" si="87"/>
        <v/>
      </c>
      <c r="W335" s="11"/>
      <c r="X335" s="11"/>
      <c r="Y335" s="12" t="str">
        <f ca="1">IF(V335&lt;&gt;"",IF(ABS($R335)&lt;0.8*Analyse!$AO$6/2,ABS($V335-$S335)/(INDIRECT($X$5)/100),""),"")</f>
        <v/>
      </c>
      <c r="AN335" s="1"/>
      <c r="AO335" s="2"/>
    </row>
    <row r="336" spans="4:41" x14ac:dyDescent="0.2">
      <c r="D336" s="13" t="str">
        <f>IF(B336&lt;&gt;"",TRUNC(B336-Analyse!$AP$6,2),"")</f>
        <v/>
      </c>
      <c r="F336" s="1" t="str">
        <f t="shared" si="83"/>
        <v/>
      </c>
      <c r="G336" s="12" t="str">
        <f ca="1">IF(F336&lt;&gt;"",ROW($D$5)+MATCH(F336,INDIRECT(Analyse!$AR$6):INDIRECT(Analyse!$AS$6)),"")</f>
        <v/>
      </c>
      <c r="H336" s="1" t="str">
        <f t="shared" ca="1" si="74"/>
        <v/>
      </c>
      <c r="I336" s="1" t="e">
        <f t="shared" ca="1" si="75"/>
        <v>#VALUE!</v>
      </c>
      <c r="J336" s="1" t="str">
        <f t="shared" ca="1" si="76"/>
        <v>C</v>
      </c>
      <c r="K336" s="1" t="e">
        <f t="shared" ca="1" si="77"/>
        <v>#VALUE!</v>
      </c>
      <c r="L336" s="10" t="e">
        <f t="shared" ca="1" si="78"/>
        <v>#REF!</v>
      </c>
      <c r="M336" s="10" t="e">
        <f t="shared" ca="1" si="79"/>
        <v>#REF!</v>
      </c>
      <c r="N336" s="2" t="e">
        <f t="shared" ca="1" si="80"/>
        <v>#REF!</v>
      </c>
      <c r="O336" s="10" t="e">
        <f t="shared" ca="1" si="81"/>
        <v>#REF!</v>
      </c>
      <c r="P336" s="2" t="e">
        <f t="shared" ca="1" si="82"/>
        <v>#REF!</v>
      </c>
      <c r="R336" s="1" t="str">
        <f t="shared" si="84"/>
        <v/>
      </c>
      <c r="S336" s="2" t="e">
        <f t="shared" ca="1" si="85"/>
        <v>#REF!</v>
      </c>
      <c r="T336" s="1" t="str">
        <f>IF(R336&lt;0,MATCH(ABS(R336),$R338:$R$1000,0)+ROW($R338)-1,"")</f>
        <v/>
      </c>
      <c r="U336" s="1" t="str">
        <f t="shared" si="86"/>
        <v/>
      </c>
      <c r="V336" s="11" t="str">
        <f t="shared" ca="1" si="87"/>
        <v/>
      </c>
      <c r="W336" s="11"/>
      <c r="X336" s="11"/>
      <c r="Y336" s="12" t="str">
        <f ca="1">IF(V336&lt;&gt;"",IF(ABS($R336)&lt;0.8*Analyse!$AO$6/2,ABS($V336-$S336)/(INDIRECT($X$5)/100),""),"")</f>
        <v/>
      </c>
      <c r="AN336" s="1"/>
      <c r="AO336" s="2"/>
    </row>
    <row r="337" spans="4:41" x14ac:dyDescent="0.2">
      <c r="D337" s="13" t="str">
        <f>IF(B337&lt;&gt;"",TRUNC(B337-Analyse!$AP$6,2),"")</f>
        <v/>
      </c>
      <c r="F337" s="1" t="str">
        <f t="shared" si="83"/>
        <v/>
      </c>
      <c r="G337" s="12" t="str">
        <f ca="1">IF(F337&lt;&gt;"",ROW($D$5)+MATCH(F337,INDIRECT(Analyse!$AR$6):INDIRECT(Analyse!$AS$6)),"")</f>
        <v/>
      </c>
      <c r="H337" s="1" t="str">
        <f t="shared" ca="1" si="74"/>
        <v/>
      </c>
      <c r="I337" s="1" t="e">
        <f t="shared" ca="1" si="75"/>
        <v>#VALUE!</v>
      </c>
      <c r="J337" s="1" t="str">
        <f t="shared" ca="1" si="76"/>
        <v>C</v>
      </c>
      <c r="K337" s="1" t="e">
        <f t="shared" ca="1" si="77"/>
        <v>#VALUE!</v>
      </c>
      <c r="L337" s="10" t="e">
        <f t="shared" ca="1" si="78"/>
        <v>#REF!</v>
      </c>
      <c r="M337" s="10" t="e">
        <f t="shared" ca="1" si="79"/>
        <v>#REF!</v>
      </c>
      <c r="N337" s="2" t="e">
        <f t="shared" ca="1" si="80"/>
        <v>#REF!</v>
      </c>
      <c r="O337" s="10" t="e">
        <f t="shared" ca="1" si="81"/>
        <v>#REF!</v>
      </c>
      <c r="P337" s="2" t="e">
        <f t="shared" ca="1" si="82"/>
        <v>#REF!</v>
      </c>
      <c r="R337" s="1" t="str">
        <f t="shared" si="84"/>
        <v/>
      </c>
      <c r="S337" s="2" t="e">
        <f t="shared" ca="1" si="85"/>
        <v>#REF!</v>
      </c>
      <c r="T337" s="1" t="str">
        <f>IF(R337&lt;0,MATCH(ABS(R337),$R339:$R$1000,0)+ROW($R339)-1,"")</f>
        <v/>
      </c>
      <c r="U337" s="1" t="str">
        <f t="shared" si="86"/>
        <v/>
      </c>
      <c r="V337" s="11" t="str">
        <f t="shared" ca="1" si="87"/>
        <v/>
      </c>
      <c r="W337" s="11"/>
      <c r="X337" s="11"/>
      <c r="Y337" s="12" t="str">
        <f ca="1">IF(V337&lt;&gt;"",IF(ABS($R337)&lt;0.8*Analyse!$AO$6/2,ABS($V337-$S337)/(INDIRECT($X$5)/100),""),"")</f>
        <v/>
      </c>
      <c r="AN337" s="1"/>
      <c r="AO337" s="2"/>
    </row>
    <row r="338" spans="4:41" x14ac:dyDescent="0.2">
      <c r="D338" s="13" t="str">
        <f>IF(B338&lt;&gt;"",TRUNC(B338-Analyse!$AP$6,2),"")</f>
        <v/>
      </c>
      <c r="F338" s="1" t="str">
        <f t="shared" si="83"/>
        <v/>
      </c>
      <c r="G338" s="12" t="str">
        <f ca="1">IF(F338&lt;&gt;"",ROW($D$5)+MATCH(F338,INDIRECT(Analyse!$AR$6):INDIRECT(Analyse!$AS$6)),"")</f>
        <v/>
      </c>
      <c r="H338" s="1" t="str">
        <f t="shared" ca="1" si="74"/>
        <v/>
      </c>
      <c r="I338" s="1" t="e">
        <f t="shared" ca="1" si="75"/>
        <v>#VALUE!</v>
      </c>
      <c r="J338" s="1" t="str">
        <f t="shared" ca="1" si="76"/>
        <v>C</v>
      </c>
      <c r="K338" s="1" t="e">
        <f t="shared" ca="1" si="77"/>
        <v>#VALUE!</v>
      </c>
      <c r="L338" s="10" t="e">
        <f t="shared" ca="1" si="78"/>
        <v>#REF!</v>
      </c>
      <c r="M338" s="10" t="e">
        <f t="shared" ca="1" si="79"/>
        <v>#REF!</v>
      </c>
      <c r="N338" s="2" t="e">
        <f t="shared" ca="1" si="80"/>
        <v>#REF!</v>
      </c>
      <c r="O338" s="10" t="e">
        <f t="shared" ca="1" si="81"/>
        <v>#REF!</v>
      </c>
      <c r="P338" s="2" t="e">
        <f t="shared" ca="1" si="82"/>
        <v>#REF!</v>
      </c>
      <c r="R338" s="1" t="str">
        <f t="shared" si="84"/>
        <v/>
      </c>
      <c r="S338" s="2" t="e">
        <f t="shared" ca="1" si="85"/>
        <v>#REF!</v>
      </c>
      <c r="T338" s="1" t="str">
        <f>IF(R338&lt;0,MATCH(ABS(R338),$R340:$R$1000,0)+ROW($R340)-1,"")</f>
        <v/>
      </c>
      <c r="U338" s="1" t="str">
        <f t="shared" si="86"/>
        <v/>
      </c>
      <c r="V338" s="11" t="str">
        <f t="shared" ca="1" si="87"/>
        <v/>
      </c>
      <c r="W338" s="11"/>
      <c r="X338" s="11"/>
      <c r="Y338" s="12" t="str">
        <f ca="1">IF(V338&lt;&gt;"",IF(ABS($R338)&lt;0.8*Analyse!$AO$6/2,ABS($V338-$S338)/(INDIRECT($X$5)/100),""),"")</f>
        <v/>
      </c>
      <c r="AN338" s="1"/>
      <c r="AO338" s="2"/>
    </row>
    <row r="339" spans="4:41" x14ac:dyDescent="0.2">
      <c r="D339" s="13" t="str">
        <f>IF(B339&lt;&gt;"",TRUNC(B339-Analyse!$AP$6,2),"")</f>
        <v/>
      </c>
      <c r="F339" s="1" t="str">
        <f t="shared" si="83"/>
        <v/>
      </c>
      <c r="G339" s="12" t="str">
        <f ca="1">IF(F339&lt;&gt;"",ROW($D$5)+MATCH(F339,INDIRECT(Analyse!$AR$6):INDIRECT(Analyse!$AS$6)),"")</f>
        <v/>
      </c>
      <c r="H339" s="1" t="str">
        <f t="shared" ca="1" si="74"/>
        <v/>
      </c>
      <c r="I339" s="1" t="e">
        <f t="shared" ca="1" si="75"/>
        <v>#VALUE!</v>
      </c>
      <c r="J339" s="1" t="str">
        <f t="shared" ca="1" si="76"/>
        <v>C</v>
      </c>
      <c r="K339" s="1" t="e">
        <f t="shared" ca="1" si="77"/>
        <v>#VALUE!</v>
      </c>
      <c r="L339" s="10" t="e">
        <f t="shared" ca="1" si="78"/>
        <v>#REF!</v>
      </c>
      <c r="M339" s="10" t="e">
        <f t="shared" ca="1" si="79"/>
        <v>#REF!</v>
      </c>
      <c r="N339" s="2" t="e">
        <f t="shared" ca="1" si="80"/>
        <v>#REF!</v>
      </c>
      <c r="O339" s="10" t="e">
        <f t="shared" ca="1" si="81"/>
        <v>#REF!</v>
      </c>
      <c r="P339" s="2" t="e">
        <f t="shared" ca="1" si="82"/>
        <v>#REF!</v>
      </c>
      <c r="R339" s="1" t="str">
        <f t="shared" si="84"/>
        <v/>
      </c>
      <c r="S339" s="2" t="e">
        <f t="shared" ca="1" si="85"/>
        <v>#REF!</v>
      </c>
      <c r="T339" s="1" t="str">
        <f>IF(R339&lt;0,MATCH(ABS(R339),$R341:$R$1000,0)+ROW($R341)-1,"")</f>
        <v/>
      </c>
      <c r="U339" s="1" t="str">
        <f t="shared" si="86"/>
        <v/>
      </c>
      <c r="V339" s="11" t="str">
        <f t="shared" ca="1" si="87"/>
        <v/>
      </c>
      <c r="W339" s="11"/>
      <c r="X339" s="11"/>
      <c r="Y339" s="12" t="str">
        <f ca="1">IF(V339&lt;&gt;"",IF(ABS($R339)&lt;0.8*Analyse!$AO$6/2,ABS($V339-$S339)/(INDIRECT($X$5)/100),""),"")</f>
        <v/>
      </c>
      <c r="AN339" s="1"/>
      <c r="AO339" s="2"/>
    </row>
    <row r="340" spans="4:41" x14ac:dyDescent="0.2">
      <c r="D340" s="13" t="str">
        <f>IF(B340&lt;&gt;"",TRUNC(B340-Analyse!$AP$6,2),"")</f>
        <v/>
      </c>
      <c r="F340" s="1" t="str">
        <f t="shared" si="83"/>
        <v/>
      </c>
      <c r="G340" s="12" t="str">
        <f ca="1">IF(F340&lt;&gt;"",ROW($D$5)+MATCH(F340,INDIRECT(Analyse!$AR$6):INDIRECT(Analyse!$AS$6)),"")</f>
        <v/>
      </c>
      <c r="H340" s="1" t="str">
        <f t="shared" ca="1" si="74"/>
        <v/>
      </c>
      <c r="I340" s="1" t="e">
        <f t="shared" ca="1" si="75"/>
        <v>#VALUE!</v>
      </c>
      <c r="J340" s="1" t="str">
        <f t="shared" ca="1" si="76"/>
        <v>C</v>
      </c>
      <c r="K340" s="1" t="e">
        <f t="shared" ca="1" si="77"/>
        <v>#VALUE!</v>
      </c>
      <c r="L340" s="10" t="e">
        <f t="shared" ca="1" si="78"/>
        <v>#REF!</v>
      </c>
      <c r="M340" s="10" t="e">
        <f t="shared" ca="1" si="79"/>
        <v>#REF!</v>
      </c>
      <c r="N340" s="2" t="e">
        <f t="shared" ca="1" si="80"/>
        <v>#REF!</v>
      </c>
      <c r="O340" s="10" t="e">
        <f t="shared" ca="1" si="81"/>
        <v>#REF!</v>
      </c>
      <c r="P340" s="2" t="e">
        <f t="shared" ca="1" si="82"/>
        <v>#REF!</v>
      </c>
      <c r="R340" s="1" t="str">
        <f t="shared" si="84"/>
        <v/>
      </c>
      <c r="S340" s="2" t="e">
        <f t="shared" ca="1" si="85"/>
        <v>#REF!</v>
      </c>
      <c r="T340" s="1" t="str">
        <f>IF(R340&lt;0,MATCH(ABS(R340),$R342:$R$1000,0)+ROW($R342)-1,"")</f>
        <v/>
      </c>
      <c r="U340" s="1" t="str">
        <f t="shared" si="86"/>
        <v/>
      </c>
      <c r="V340" s="11" t="str">
        <f t="shared" ca="1" si="87"/>
        <v/>
      </c>
      <c r="W340" s="11"/>
      <c r="X340" s="11"/>
      <c r="Y340" s="12" t="str">
        <f ca="1">IF(V340&lt;&gt;"",IF(ABS($R340)&lt;0.8*Analyse!$AO$6/2,ABS($V340-$S340)/(INDIRECT($X$5)/100),""),"")</f>
        <v/>
      </c>
      <c r="AN340" s="1"/>
      <c r="AO340" s="2"/>
    </row>
    <row r="341" spans="4:41" x14ac:dyDescent="0.2">
      <c r="D341" s="13" t="str">
        <f>IF(B341&lt;&gt;"",TRUNC(B341-Analyse!$AP$6,2),"")</f>
        <v/>
      </c>
      <c r="F341" s="1" t="str">
        <f t="shared" si="83"/>
        <v/>
      </c>
      <c r="G341" s="12" t="str">
        <f ca="1">IF(F341&lt;&gt;"",ROW($D$5)+MATCH(F341,INDIRECT(Analyse!$AR$6):INDIRECT(Analyse!$AS$6)),"")</f>
        <v/>
      </c>
      <c r="H341" s="1" t="str">
        <f t="shared" ca="1" si="74"/>
        <v/>
      </c>
      <c r="I341" s="1" t="e">
        <f t="shared" ca="1" si="75"/>
        <v>#VALUE!</v>
      </c>
      <c r="J341" s="1" t="str">
        <f t="shared" ca="1" si="76"/>
        <v>C</v>
      </c>
      <c r="K341" s="1" t="e">
        <f t="shared" ca="1" si="77"/>
        <v>#VALUE!</v>
      </c>
      <c r="L341" s="10" t="e">
        <f t="shared" ca="1" si="78"/>
        <v>#REF!</v>
      </c>
      <c r="M341" s="10" t="e">
        <f t="shared" ca="1" si="79"/>
        <v>#REF!</v>
      </c>
      <c r="N341" s="2" t="e">
        <f t="shared" ca="1" si="80"/>
        <v>#REF!</v>
      </c>
      <c r="O341" s="10" t="e">
        <f t="shared" ca="1" si="81"/>
        <v>#REF!</v>
      </c>
      <c r="P341" s="2" t="e">
        <f t="shared" ca="1" si="82"/>
        <v>#REF!</v>
      </c>
      <c r="R341" s="1" t="str">
        <f t="shared" si="84"/>
        <v/>
      </c>
      <c r="S341" s="2" t="e">
        <f t="shared" ca="1" si="85"/>
        <v>#REF!</v>
      </c>
      <c r="T341" s="1" t="str">
        <f>IF(R341&lt;0,MATCH(ABS(R341),$R343:$R$1000,0)+ROW($R343)-1,"")</f>
        <v/>
      </c>
      <c r="U341" s="1" t="str">
        <f t="shared" si="86"/>
        <v/>
      </c>
      <c r="V341" s="11" t="str">
        <f t="shared" ca="1" si="87"/>
        <v/>
      </c>
      <c r="W341" s="11"/>
      <c r="X341" s="11"/>
      <c r="Y341" s="12" t="str">
        <f ca="1">IF(V341&lt;&gt;"",IF(ABS($R341)&lt;0.8*Analyse!$AO$6/2,ABS($V341-$S341)/(INDIRECT($X$5)/100),""),"")</f>
        <v/>
      </c>
      <c r="AN341" s="1"/>
      <c r="AO341" s="2"/>
    </row>
    <row r="342" spans="4:41" x14ac:dyDescent="0.2">
      <c r="D342" s="13" t="str">
        <f>IF(B342&lt;&gt;"",TRUNC(B342-Analyse!$AP$6,2),"")</f>
        <v/>
      </c>
      <c r="F342" s="1" t="str">
        <f t="shared" si="83"/>
        <v/>
      </c>
      <c r="G342" s="12" t="str">
        <f ca="1">IF(F342&lt;&gt;"",ROW($D$5)+MATCH(F342,INDIRECT(Analyse!$AR$6):INDIRECT(Analyse!$AS$6)),"")</f>
        <v/>
      </c>
      <c r="H342" s="1" t="str">
        <f t="shared" ca="1" si="74"/>
        <v/>
      </c>
      <c r="I342" s="1" t="e">
        <f t="shared" ca="1" si="75"/>
        <v>#VALUE!</v>
      </c>
      <c r="J342" s="1" t="str">
        <f t="shared" ca="1" si="76"/>
        <v>C</v>
      </c>
      <c r="K342" s="1" t="e">
        <f t="shared" ca="1" si="77"/>
        <v>#VALUE!</v>
      </c>
      <c r="L342" s="10" t="e">
        <f t="shared" ca="1" si="78"/>
        <v>#REF!</v>
      </c>
      <c r="M342" s="10" t="e">
        <f t="shared" ca="1" si="79"/>
        <v>#REF!</v>
      </c>
      <c r="N342" s="2" t="e">
        <f t="shared" ca="1" si="80"/>
        <v>#REF!</v>
      </c>
      <c r="O342" s="10" t="e">
        <f t="shared" ca="1" si="81"/>
        <v>#REF!</v>
      </c>
      <c r="P342" s="2" t="e">
        <f t="shared" ca="1" si="82"/>
        <v>#REF!</v>
      </c>
      <c r="R342" s="1" t="str">
        <f t="shared" si="84"/>
        <v/>
      </c>
      <c r="S342" s="2" t="e">
        <f t="shared" ca="1" si="85"/>
        <v>#REF!</v>
      </c>
      <c r="T342" s="1" t="str">
        <f>IF(R342&lt;0,MATCH(ABS(R342),$R344:$R$1000,0)+ROW($R344)-1,"")</f>
        <v/>
      </c>
      <c r="U342" s="1" t="str">
        <f t="shared" si="86"/>
        <v/>
      </c>
      <c r="V342" s="11" t="str">
        <f t="shared" ca="1" si="87"/>
        <v/>
      </c>
      <c r="W342" s="11"/>
      <c r="X342" s="11"/>
      <c r="Y342" s="12" t="str">
        <f ca="1">IF(V342&lt;&gt;"",IF(ABS($R342)&lt;0.8*Analyse!$AO$6/2,ABS($V342-$S342)/(INDIRECT($X$5)/100),""),"")</f>
        <v/>
      </c>
      <c r="AN342" s="1"/>
      <c r="AO342" s="2"/>
    </row>
    <row r="343" spans="4:41" x14ac:dyDescent="0.2">
      <c r="D343" s="13" t="str">
        <f>IF(B343&lt;&gt;"",TRUNC(B343-Analyse!$AP$6,2),"")</f>
        <v/>
      </c>
      <c r="F343" s="1" t="str">
        <f t="shared" si="83"/>
        <v/>
      </c>
      <c r="G343" s="12" t="str">
        <f ca="1">IF(F343&lt;&gt;"",ROW($D$5)+MATCH(F343,INDIRECT(Analyse!$AR$6):INDIRECT(Analyse!$AS$6)),"")</f>
        <v/>
      </c>
      <c r="H343" s="1" t="str">
        <f t="shared" ca="1" si="74"/>
        <v/>
      </c>
      <c r="I343" s="1" t="e">
        <f t="shared" ca="1" si="75"/>
        <v>#VALUE!</v>
      </c>
      <c r="J343" s="1" t="str">
        <f t="shared" ca="1" si="76"/>
        <v>C</v>
      </c>
      <c r="K343" s="1" t="e">
        <f t="shared" ca="1" si="77"/>
        <v>#VALUE!</v>
      </c>
      <c r="L343" s="10" t="e">
        <f t="shared" ca="1" si="78"/>
        <v>#REF!</v>
      </c>
      <c r="M343" s="10" t="e">
        <f t="shared" ca="1" si="79"/>
        <v>#REF!</v>
      </c>
      <c r="N343" s="2" t="e">
        <f t="shared" ca="1" si="80"/>
        <v>#REF!</v>
      </c>
      <c r="O343" s="10" t="e">
        <f t="shared" ca="1" si="81"/>
        <v>#REF!</v>
      </c>
      <c r="P343" s="2" t="e">
        <f t="shared" ca="1" si="82"/>
        <v>#REF!</v>
      </c>
      <c r="R343" s="1" t="str">
        <f t="shared" si="84"/>
        <v/>
      </c>
      <c r="S343" s="2" t="e">
        <f t="shared" ca="1" si="85"/>
        <v>#REF!</v>
      </c>
      <c r="T343" s="1" t="str">
        <f>IF(R343&lt;0,MATCH(ABS(R343),$R345:$R$1000,0)+ROW($R345)-1,"")</f>
        <v/>
      </c>
      <c r="U343" s="1" t="str">
        <f t="shared" si="86"/>
        <v/>
      </c>
      <c r="V343" s="11" t="str">
        <f t="shared" ca="1" si="87"/>
        <v/>
      </c>
      <c r="W343" s="11"/>
      <c r="X343" s="11"/>
      <c r="Y343" s="12" t="str">
        <f ca="1">IF(V343&lt;&gt;"",IF(ABS($R343)&lt;0.8*Analyse!$AO$6/2,ABS($V343-$S343)/(INDIRECT($X$5)/100),""),"")</f>
        <v/>
      </c>
      <c r="AN343" s="1"/>
      <c r="AO343" s="2"/>
    </row>
    <row r="344" spans="4:41" x14ac:dyDescent="0.2">
      <c r="D344" s="13" t="str">
        <f>IF(B344&lt;&gt;"",TRUNC(B344-Analyse!$AP$6,2),"")</f>
        <v/>
      </c>
      <c r="F344" s="1" t="str">
        <f t="shared" si="83"/>
        <v/>
      </c>
      <c r="G344" s="12" t="str">
        <f ca="1">IF(F344&lt;&gt;"",ROW($D$5)+MATCH(F344,INDIRECT(Analyse!$AR$6):INDIRECT(Analyse!$AS$6)),"")</f>
        <v/>
      </c>
      <c r="H344" s="1" t="str">
        <f t="shared" ca="1" si="74"/>
        <v/>
      </c>
      <c r="I344" s="1" t="e">
        <f t="shared" ca="1" si="75"/>
        <v>#VALUE!</v>
      </c>
      <c r="J344" s="1" t="str">
        <f t="shared" ca="1" si="76"/>
        <v>C</v>
      </c>
      <c r="K344" s="1" t="e">
        <f t="shared" ca="1" si="77"/>
        <v>#VALUE!</v>
      </c>
      <c r="L344" s="10" t="e">
        <f t="shared" ca="1" si="78"/>
        <v>#REF!</v>
      </c>
      <c r="M344" s="10" t="e">
        <f t="shared" ca="1" si="79"/>
        <v>#REF!</v>
      </c>
      <c r="N344" s="2" t="e">
        <f t="shared" ca="1" si="80"/>
        <v>#REF!</v>
      </c>
      <c r="O344" s="10" t="e">
        <f t="shared" ca="1" si="81"/>
        <v>#REF!</v>
      </c>
      <c r="P344" s="2" t="e">
        <f t="shared" ca="1" si="82"/>
        <v>#REF!</v>
      </c>
      <c r="R344" s="1" t="str">
        <f t="shared" si="84"/>
        <v/>
      </c>
      <c r="S344" s="2" t="e">
        <f t="shared" ca="1" si="85"/>
        <v>#REF!</v>
      </c>
      <c r="T344" s="1" t="str">
        <f>IF(R344&lt;0,MATCH(ABS(R344),$R346:$R$1000,0)+ROW($R346)-1,"")</f>
        <v/>
      </c>
      <c r="U344" s="1" t="str">
        <f t="shared" si="86"/>
        <v/>
      </c>
      <c r="V344" s="11" t="str">
        <f t="shared" ca="1" si="87"/>
        <v/>
      </c>
      <c r="W344" s="11"/>
      <c r="X344" s="11"/>
      <c r="Y344" s="12" t="str">
        <f ca="1">IF(V344&lt;&gt;"",IF(ABS($R344)&lt;0.8*Analyse!$AO$6/2,ABS($V344-$S344)/(INDIRECT($X$5)/100),""),"")</f>
        <v/>
      </c>
      <c r="AN344" s="1"/>
      <c r="AO344" s="2"/>
    </row>
    <row r="345" spans="4:41" x14ac:dyDescent="0.2">
      <c r="D345" s="13" t="str">
        <f>IF(B345&lt;&gt;"",TRUNC(B345-Analyse!$AP$6,2),"")</f>
        <v/>
      </c>
      <c r="F345" s="1" t="str">
        <f t="shared" si="83"/>
        <v/>
      </c>
      <c r="G345" s="12" t="str">
        <f ca="1">IF(F345&lt;&gt;"",ROW($D$5)+MATCH(F345,INDIRECT(Analyse!$AR$6):INDIRECT(Analyse!$AS$6)),"")</f>
        <v/>
      </c>
      <c r="H345" s="1" t="str">
        <f t="shared" ca="1" si="74"/>
        <v/>
      </c>
      <c r="I345" s="1" t="e">
        <f t="shared" ca="1" si="75"/>
        <v>#VALUE!</v>
      </c>
      <c r="J345" s="1" t="str">
        <f t="shared" ca="1" si="76"/>
        <v>C</v>
      </c>
      <c r="K345" s="1" t="e">
        <f t="shared" ca="1" si="77"/>
        <v>#VALUE!</v>
      </c>
      <c r="L345" s="10" t="e">
        <f t="shared" ca="1" si="78"/>
        <v>#REF!</v>
      </c>
      <c r="M345" s="10" t="e">
        <f t="shared" ca="1" si="79"/>
        <v>#REF!</v>
      </c>
      <c r="N345" s="2" t="e">
        <f t="shared" ca="1" si="80"/>
        <v>#REF!</v>
      </c>
      <c r="O345" s="10" t="e">
        <f t="shared" ca="1" si="81"/>
        <v>#REF!</v>
      </c>
      <c r="P345" s="2" t="e">
        <f t="shared" ca="1" si="82"/>
        <v>#REF!</v>
      </c>
      <c r="R345" s="1" t="str">
        <f t="shared" si="84"/>
        <v/>
      </c>
      <c r="S345" s="2" t="e">
        <f t="shared" ca="1" si="85"/>
        <v>#REF!</v>
      </c>
      <c r="T345" s="1" t="str">
        <f>IF(R345&lt;0,MATCH(ABS(R345),$R347:$R$1000,0)+ROW($R347)-1,"")</f>
        <v/>
      </c>
      <c r="U345" s="1" t="str">
        <f t="shared" si="86"/>
        <v/>
      </c>
      <c r="V345" s="11" t="str">
        <f t="shared" ca="1" si="87"/>
        <v/>
      </c>
      <c r="W345" s="11"/>
      <c r="X345" s="11"/>
      <c r="Y345" s="12" t="str">
        <f ca="1">IF(V345&lt;&gt;"",IF(ABS($R345)&lt;0.8*Analyse!$AO$6/2,ABS($V345-$S345)/(INDIRECT($X$5)/100),""),"")</f>
        <v/>
      </c>
      <c r="AN345" s="1"/>
      <c r="AO345" s="2"/>
    </row>
    <row r="346" spans="4:41" x14ac:dyDescent="0.2">
      <c r="D346" s="13" t="str">
        <f>IF(B346&lt;&gt;"",TRUNC(B346-Analyse!$AP$6,2),"")</f>
        <v/>
      </c>
      <c r="F346" s="1" t="str">
        <f t="shared" si="83"/>
        <v/>
      </c>
      <c r="G346" s="12" t="str">
        <f ca="1">IF(F346&lt;&gt;"",ROW($D$5)+MATCH(F346,INDIRECT(Analyse!$AR$6):INDIRECT(Analyse!$AS$6)),"")</f>
        <v/>
      </c>
      <c r="H346" s="1" t="str">
        <f t="shared" ca="1" si="74"/>
        <v/>
      </c>
      <c r="I346" s="1" t="e">
        <f t="shared" ca="1" si="75"/>
        <v>#VALUE!</v>
      </c>
      <c r="J346" s="1" t="str">
        <f t="shared" ca="1" si="76"/>
        <v>C</v>
      </c>
      <c r="K346" s="1" t="e">
        <f t="shared" ca="1" si="77"/>
        <v>#VALUE!</v>
      </c>
      <c r="L346" s="10" t="e">
        <f t="shared" ca="1" si="78"/>
        <v>#REF!</v>
      </c>
      <c r="M346" s="10" t="e">
        <f t="shared" ca="1" si="79"/>
        <v>#REF!</v>
      </c>
      <c r="N346" s="2" t="e">
        <f t="shared" ca="1" si="80"/>
        <v>#REF!</v>
      </c>
      <c r="O346" s="10" t="e">
        <f t="shared" ca="1" si="81"/>
        <v>#REF!</v>
      </c>
      <c r="P346" s="2" t="e">
        <f t="shared" ca="1" si="82"/>
        <v>#REF!</v>
      </c>
      <c r="R346" s="1" t="str">
        <f t="shared" si="84"/>
        <v/>
      </c>
      <c r="S346" s="2" t="e">
        <f t="shared" ca="1" si="85"/>
        <v>#REF!</v>
      </c>
      <c r="T346" s="1" t="str">
        <f>IF(R346&lt;0,MATCH(ABS(R346),$R348:$R$1000,0)+ROW($R348)-1,"")</f>
        <v/>
      </c>
      <c r="U346" s="1" t="str">
        <f t="shared" si="86"/>
        <v/>
      </c>
      <c r="V346" s="11" t="str">
        <f t="shared" ca="1" si="87"/>
        <v/>
      </c>
      <c r="W346" s="11"/>
      <c r="X346" s="11"/>
      <c r="Y346" s="12" t="str">
        <f ca="1">IF(V346&lt;&gt;"",IF(ABS($R346)&lt;0.8*Analyse!$AO$6/2,ABS($V346-$S346)/(INDIRECT($X$5)/100),""),"")</f>
        <v/>
      </c>
      <c r="AN346" s="1"/>
      <c r="AO346" s="2"/>
    </row>
    <row r="347" spans="4:41" x14ac:dyDescent="0.2">
      <c r="D347" s="13" t="str">
        <f>IF(B347&lt;&gt;"",TRUNC(B347-Analyse!$AP$6,2),"")</f>
        <v/>
      </c>
      <c r="F347" s="1" t="str">
        <f t="shared" si="83"/>
        <v/>
      </c>
      <c r="G347" s="12" t="str">
        <f ca="1">IF(F347&lt;&gt;"",ROW($D$5)+MATCH(F347,INDIRECT(Analyse!$AR$6):INDIRECT(Analyse!$AS$6)),"")</f>
        <v/>
      </c>
      <c r="H347" s="1" t="str">
        <f t="shared" ca="1" si="74"/>
        <v/>
      </c>
      <c r="I347" s="1" t="e">
        <f t="shared" ca="1" si="75"/>
        <v>#VALUE!</v>
      </c>
      <c r="J347" s="1" t="str">
        <f t="shared" ca="1" si="76"/>
        <v>C</v>
      </c>
      <c r="K347" s="1" t="e">
        <f t="shared" ca="1" si="77"/>
        <v>#VALUE!</v>
      </c>
      <c r="L347" s="10" t="e">
        <f t="shared" ca="1" si="78"/>
        <v>#REF!</v>
      </c>
      <c r="M347" s="10" t="e">
        <f t="shared" ca="1" si="79"/>
        <v>#REF!</v>
      </c>
      <c r="N347" s="2" t="e">
        <f t="shared" ca="1" si="80"/>
        <v>#REF!</v>
      </c>
      <c r="O347" s="10" t="e">
        <f t="shared" ca="1" si="81"/>
        <v>#REF!</v>
      </c>
      <c r="P347" s="2" t="e">
        <f t="shared" ca="1" si="82"/>
        <v>#REF!</v>
      </c>
      <c r="R347" s="1" t="str">
        <f t="shared" si="84"/>
        <v/>
      </c>
      <c r="S347" s="2" t="e">
        <f t="shared" ca="1" si="85"/>
        <v>#REF!</v>
      </c>
      <c r="T347" s="1" t="str">
        <f>IF(R347&lt;0,MATCH(ABS(R347),$R349:$R$1000,0)+ROW($R349)-1,"")</f>
        <v/>
      </c>
      <c r="U347" s="1" t="str">
        <f t="shared" si="86"/>
        <v/>
      </c>
      <c r="V347" s="11" t="str">
        <f t="shared" ca="1" si="87"/>
        <v/>
      </c>
      <c r="W347" s="11"/>
      <c r="X347" s="11"/>
      <c r="Y347" s="12" t="str">
        <f ca="1">IF(V347&lt;&gt;"",IF(ABS($R347)&lt;0.8*Analyse!$AO$6/2,ABS($V347-$S347)/(INDIRECT($X$5)/100),""),"")</f>
        <v/>
      </c>
      <c r="AN347" s="1"/>
      <c r="AO347" s="2"/>
    </row>
    <row r="348" spans="4:41" x14ac:dyDescent="0.2">
      <c r="D348" s="13" t="str">
        <f>IF(B348&lt;&gt;"",TRUNC(B348-Analyse!$AP$6,2),"")</f>
        <v/>
      </c>
      <c r="F348" s="1" t="str">
        <f t="shared" si="83"/>
        <v/>
      </c>
      <c r="G348" s="12" t="str">
        <f ca="1">IF(F348&lt;&gt;"",ROW($D$5)+MATCH(F348,INDIRECT(Analyse!$AR$6):INDIRECT(Analyse!$AS$6)),"")</f>
        <v/>
      </c>
      <c r="H348" s="1" t="str">
        <f t="shared" ca="1" si="74"/>
        <v/>
      </c>
      <c r="I348" s="1" t="e">
        <f t="shared" ca="1" si="75"/>
        <v>#VALUE!</v>
      </c>
      <c r="J348" s="1" t="str">
        <f t="shared" ca="1" si="76"/>
        <v>C</v>
      </c>
      <c r="K348" s="1" t="e">
        <f t="shared" ca="1" si="77"/>
        <v>#VALUE!</v>
      </c>
      <c r="L348" s="10" t="e">
        <f t="shared" ca="1" si="78"/>
        <v>#REF!</v>
      </c>
      <c r="M348" s="10" t="e">
        <f t="shared" ca="1" si="79"/>
        <v>#REF!</v>
      </c>
      <c r="N348" s="2" t="e">
        <f t="shared" ca="1" si="80"/>
        <v>#REF!</v>
      </c>
      <c r="O348" s="10" t="e">
        <f t="shared" ca="1" si="81"/>
        <v>#REF!</v>
      </c>
      <c r="P348" s="2" t="e">
        <f t="shared" ca="1" si="82"/>
        <v>#REF!</v>
      </c>
      <c r="R348" s="1" t="str">
        <f t="shared" si="84"/>
        <v/>
      </c>
      <c r="S348" s="2" t="e">
        <f t="shared" ca="1" si="85"/>
        <v>#REF!</v>
      </c>
      <c r="T348" s="1" t="str">
        <f>IF(R348&lt;0,MATCH(ABS(R348),$R350:$R$1000,0)+ROW($R350)-1,"")</f>
        <v/>
      </c>
      <c r="U348" s="1" t="str">
        <f t="shared" si="86"/>
        <v/>
      </c>
      <c r="V348" s="11" t="str">
        <f t="shared" ca="1" si="87"/>
        <v/>
      </c>
      <c r="W348" s="11"/>
      <c r="X348" s="11"/>
      <c r="Y348" s="12" t="str">
        <f ca="1">IF(V348&lt;&gt;"",IF(ABS($R348)&lt;0.8*Analyse!$AO$6/2,ABS($V348-$S348)/(INDIRECT($X$5)/100),""),"")</f>
        <v/>
      </c>
      <c r="AN348" s="1"/>
      <c r="AO348" s="2"/>
    </row>
    <row r="349" spans="4:41" x14ac:dyDescent="0.2">
      <c r="D349" s="13" t="str">
        <f>IF(B349&lt;&gt;"",TRUNC(B349-Analyse!$AP$6,2),"")</f>
        <v/>
      </c>
      <c r="F349" s="1" t="str">
        <f t="shared" si="83"/>
        <v/>
      </c>
      <c r="G349" s="12" t="str">
        <f ca="1">IF(F349&lt;&gt;"",ROW($D$5)+MATCH(F349,INDIRECT(Analyse!$AR$6):INDIRECT(Analyse!$AS$6)),"")</f>
        <v/>
      </c>
      <c r="H349" s="1" t="str">
        <f t="shared" ca="1" si="74"/>
        <v/>
      </c>
      <c r="I349" s="1" t="e">
        <f t="shared" ca="1" si="75"/>
        <v>#VALUE!</v>
      </c>
      <c r="J349" s="1" t="str">
        <f t="shared" ca="1" si="76"/>
        <v>C</v>
      </c>
      <c r="K349" s="1" t="e">
        <f t="shared" ca="1" si="77"/>
        <v>#VALUE!</v>
      </c>
      <c r="L349" s="10" t="e">
        <f t="shared" ca="1" si="78"/>
        <v>#REF!</v>
      </c>
      <c r="M349" s="10" t="e">
        <f t="shared" ca="1" si="79"/>
        <v>#REF!</v>
      </c>
      <c r="N349" s="2" t="e">
        <f t="shared" ca="1" si="80"/>
        <v>#REF!</v>
      </c>
      <c r="O349" s="10" t="e">
        <f t="shared" ca="1" si="81"/>
        <v>#REF!</v>
      </c>
      <c r="P349" s="2" t="e">
        <f t="shared" ca="1" si="82"/>
        <v>#REF!</v>
      </c>
      <c r="R349" s="1" t="str">
        <f t="shared" si="84"/>
        <v/>
      </c>
      <c r="S349" s="2" t="e">
        <f t="shared" ca="1" si="85"/>
        <v>#REF!</v>
      </c>
      <c r="T349" s="1" t="str">
        <f>IF(R349&lt;0,MATCH(ABS(R349),$R351:$R$1000,0)+ROW($R351)-1,"")</f>
        <v/>
      </c>
      <c r="U349" s="1" t="str">
        <f t="shared" si="86"/>
        <v/>
      </c>
      <c r="V349" s="11" t="str">
        <f t="shared" ca="1" si="87"/>
        <v/>
      </c>
      <c r="W349" s="11"/>
      <c r="X349" s="11"/>
      <c r="Y349" s="12" t="str">
        <f ca="1">IF(V349&lt;&gt;"",IF(ABS($R349)&lt;0.8*Analyse!$AO$6/2,ABS($V349-$S349)/(INDIRECT($X$5)/100),""),"")</f>
        <v/>
      </c>
      <c r="AN349" s="1"/>
      <c r="AO349" s="2"/>
    </row>
    <row r="350" spans="4:41" x14ac:dyDescent="0.2">
      <c r="D350" s="13" t="str">
        <f>IF(B350&lt;&gt;"",TRUNC(B350-Analyse!$AP$6,2),"")</f>
        <v/>
      </c>
      <c r="F350" s="1" t="str">
        <f t="shared" si="83"/>
        <v/>
      </c>
      <c r="G350" s="12" t="str">
        <f ca="1">IF(F350&lt;&gt;"",ROW($D$5)+MATCH(F350,INDIRECT(Analyse!$AR$6):INDIRECT(Analyse!$AS$6)),"")</f>
        <v/>
      </c>
      <c r="H350" s="1" t="str">
        <f t="shared" ca="1" si="74"/>
        <v/>
      </c>
      <c r="I350" s="1" t="e">
        <f t="shared" ca="1" si="75"/>
        <v>#VALUE!</v>
      </c>
      <c r="J350" s="1" t="str">
        <f t="shared" ca="1" si="76"/>
        <v>C</v>
      </c>
      <c r="K350" s="1" t="e">
        <f t="shared" ca="1" si="77"/>
        <v>#VALUE!</v>
      </c>
      <c r="L350" s="10" t="e">
        <f t="shared" ca="1" si="78"/>
        <v>#REF!</v>
      </c>
      <c r="M350" s="10" t="e">
        <f t="shared" ca="1" si="79"/>
        <v>#REF!</v>
      </c>
      <c r="N350" s="2" t="e">
        <f t="shared" ca="1" si="80"/>
        <v>#REF!</v>
      </c>
      <c r="O350" s="10" t="e">
        <f t="shared" ca="1" si="81"/>
        <v>#REF!</v>
      </c>
      <c r="P350" s="2" t="e">
        <f t="shared" ca="1" si="82"/>
        <v>#REF!</v>
      </c>
      <c r="R350" s="1" t="str">
        <f t="shared" si="84"/>
        <v/>
      </c>
      <c r="S350" s="2" t="e">
        <f t="shared" ca="1" si="85"/>
        <v>#REF!</v>
      </c>
      <c r="T350" s="1" t="str">
        <f>IF(R350&lt;0,MATCH(ABS(R350),$R352:$R$1000,0)+ROW($R352)-1,"")</f>
        <v/>
      </c>
      <c r="U350" s="1" t="str">
        <f t="shared" si="86"/>
        <v/>
      </c>
      <c r="V350" s="11" t="str">
        <f t="shared" ca="1" si="87"/>
        <v/>
      </c>
      <c r="W350" s="11"/>
      <c r="X350" s="11"/>
      <c r="Y350" s="12" t="str">
        <f ca="1">IF(V350&lt;&gt;"",IF(ABS($R350)&lt;0.8*Analyse!$AO$6/2,ABS($V350-$S350)/(INDIRECT($X$5)/100),""),"")</f>
        <v/>
      </c>
      <c r="AN350" s="1"/>
      <c r="AO350" s="2"/>
    </row>
    <row r="351" spans="4:41" x14ac:dyDescent="0.2">
      <c r="D351" s="13" t="str">
        <f>IF(B351&lt;&gt;"",TRUNC(B351-Analyse!$AP$6,2),"")</f>
        <v/>
      </c>
      <c r="F351" s="1" t="str">
        <f t="shared" si="83"/>
        <v/>
      </c>
      <c r="G351" s="12" t="str">
        <f ca="1">IF(F351&lt;&gt;"",ROW($D$5)+MATCH(F351,INDIRECT(Analyse!$AR$6):INDIRECT(Analyse!$AS$6)),"")</f>
        <v/>
      </c>
      <c r="H351" s="1" t="str">
        <f t="shared" ca="1" si="74"/>
        <v/>
      </c>
      <c r="I351" s="1" t="e">
        <f t="shared" ca="1" si="75"/>
        <v>#VALUE!</v>
      </c>
      <c r="J351" s="1" t="str">
        <f t="shared" ca="1" si="76"/>
        <v>C</v>
      </c>
      <c r="K351" s="1" t="e">
        <f t="shared" ca="1" si="77"/>
        <v>#VALUE!</v>
      </c>
      <c r="L351" s="10" t="e">
        <f t="shared" ca="1" si="78"/>
        <v>#REF!</v>
      </c>
      <c r="M351" s="10" t="e">
        <f t="shared" ca="1" si="79"/>
        <v>#REF!</v>
      </c>
      <c r="N351" s="2" t="e">
        <f t="shared" ca="1" si="80"/>
        <v>#REF!</v>
      </c>
      <c r="O351" s="10" t="e">
        <f t="shared" ca="1" si="81"/>
        <v>#REF!</v>
      </c>
      <c r="P351" s="2" t="e">
        <f t="shared" ca="1" si="82"/>
        <v>#REF!</v>
      </c>
      <c r="R351" s="1" t="str">
        <f t="shared" si="84"/>
        <v/>
      </c>
      <c r="S351" s="2" t="e">
        <f t="shared" ca="1" si="85"/>
        <v>#REF!</v>
      </c>
      <c r="T351" s="1" t="str">
        <f>IF(R351&lt;0,MATCH(ABS(R351),$R353:$R$1000,0)+ROW($R353)-1,"")</f>
        <v/>
      </c>
      <c r="U351" s="1" t="str">
        <f t="shared" si="86"/>
        <v/>
      </c>
      <c r="V351" s="11" t="str">
        <f t="shared" ca="1" si="87"/>
        <v/>
      </c>
      <c r="W351" s="11"/>
      <c r="X351" s="11"/>
      <c r="Y351" s="12" t="str">
        <f ca="1">IF(V351&lt;&gt;"",IF(ABS($R351)&lt;0.8*Analyse!$AO$6/2,ABS($V351-$S351)/(INDIRECT($X$5)/100),""),"")</f>
        <v/>
      </c>
      <c r="AN351" s="1"/>
      <c r="AO351" s="2"/>
    </row>
    <row r="352" spans="4:41" x14ac:dyDescent="0.2">
      <c r="D352" s="13" t="str">
        <f>IF(B352&lt;&gt;"",TRUNC(B352-Analyse!$AP$6,2),"")</f>
        <v/>
      </c>
      <c r="F352" s="1" t="str">
        <f t="shared" si="83"/>
        <v/>
      </c>
      <c r="G352" s="12" t="str">
        <f ca="1">IF(F352&lt;&gt;"",ROW($D$5)+MATCH(F352,INDIRECT(Analyse!$AR$6):INDIRECT(Analyse!$AS$6)),"")</f>
        <v/>
      </c>
      <c r="H352" s="1" t="str">
        <f t="shared" ca="1" si="74"/>
        <v/>
      </c>
      <c r="I352" s="1" t="e">
        <f t="shared" ca="1" si="75"/>
        <v>#VALUE!</v>
      </c>
      <c r="J352" s="1" t="str">
        <f t="shared" ca="1" si="76"/>
        <v>C</v>
      </c>
      <c r="K352" s="1" t="e">
        <f t="shared" ca="1" si="77"/>
        <v>#VALUE!</v>
      </c>
      <c r="L352" s="10" t="e">
        <f t="shared" ca="1" si="78"/>
        <v>#REF!</v>
      </c>
      <c r="M352" s="10" t="e">
        <f t="shared" ca="1" si="79"/>
        <v>#REF!</v>
      </c>
      <c r="N352" s="2" t="e">
        <f t="shared" ca="1" si="80"/>
        <v>#REF!</v>
      </c>
      <c r="O352" s="10" t="e">
        <f t="shared" ca="1" si="81"/>
        <v>#REF!</v>
      </c>
      <c r="P352" s="2" t="e">
        <f t="shared" ca="1" si="82"/>
        <v>#REF!</v>
      </c>
      <c r="R352" s="1" t="str">
        <f t="shared" si="84"/>
        <v/>
      </c>
      <c r="S352" s="2" t="e">
        <f t="shared" ca="1" si="85"/>
        <v>#REF!</v>
      </c>
      <c r="T352" s="1" t="str">
        <f>IF(R352&lt;0,MATCH(ABS(R352),$R354:$R$1000,0)+ROW($R354)-1,"")</f>
        <v/>
      </c>
      <c r="U352" s="1" t="str">
        <f t="shared" si="86"/>
        <v/>
      </c>
      <c r="V352" s="11" t="str">
        <f t="shared" ca="1" si="87"/>
        <v/>
      </c>
      <c r="W352" s="11"/>
      <c r="X352" s="11"/>
      <c r="Y352" s="12" t="str">
        <f ca="1">IF(V352&lt;&gt;"",IF(ABS($R352)&lt;0.8*Analyse!$AO$6/2,ABS($V352-$S352)/(INDIRECT($X$5)/100),""),"")</f>
        <v/>
      </c>
      <c r="AN352" s="1"/>
      <c r="AO352" s="2"/>
    </row>
    <row r="353" spans="4:41" x14ac:dyDescent="0.2">
      <c r="D353" s="13" t="str">
        <f>IF(B353&lt;&gt;"",TRUNC(B353-Analyse!$AP$6,2),"")</f>
        <v/>
      </c>
      <c r="F353" s="1" t="str">
        <f t="shared" si="83"/>
        <v/>
      </c>
      <c r="G353" s="12" t="str">
        <f ca="1">IF(F353&lt;&gt;"",ROW($D$5)+MATCH(F353,INDIRECT(Analyse!$AR$6):INDIRECT(Analyse!$AS$6)),"")</f>
        <v/>
      </c>
      <c r="H353" s="1" t="str">
        <f t="shared" ca="1" si="74"/>
        <v/>
      </c>
      <c r="I353" s="1" t="e">
        <f t="shared" ca="1" si="75"/>
        <v>#VALUE!</v>
      </c>
      <c r="J353" s="1" t="str">
        <f t="shared" ca="1" si="76"/>
        <v>C</v>
      </c>
      <c r="K353" s="1" t="e">
        <f t="shared" ca="1" si="77"/>
        <v>#VALUE!</v>
      </c>
      <c r="L353" s="10" t="e">
        <f t="shared" ca="1" si="78"/>
        <v>#REF!</v>
      </c>
      <c r="M353" s="10" t="e">
        <f t="shared" ca="1" si="79"/>
        <v>#REF!</v>
      </c>
      <c r="N353" s="2" t="e">
        <f t="shared" ca="1" si="80"/>
        <v>#REF!</v>
      </c>
      <c r="O353" s="10" t="e">
        <f t="shared" ca="1" si="81"/>
        <v>#REF!</v>
      </c>
      <c r="P353" s="2" t="e">
        <f t="shared" ca="1" si="82"/>
        <v>#REF!</v>
      </c>
      <c r="R353" s="1" t="str">
        <f t="shared" si="84"/>
        <v/>
      </c>
      <c r="S353" s="2" t="e">
        <f t="shared" ca="1" si="85"/>
        <v>#REF!</v>
      </c>
      <c r="T353" s="1" t="str">
        <f>IF(R353&lt;0,MATCH(ABS(R353),$R355:$R$1000,0)+ROW($R355)-1,"")</f>
        <v/>
      </c>
      <c r="U353" s="1" t="str">
        <f t="shared" si="86"/>
        <v/>
      </c>
      <c r="V353" s="11" t="str">
        <f t="shared" ca="1" si="87"/>
        <v/>
      </c>
      <c r="W353" s="11"/>
      <c r="X353" s="11"/>
      <c r="Y353" s="12" t="str">
        <f ca="1">IF(V353&lt;&gt;"",IF(ABS($R353)&lt;0.8*Analyse!$AO$6/2,ABS($V353-$S353)/(INDIRECT($X$5)/100),""),"")</f>
        <v/>
      </c>
      <c r="AN353" s="1"/>
      <c r="AO353" s="2"/>
    </row>
    <row r="354" spans="4:41" x14ac:dyDescent="0.2">
      <c r="D354" s="13" t="str">
        <f>IF(B354&lt;&gt;"",TRUNC(B354-Analyse!$AP$6,2),"")</f>
        <v/>
      </c>
      <c r="F354" s="1" t="str">
        <f t="shared" si="83"/>
        <v/>
      </c>
      <c r="G354" s="12" t="str">
        <f ca="1">IF(F354&lt;&gt;"",ROW($D$5)+MATCH(F354,INDIRECT(Analyse!$AR$6):INDIRECT(Analyse!$AS$6)),"")</f>
        <v/>
      </c>
      <c r="H354" s="1" t="str">
        <f t="shared" ca="1" si="74"/>
        <v/>
      </c>
      <c r="I354" s="1" t="e">
        <f t="shared" ca="1" si="75"/>
        <v>#VALUE!</v>
      </c>
      <c r="J354" s="1" t="str">
        <f t="shared" ca="1" si="76"/>
        <v>C</v>
      </c>
      <c r="K354" s="1" t="e">
        <f t="shared" ca="1" si="77"/>
        <v>#VALUE!</v>
      </c>
      <c r="L354" s="10" t="e">
        <f t="shared" ca="1" si="78"/>
        <v>#REF!</v>
      </c>
      <c r="M354" s="10" t="e">
        <f t="shared" ca="1" si="79"/>
        <v>#REF!</v>
      </c>
      <c r="N354" s="2" t="e">
        <f t="shared" ca="1" si="80"/>
        <v>#REF!</v>
      </c>
      <c r="O354" s="10" t="e">
        <f t="shared" ca="1" si="81"/>
        <v>#REF!</v>
      </c>
      <c r="P354" s="2" t="e">
        <f t="shared" ca="1" si="82"/>
        <v>#REF!</v>
      </c>
      <c r="R354" s="1" t="str">
        <f t="shared" si="84"/>
        <v/>
      </c>
      <c r="S354" s="2" t="e">
        <f t="shared" ca="1" si="85"/>
        <v>#REF!</v>
      </c>
      <c r="T354" s="1" t="str">
        <f>IF(R354&lt;0,MATCH(ABS(R354),$R356:$R$1000,0)+ROW($R356)-1,"")</f>
        <v/>
      </c>
      <c r="U354" s="1" t="str">
        <f t="shared" si="86"/>
        <v/>
      </c>
      <c r="V354" s="11" t="str">
        <f t="shared" ca="1" si="87"/>
        <v/>
      </c>
      <c r="W354" s="11"/>
      <c r="X354" s="11"/>
      <c r="Y354" s="12" t="str">
        <f ca="1">IF(V354&lt;&gt;"",IF(ABS($R354)&lt;0.8*Analyse!$AO$6/2,ABS($V354-$S354)/(INDIRECT($X$5)/100),""),"")</f>
        <v/>
      </c>
      <c r="AN354" s="1"/>
      <c r="AO354" s="2"/>
    </row>
    <row r="355" spans="4:41" x14ac:dyDescent="0.2">
      <c r="D355" s="13" t="str">
        <f>IF(B355&lt;&gt;"",TRUNC(B355-Analyse!$AP$6,2),"")</f>
        <v/>
      </c>
      <c r="F355" s="1" t="str">
        <f t="shared" si="83"/>
        <v/>
      </c>
      <c r="G355" s="12" t="str">
        <f ca="1">IF(F355&lt;&gt;"",ROW($D$5)+MATCH(F355,INDIRECT(Analyse!$AR$6):INDIRECT(Analyse!$AS$6)),"")</f>
        <v/>
      </c>
      <c r="H355" s="1" t="str">
        <f t="shared" ca="1" si="74"/>
        <v/>
      </c>
      <c r="I355" s="1" t="e">
        <f t="shared" ca="1" si="75"/>
        <v>#VALUE!</v>
      </c>
      <c r="J355" s="1" t="str">
        <f t="shared" ca="1" si="76"/>
        <v>C</v>
      </c>
      <c r="K355" s="1" t="e">
        <f t="shared" ca="1" si="77"/>
        <v>#VALUE!</v>
      </c>
      <c r="L355" s="10" t="e">
        <f t="shared" ca="1" si="78"/>
        <v>#REF!</v>
      </c>
      <c r="M355" s="10" t="e">
        <f t="shared" ca="1" si="79"/>
        <v>#REF!</v>
      </c>
      <c r="N355" s="2" t="e">
        <f t="shared" ca="1" si="80"/>
        <v>#REF!</v>
      </c>
      <c r="O355" s="10" t="e">
        <f t="shared" ca="1" si="81"/>
        <v>#REF!</v>
      </c>
      <c r="P355" s="2" t="e">
        <f t="shared" ca="1" si="82"/>
        <v>#REF!</v>
      </c>
      <c r="R355" s="1" t="str">
        <f t="shared" si="84"/>
        <v/>
      </c>
      <c r="S355" s="2" t="e">
        <f t="shared" ca="1" si="85"/>
        <v>#REF!</v>
      </c>
      <c r="T355" s="1" t="str">
        <f>IF(R355&lt;0,MATCH(ABS(R355),$R357:$R$1000,0)+ROW($R357)-1,"")</f>
        <v/>
      </c>
      <c r="U355" s="1" t="str">
        <f t="shared" si="86"/>
        <v/>
      </c>
      <c r="V355" s="11" t="str">
        <f t="shared" ca="1" si="87"/>
        <v/>
      </c>
      <c r="W355" s="11"/>
      <c r="X355" s="11"/>
      <c r="Y355" s="12" t="str">
        <f ca="1">IF(V355&lt;&gt;"",IF(ABS($R355)&lt;0.8*Analyse!$AO$6/2,ABS($V355-$S355)/(INDIRECT($X$5)/100),""),"")</f>
        <v/>
      </c>
      <c r="AN355" s="1"/>
      <c r="AO355" s="2"/>
    </row>
    <row r="356" spans="4:41" x14ac:dyDescent="0.2">
      <c r="D356" s="13" t="str">
        <f>IF(B356&lt;&gt;"",TRUNC(B356-Analyse!$AP$6,2),"")</f>
        <v/>
      </c>
      <c r="F356" s="1" t="str">
        <f t="shared" si="83"/>
        <v/>
      </c>
      <c r="G356" s="12" t="str">
        <f ca="1">IF(F356&lt;&gt;"",ROW($D$5)+MATCH(F356,INDIRECT(Analyse!$AR$6):INDIRECT(Analyse!$AS$6)),"")</f>
        <v/>
      </c>
      <c r="H356" s="1" t="str">
        <f t="shared" ca="1" si="74"/>
        <v/>
      </c>
      <c r="I356" s="1" t="e">
        <f t="shared" ca="1" si="75"/>
        <v>#VALUE!</v>
      </c>
      <c r="J356" s="1" t="str">
        <f t="shared" ca="1" si="76"/>
        <v>C</v>
      </c>
      <c r="K356" s="1" t="e">
        <f t="shared" ca="1" si="77"/>
        <v>#VALUE!</v>
      </c>
      <c r="L356" s="10" t="e">
        <f t="shared" ca="1" si="78"/>
        <v>#REF!</v>
      </c>
      <c r="M356" s="10" t="e">
        <f t="shared" ca="1" si="79"/>
        <v>#REF!</v>
      </c>
      <c r="N356" s="2" t="e">
        <f t="shared" ca="1" si="80"/>
        <v>#REF!</v>
      </c>
      <c r="O356" s="10" t="e">
        <f t="shared" ca="1" si="81"/>
        <v>#REF!</v>
      </c>
      <c r="P356" s="2" t="e">
        <f t="shared" ca="1" si="82"/>
        <v>#REF!</v>
      </c>
      <c r="R356" s="1" t="str">
        <f t="shared" si="84"/>
        <v/>
      </c>
      <c r="S356" s="2" t="e">
        <f t="shared" ca="1" si="85"/>
        <v>#REF!</v>
      </c>
      <c r="T356" s="1" t="str">
        <f>IF(R356&lt;0,MATCH(ABS(R356),$R358:$R$1000,0)+ROW($R358)-1,"")</f>
        <v/>
      </c>
      <c r="U356" s="1" t="str">
        <f t="shared" si="86"/>
        <v/>
      </c>
      <c r="V356" s="11" t="str">
        <f t="shared" ca="1" si="87"/>
        <v/>
      </c>
      <c r="W356" s="11"/>
      <c r="X356" s="11"/>
      <c r="Y356" s="12" t="str">
        <f ca="1">IF(V356&lt;&gt;"",IF(ABS($R356)&lt;0.8*Analyse!$AO$6/2,ABS($V356-$S356)/(INDIRECT($X$5)/100),""),"")</f>
        <v/>
      </c>
      <c r="AN356" s="1"/>
      <c r="AO356" s="2"/>
    </row>
    <row r="357" spans="4:41" x14ac:dyDescent="0.2">
      <c r="D357" s="13" t="str">
        <f>IF(B357&lt;&gt;"",TRUNC(B357-Analyse!$AP$6,2),"")</f>
        <v/>
      </c>
      <c r="F357" s="1" t="str">
        <f t="shared" si="83"/>
        <v/>
      </c>
      <c r="G357" s="12" t="str">
        <f ca="1">IF(F357&lt;&gt;"",ROW($D$5)+MATCH(F357,INDIRECT(Analyse!$AR$6):INDIRECT(Analyse!$AS$6)),"")</f>
        <v/>
      </c>
      <c r="H357" s="1" t="str">
        <f t="shared" ca="1" si="74"/>
        <v/>
      </c>
      <c r="I357" s="1" t="e">
        <f t="shared" ca="1" si="75"/>
        <v>#VALUE!</v>
      </c>
      <c r="J357" s="1" t="str">
        <f t="shared" ca="1" si="76"/>
        <v>C</v>
      </c>
      <c r="K357" s="1" t="e">
        <f t="shared" ca="1" si="77"/>
        <v>#VALUE!</v>
      </c>
      <c r="L357" s="10" t="e">
        <f t="shared" ca="1" si="78"/>
        <v>#REF!</v>
      </c>
      <c r="M357" s="10" t="e">
        <f t="shared" ca="1" si="79"/>
        <v>#REF!</v>
      </c>
      <c r="N357" s="2" t="e">
        <f t="shared" ca="1" si="80"/>
        <v>#REF!</v>
      </c>
      <c r="O357" s="10" t="e">
        <f t="shared" ca="1" si="81"/>
        <v>#REF!</v>
      </c>
      <c r="P357" s="2" t="e">
        <f t="shared" ca="1" si="82"/>
        <v>#REF!</v>
      </c>
      <c r="R357" s="1" t="str">
        <f t="shared" si="84"/>
        <v/>
      </c>
      <c r="S357" s="2" t="e">
        <f t="shared" ca="1" si="85"/>
        <v>#REF!</v>
      </c>
      <c r="T357" s="1" t="str">
        <f>IF(R357&lt;0,MATCH(ABS(R357),$R359:$R$1000,0)+ROW($R359)-1,"")</f>
        <v/>
      </c>
      <c r="U357" s="1" t="str">
        <f t="shared" si="86"/>
        <v/>
      </c>
      <c r="V357" s="11" t="str">
        <f t="shared" ca="1" si="87"/>
        <v/>
      </c>
      <c r="W357" s="11"/>
      <c r="X357" s="11"/>
      <c r="Y357" s="12" t="str">
        <f ca="1">IF(V357&lt;&gt;"",IF(ABS($R357)&lt;0.8*Analyse!$AO$6/2,ABS($V357-$S357)/(INDIRECT($X$5)/100),""),"")</f>
        <v/>
      </c>
      <c r="AN357" s="1"/>
      <c r="AO357" s="2"/>
    </row>
    <row r="358" spans="4:41" x14ac:dyDescent="0.2">
      <c r="D358" s="13" t="str">
        <f>IF(B358&lt;&gt;"",TRUNC(B358-Analyse!$AP$6,2),"")</f>
        <v/>
      </c>
      <c r="F358" s="1" t="str">
        <f t="shared" si="83"/>
        <v/>
      </c>
      <c r="G358" s="12" t="str">
        <f ca="1">IF(F358&lt;&gt;"",ROW($D$5)+MATCH(F358,INDIRECT(Analyse!$AR$6):INDIRECT(Analyse!$AS$6)),"")</f>
        <v/>
      </c>
      <c r="H358" s="1" t="str">
        <f t="shared" ca="1" si="74"/>
        <v/>
      </c>
      <c r="I358" s="1" t="e">
        <f t="shared" ca="1" si="75"/>
        <v>#VALUE!</v>
      </c>
      <c r="J358" s="1" t="str">
        <f t="shared" ca="1" si="76"/>
        <v>C</v>
      </c>
      <c r="K358" s="1" t="e">
        <f t="shared" ca="1" si="77"/>
        <v>#VALUE!</v>
      </c>
      <c r="L358" s="10" t="e">
        <f t="shared" ca="1" si="78"/>
        <v>#REF!</v>
      </c>
      <c r="M358" s="10" t="e">
        <f t="shared" ca="1" si="79"/>
        <v>#REF!</v>
      </c>
      <c r="N358" s="2" t="e">
        <f t="shared" ca="1" si="80"/>
        <v>#REF!</v>
      </c>
      <c r="O358" s="10" t="e">
        <f t="shared" ca="1" si="81"/>
        <v>#REF!</v>
      </c>
      <c r="P358" s="2" t="e">
        <f t="shared" ca="1" si="82"/>
        <v>#REF!</v>
      </c>
      <c r="R358" s="1" t="str">
        <f t="shared" si="84"/>
        <v/>
      </c>
      <c r="S358" s="2" t="e">
        <f t="shared" ca="1" si="85"/>
        <v>#REF!</v>
      </c>
      <c r="T358" s="1" t="str">
        <f>IF(R358&lt;0,MATCH(ABS(R358),$R360:$R$1000,0)+ROW($R360)-1,"")</f>
        <v/>
      </c>
      <c r="U358" s="1" t="str">
        <f t="shared" si="86"/>
        <v/>
      </c>
      <c r="V358" s="11" t="str">
        <f t="shared" ca="1" si="87"/>
        <v/>
      </c>
      <c r="W358" s="11"/>
      <c r="X358" s="11"/>
      <c r="Y358" s="12" t="str">
        <f ca="1">IF(V358&lt;&gt;"",IF(ABS($R358)&lt;0.8*Analyse!$AO$6/2,ABS($V358-$S358)/(INDIRECT($X$5)/100),""),"")</f>
        <v/>
      </c>
      <c r="AN358" s="1"/>
      <c r="AO358" s="2"/>
    </row>
    <row r="359" spans="4:41" x14ac:dyDescent="0.2">
      <c r="D359" s="13" t="str">
        <f>IF(B359&lt;&gt;"",TRUNC(B359-Analyse!$AP$6,2),"")</f>
        <v/>
      </c>
      <c r="F359" s="1" t="str">
        <f t="shared" si="83"/>
        <v/>
      </c>
      <c r="G359" s="12" t="str">
        <f ca="1">IF(F359&lt;&gt;"",ROW($D$5)+MATCH(F359,INDIRECT(Analyse!$AR$6):INDIRECT(Analyse!$AS$6)),"")</f>
        <v/>
      </c>
      <c r="H359" s="1" t="str">
        <f t="shared" ca="1" si="74"/>
        <v/>
      </c>
      <c r="I359" s="1" t="e">
        <f t="shared" ca="1" si="75"/>
        <v>#VALUE!</v>
      </c>
      <c r="J359" s="1" t="str">
        <f t="shared" ca="1" si="76"/>
        <v>C</v>
      </c>
      <c r="K359" s="1" t="e">
        <f t="shared" ca="1" si="77"/>
        <v>#VALUE!</v>
      </c>
      <c r="L359" s="10" t="e">
        <f t="shared" ca="1" si="78"/>
        <v>#REF!</v>
      </c>
      <c r="M359" s="10" t="e">
        <f t="shared" ca="1" si="79"/>
        <v>#REF!</v>
      </c>
      <c r="N359" s="2" t="e">
        <f t="shared" ca="1" si="80"/>
        <v>#REF!</v>
      </c>
      <c r="O359" s="10" t="e">
        <f t="shared" ca="1" si="81"/>
        <v>#REF!</v>
      </c>
      <c r="P359" s="2" t="e">
        <f t="shared" ca="1" si="82"/>
        <v>#REF!</v>
      </c>
      <c r="R359" s="1" t="str">
        <f t="shared" si="84"/>
        <v/>
      </c>
      <c r="S359" s="2" t="e">
        <f t="shared" ca="1" si="85"/>
        <v>#REF!</v>
      </c>
      <c r="T359" s="1" t="str">
        <f>IF(R359&lt;0,MATCH(ABS(R359),$R361:$R$1000,0)+ROW($R361)-1,"")</f>
        <v/>
      </c>
      <c r="U359" s="1" t="str">
        <f t="shared" si="86"/>
        <v/>
      </c>
      <c r="V359" s="11" t="str">
        <f t="shared" ca="1" si="87"/>
        <v/>
      </c>
      <c r="W359" s="11"/>
      <c r="X359" s="11"/>
      <c r="Y359" s="12" t="str">
        <f ca="1">IF(V359&lt;&gt;"",IF(ABS($R359)&lt;0.8*Analyse!$AO$6/2,ABS($V359-$S359)/(INDIRECT($X$5)/100),""),"")</f>
        <v/>
      </c>
      <c r="AN359" s="1"/>
      <c r="AO359" s="2"/>
    </row>
    <row r="360" spans="4:41" x14ac:dyDescent="0.2">
      <c r="D360" s="13" t="str">
        <f>IF(B360&lt;&gt;"",TRUNC(B360-Analyse!$AP$6,2),"")</f>
        <v/>
      </c>
      <c r="F360" s="1" t="str">
        <f t="shared" si="83"/>
        <v/>
      </c>
      <c r="G360" s="12" t="str">
        <f ca="1">IF(F360&lt;&gt;"",ROW($D$5)+MATCH(F360,INDIRECT(Analyse!$AR$6):INDIRECT(Analyse!$AS$6)),"")</f>
        <v/>
      </c>
      <c r="H360" s="1" t="str">
        <f t="shared" ca="1" si="74"/>
        <v/>
      </c>
      <c r="I360" s="1" t="e">
        <f t="shared" ca="1" si="75"/>
        <v>#VALUE!</v>
      </c>
      <c r="J360" s="1" t="str">
        <f t="shared" ca="1" si="76"/>
        <v>C</v>
      </c>
      <c r="K360" s="1" t="e">
        <f t="shared" ca="1" si="77"/>
        <v>#VALUE!</v>
      </c>
      <c r="L360" s="10" t="e">
        <f t="shared" ca="1" si="78"/>
        <v>#REF!</v>
      </c>
      <c r="M360" s="10" t="e">
        <f t="shared" ca="1" si="79"/>
        <v>#REF!</v>
      </c>
      <c r="N360" s="2" t="e">
        <f t="shared" ca="1" si="80"/>
        <v>#REF!</v>
      </c>
      <c r="O360" s="10" t="e">
        <f t="shared" ca="1" si="81"/>
        <v>#REF!</v>
      </c>
      <c r="P360" s="2" t="e">
        <f t="shared" ca="1" si="82"/>
        <v>#REF!</v>
      </c>
      <c r="R360" s="1" t="str">
        <f t="shared" si="84"/>
        <v/>
      </c>
      <c r="S360" s="2" t="e">
        <f t="shared" ca="1" si="85"/>
        <v>#REF!</v>
      </c>
      <c r="T360" s="1" t="str">
        <f>IF(R360&lt;0,MATCH(ABS(R360),$R362:$R$1000,0)+ROW($R362)-1,"")</f>
        <v/>
      </c>
      <c r="U360" s="1" t="str">
        <f t="shared" si="86"/>
        <v/>
      </c>
      <c r="V360" s="11" t="str">
        <f t="shared" ca="1" si="87"/>
        <v/>
      </c>
      <c r="W360" s="11"/>
      <c r="X360" s="11"/>
      <c r="Y360" s="12" t="str">
        <f ca="1">IF(V360&lt;&gt;"",IF(ABS($R360)&lt;0.8*Analyse!$AO$6/2,ABS($V360-$S360)/(INDIRECT($X$5)/100),""),"")</f>
        <v/>
      </c>
      <c r="AN360" s="1"/>
      <c r="AO360" s="2"/>
    </row>
    <row r="361" spans="4:41" x14ac:dyDescent="0.2">
      <c r="D361" s="13" t="str">
        <f>IF(B361&lt;&gt;"",TRUNC(B361-Analyse!$AP$6,2),"")</f>
        <v/>
      </c>
      <c r="F361" s="1" t="str">
        <f t="shared" si="83"/>
        <v/>
      </c>
      <c r="G361" s="12" t="str">
        <f ca="1">IF(F361&lt;&gt;"",ROW($D$5)+MATCH(F361,INDIRECT(Analyse!$AR$6):INDIRECT(Analyse!$AS$6)),"")</f>
        <v/>
      </c>
      <c r="H361" s="1" t="str">
        <f t="shared" ca="1" si="74"/>
        <v/>
      </c>
      <c r="I361" s="1" t="e">
        <f t="shared" ca="1" si="75"/>
        <v>#VALUE!</v>
      </c>
      <c r="J361" s="1" t="str">
        <f t="shared" ca="1" si="76"/>
        <v>C</v>
      </c>
      <c r="K361" s="1" t="e">
        <f t="shared" ca="1" si="77"/>
        <v>#VALUE!</v>
      </c>
      <c r="L361" s="10" t="e">
        <f t="shared" ca="1" si="78"/>
        <v>#REF!</v>
      </c>
      <c r="M361" s="10" t="e">
        <f t="shared" ca="1" si="79"/>
        <v>#REF!</v>
      </c>
      <c r="N361" s="2" t="e">
        <f t="shared" ca="1" si="80"/>
        <v>#REF!</v>
      </c>
      <c r="O361" s="10" t="e">
        <f t="shared" ca="1" si="81"/>
        <v>#REF!</v>
      </c>
      <c r="P361" s="2" t="e">
        <f t="shared" ca="1" si="82"/>
        <v>#REF!</v>
      </c>
      <c r="R361" s="1" t="str">
        <f t="shared" si="84"/>
        <v/>
      </c>
      <c r="S361" s="2" t="e">
        <f t="shared" ca="1" si="85"/>
        <v>#REF!</v>
      </c>
      <c r="T361" s="1" t="str">
        <f>IF(R361&lt;0,MATCH(ABS(R361),$R363:$R$1000,0)+ROW($R363)-1,"")</f>
        <v/>
      </c>
      <c r="U361" s="1" t="str">
        <f t="shared" si="86"/>
        <v/>
      </c>
      <c r="V361" s="11" t="str">
        <f t="shared" ca="1" si="87"/>
        <v/>
      </c>
      <c r="W361" s="11"/>
      <c r="X361" s="11"/>
      <c r="Y361" s="12" t="str">
        <f ca="1">IF(V361&lt;&gt;"",IF(ABS($R361)&lt;0.8*Analyse!$AO$6/2,ABS($V361-$S361)/(INDIRECT($X$5)/100),""),"")</f>
        <v/>
      </c>
      <c r="AN361" s="1"/>
      <c r="AO361" s="2"/>
    </row>
    <row r="362" spans="4:41" x14ac:dyDescent="0.2">
      <c r="D362" s="13" t="str">
        <f>IF(B362&lt;&gt;"",TRUNC(B362-Analyse!$AP$6,2),"")</f>
        <v/>
      </c>
      <c r="F362" s="1" t="str">
        <f t="shared" si="83"/>
        <v/>
      </c>
      <c r="G362" s="12" t="str">
        <f ca="1">IF(F362&lt;&gt;"",ROW($D$5)+MATCH(F362,INDIRECT(Analyse!$AR$6):INDIRECT(Analyse!$AS$6)),"")</f>
        <v/>
      </c>
      <c r="H362" s="1" t="str">
        <f t="shared" ca="1" si="74"/>
        <v/>
      </c>
      <c r="I362" s="1" t="e">
        <f t="shared" ca="1" si="75"/>
        <v>#VALUE!</v>
      </c>
      <c r="J362" s="1" t="str">
        <f t="shared" ca="1" si="76"/>
        <v>C</v>
      </c>
      <c r="K362" s="1" t="e">
        <f t="shared" ca="1" si="77"/>
        <v>#VALUE!</v>
      </c>
      <c r="L362" s="10" t="e">
        <f t="shared" ca="1" si="78"/>
        <v>#REF!</v>
      </c>
      <c r="M362" s="10" t="e">
        <f t="shared" ca="1" si="79"/>
        <v>#REF!</v>
      </c>
      <c r="N362" s="2" t="e">
        <f t="shared" ca="1" si="80"/>
        <v>#REF!</v>
      </c>
      <c r="O362" s="10" t="e">
        <f t="shared" ca="1" si="81"/>
        <v>#REF!</v>
      </c>
      <c r="P362" s="2" t="e">
        <f t="shared" ca="1" si="82"/>
        <v>#REF!</v>
      </c>
      <c r="R362" s="1" t="str">
        <f t="shared" si="84"/>
        <v/>
      </c>
      <c r="S362" s="2" t="e">
        <f t="shared" ca="1" si="85"/>
        <v>#REF!</v>
      </c>
      <c r="T362" s="1" t="str">
        <f>IF(R362&lt;0,MATCH(ABS(R362),$R364:$R$1000,0)+ROW($R364)-1,"")</f>
        <v/>
      </c>
      <c r="U362" s="1" t="str">
        <f t="shared" si="86"/>
        <v/>
      </c>
      <c r="V362" s="11" t="str">
        <f t="shared" ca="1" si="87"/>
        <v/>
      </c>
      <c r="W362" s="11"/>
      <c r="X362" s="11"/>
      <c r="Y362" s="12" t="str">
        <f ca="1">IF(V362&lt;&gt;"",IF(ABS($R362)&lt;0.8*Analyse!$AO$6/2,ABS($V362-$S362)/(INDIRECT($X$5)/100),""),"")</f>
        <v/>
      </c>
      <c r="AN362" s="1"/>
      <c r="AO362" s="2"/>
    </row>
    <row r="363" spans="4:41" x14ac:dyDescent="0.2">
      <c r="D363" s="13" t="str">
        <f>IF(B363&lt;&gt;"",TRUNC(B363-Analyse!$AP$6,2),"")</f>
        <v/>
      </c>
      <c r="F363" s="1" t="str">
        <f t="shared" si="83"/>
        <v/>
      </c>
      <c r="G363" s="12" t="str">
        <f ca="1">IF(F363&lt;&gt;"",ROW($D$5)+MATCH(F363,INDIRECT(Analyse!$AR$6):INDIRECT(Analyse!$AS$6)),"")</f>
        <v/>
      </c>
      <c r="H363" s="1" t="str">
        <f t="shared" ca="1" si="74"/>
        <v/>
      </c>
      <c r="I363" s="1" t="e">
        <f t="shared" ca="1" si="75"/>
        <v>#VALUE!</v>
      </c>
      <c r="J363" s="1" t="str">
        <f t="shared" ca="1" si="76"/>
        <v>C</v>
      </c>
      <c r="K363" s="1" t="e">
        <f t="shared" ca="1" si="77"/>
        <v>#VALUE!</v>
      </c>
      <c r="L363" s="10" t="e">
        <f t="shared" ca="1" si="78"/>
        <v>#REF!</v>
      </c>
      <c r="M363" s="10" t="e">
        <f t="shared" ca="1" si="79"/>
        <v>#REF!</v>
      </c>
      <c r="N363" s="2" t="e">
        <f t="shared" ca="1" si="80"/>
        <v>#REF!</v>
      </c>
      <c r="O363" s="10" t="e">
        <f t="shared" ca="1" si="81"/>
        <v>#REF!</v>
      </c>
      <c r="P363" s="2" t="e">
        <f t="shared" ca="1" si="82"/>
        <v>#REF!</v>
      </c>
      <c r="R363" s="1" t="str">
        <f t="shared" si="84"/>
        <v/>
      </c>
      <c r="S363" s="2" t="e">
        <f t="shared" ca="1" si="85"/>
        <v>#REF!</v>
      </c>
      <c r="T363" s="1" t="str">
        <f>IF(R363&lt;0,MATCH(ABS(R363),$R365:$R$1000,0)+ROW($R365)-1,"")</f>
        <v/>
      </c>
      <c r="U363" s="1" t="str">
        <f t="shared" si="86"/>
        <v/>
      </c>
      <c r="V363" s="11" t="str">
        <f t="shared" ca="1" si="87"/>
        <v/>
      </c>
      <c r="W363" s="11"/>
      <c r="X363" s="11"/>
      <c r="Y363" s="12" t="str">
        <f ca="1">IF(V363&lt;&gt;"",IF(ABS($R363)&lt;0.8*Analyse!$AO$6/2,ABS($V363-$S363)/(INDIRECT($X$5)/100),""),"")</f>
        <v/>
      </c>
      <c r="AN363" s="1"/>
      <c r="AO363" s="2"/>
    </row>
    <row r="364" spans="4:41" x14ac:dyDescent="0.2">
      <c r="D364" s="13" t="str">
        <f>IF(B364&lt;&gt;"",TRUNC(B364-Analyse!$AP$6,2),"")</f>
        <v/>
      </c>
      <c r="F364" s="1" t="str">
        <f t="shared" si="83"/>
        <v/>
      </c>
      <c r="G364" s="12" t="str">
        <f ca="1">IF(F364&lt;&gt;"",ROW($D$5)+MATCH(F364,INDIRECT(Analyse!$AR$6):INDIRECT(Analyse!$AS$6)),"")</f>
        <v/>
      </c>
      <c r="H364" s="1" t="str">
        <f t="shared" ca="1" si="74"/>
        <v/>
      </c>
      <c r="I364" s="1" t="e">
        <f t="shared" ca="1" si="75"/>
        <v>#VALUE!</v>
      </c>
      <c r="J364" s="1" t="str">
        <f t="shared" ca="1" si="76"/>
        <v>C</v>
      </c>
      <c r="K364" s="1" t="e">
        <f t="shared" ca="1" si="77"/>
        <v>#VALUE!</v>
      </c>
      <c r="L364" s="10" t="e">
        <f t="shared" ca="1" si="78"/>
        <v>#REF!</v>
      </c>
      <c r="M364" s="10" t="e">
        <f t="shared" ca="1" si="79"/>
        <v>#REF!</v>
      </c>
      <c r="N364" s="2" t="e">
        <f t="shared" ca="1" si="80"/>
        <v>#REF!</v>
      </c>
      <c r="O364" s="10" t="e">
        <f t="shared" ca="1" si="81"/>
        <v>#REF!</v>
      </c>
      <c r="P364" s="2" t="e">
        <f t="shared" ca="1" si="82"/>
        <v>#REF!</v>
      </c>
      <c r="R364" s="1" t="str">
        <f t="shared" si="84"/>
        <v/>
      </c>
      <c r="S364" s="2" t="e">
        <f t="shared" ca="1" si="85"/>
        <v>#REF!</v>
      </c>
      <c r="T364" s="1" t="str">
        <f>IF(R364&lt;0,MATCH(ABS(R364),$R366:$R$1000,0)+ROW($R366)-1,"")</f>
        <v/>
      </c>
      <c r="U364" s="1" t="str">
        <f t="shared" si="86"/>
        <v/>
      </c>
      <c r="V364" s="11" t="str">
        <f t="shared" ca="1" si="87"/>
        <v/>
      </c>
      <c r="W364" s="11"/>
      <c r="X364" s="11"/>
      <c r="Y364" s="12" t="str">
        <f ca="1">IF(V364&lt;&gt;"",IF(ABS($R364)&lt;0.8*Analyse!$AO$6/2,ABS($V364-$S364)/(INDIRECT($X$5)/100),""),"")</f>
        <v/>
      </c>
      <c r="AN364" s="1"/>
      <c r="AO364" s="2"/>
    </row>
    <row r="365" spans="4:41" x14ac:dyDescent="0.2">
      <c r="D365" s="13" t="str">
        <f>IF(B365&lt;&gt;"",TRUNC(B365-Analyse!$AP$6,2),"")</f>
        <v/>
      </c>
      <c r="F365" s="1" t="str">
        <f t="shared" si="83"/>
        <v/>
      </c>
      <c r="G365" s="12" t="str">
        <f ca="1">IF(F365&lt;&gt;"",ROW($D$5)+MATCH(F365,INDIRECT(Analyse!$AR$6):INDIRECT(Analyse!$AS$6)),"")</f>
        <v/>
      </c>
      <c r="H365" s="1" t="str">
        <f t="shared" ca="1" si="74"/>
        <v/>
      </c>
      <c r="I365" s="1" t="e">
        <f t="shared" ca="1" si="75"/>
        <v>#VALUE!</v>
      </c>
      <c r="J365" s="1" t="str">
        <f t="shared" ca="1" si="76"/>
        <v>C</v>
      </c>
      <c r="K365" s="1" t="e">
        <f t="shared" ca="1" si="77"/>
        <v>#VALUE!</v>
      </c>
      <c r="L365" s="10" t="e">
        <f t="shared" ca="1" si="78"/>
        <v>#REF!</v>
      </c>
      <c r="M365" s="10" t="e">
        <f t="shared" ca="1" si="79"/>
        <v>#REF!</v>
      </c>
      <c r="N365" s="2" t="e">
        <f t="shared" ca="1" si="80"/>
        <v>#REF!</v>
      </c>
      <c r="O365" s="10" t="e">
        <f t="shared" ca="1" si="81"/>
        <v>#REF!</v>
      </c>
      <c r="P365" s="2" t="e">
        <f t="shared" ca="1" si="82"/>
        <v>#REF!</v>
      </c>
      <c r="R365" s="1" t="str">
        <f t="shared" si="84"/>
        <v/>
      </c>
      <c r="S365" s="2" t="e">
        <f t="shared" ca="1" si="85"/>
        <v>#REF!</v>
      </c>
      <c r="T365" s="1" t="str">
        <f>IF(R365&lt;0,MATCH(ABS(R365),$R367:$R$1000,0)+ROW($R367)-1,"")</f>
        <v/>
      </c>
      <c r="U365" s="1" t="str">
        <f t="shared" si="86"/>
        <v/>
      </c>
      <c r="V365" s="11" t="str">
        <f t="shared" ca="1" si="87"/>
        <v/>
      </c>
      <c r="W365" s="11"/>
      <c r="X365" s="11"/>
      <c r="Y365" s="12" t="str">
        <f ca="1">IF(V365&lt;&gt;"",IF(ABS($R365)&lt;0.8*Analyse!$AO$6/2,ABS($V365-$S365)/(INDIRECT($X$5)/100),""),"")</f>
        <v/>
      </c>
      <c r="AN365" s="1"/>
      <c r="AO365" s="2"/>
    </row>
    <row r="366" spans="4:41" x14ac:dyDescent="0.2">
      <c r="D366" s="13" t="str">
        <f>IF(B366&lt;&gt;"",TRUNC(B366-Analyse!$AP$6,2),"")</f>
        <v/>
      </c>
      <c r="F366" s="1" t="str">
        <f t="shared" si="83"/>
        <v/>
      </c>
      <c r="G366" s="12" t="str">
        <f ca="1">IF(F366&lt;&gt;"",ROW($D$5)+MATCH(F366,INDIRECT(Analyse!$AR$6):INDIRECT(Analyse!$AS$6)),"")</f>
        <v/>
      </c>
      <c r="H366" s="1" t="str">
        <f t="shared" ca="1" si="74"/>
        <v/>
      </c>
      <c r="I366" s="1" t="e">
        <f t="shared" ca="1" si="75"/>
        <v>#VALUE!</v>
      </c>
      <c r="J366" s="1" t="str">
        <f t="shared" ca="1" si="76"/>
        <v>C</v>
      </c>
      <c r="K366" s="1" t="e">
        <f t="shared" ca="1" si="77"/>
        <v>#VALUE!</v>
      </c>
      <c r="L366" s="10" t="e">
        <f t="shared" ca="1" si="78"/>
        <v>#REF!</v>
      </c>
      <c r="M366" s="10" t="e">
        <f t="shared" ca="1" si="79"/>
        <v>#REF!</v>
      </c>
      <c r="N366" s="2" t="e">
        <f t="shared" ca="1" si="80"/>
        <v>#REF!</v>
      </c>
      <c r="O366" s="10" t="e">
        <f t="shared" ca="1" si="81"/>
        <v>#REF!</v>
      </c>
      <c r="P366" s="2" t="e">
        <f t="shared" ca="1" si="82"/>
        <v>#REF!</v>
      </c>
      <c r="R366" s="1" t="str">
        <f t="shared" si="84"/>
        <v/>
      </c>
      <c r="S366" s="2" t="e">
        <f t="shared" ca="1" si="85"/>
        <v>#REF!</v>
      </c>
      <c r="T366" s="1" t="str">
        <f>IF(R366&lt;0,MATCH(ABS(R366),$R368:$R$1000,0)+ROW($R368)-1,"")</f>
        <v/>
      </c>
      <c r="U366" s="1" t="str">
        <f t="shared" si="86"/>
        <v/>
      </c>
      <c r="V366" s="11" t="str">
        <f t="shared" ca="1" si="87"/>
        <v/>
      </c>
      <c r="W366" s="11"/>
      <c r="X366" s="11"/>
      <c r="Y366" s="12" t="str">
        <f ca="1">IF(V366&lt;&gt;"",IF(ABS($R366)&lt;0.8*Analyse!$AO$6/2,ABS($V366-$S366)/(INDIRECT($X$5)/100),""),"")</f>
        <v/>
      </c>
      <c r="AN366" s="1"/>
      <c r="AO366" s="2"/>
    </row>
    <row r="367" spans="4:41" x14ac:dyDescent="0.2">
      <c r="D367" s="13" t="str">
        <f>IF(B367&lt;&gt;"",TRUNC(B367-Analyse!$AP$6,2),"")</f>
        <v/>
      </c>
      <c r="F367" s="1" t="str">
        <f t="shared" si="83"/>
        <v/>
      </c>
      <c r="G367" s="12" t="str">
        <f ca="1">IF(F367&lt;&gt;"",ROW($D$5)+MATCH(F367,INDIRECT(Analyse!$AR$6):INDIRECT(Analyse!$AS$6)),"")</f>
        <v/>
      </c>
      <c r="H367" s="1" t="str">
        <f t="shared" ca="1" si="74"/>
        <v/>
      </c>
      <c r="I367" s="1" t="e">
        <f t="shared" ca="1" si="75"/>
        <v>#VALUE!</v>
      </c>
      <c r="J367" s="1" t="str">
        <f t="shared" ca="1" si="76"/>
        <v>C</v>
      </c>
      <c r="K367" s="1" t="e">
        <f t="shared" ca="1" si="77"/>
        <v>#VALUE!</v>
      </c>
      <c r="L367" s="10" t="e">
        <f t="shared" ca="1" si="78"/>
        <v>#REF!</v>
      </c>
      <c r="M367" s="10" t="e">
        <f t="shared" ca="1" si="79"/>
        <v>#REF!</v>
      </c>
      <c r="N367" s="2" t="e">
        <f t="shared" ca="1" si="80"/>
        <v>#REF!</v>
      </c>
      <c r="O367" s="10" t="e">
        <f t="shared" ca="1" si="81"/>
        <v>#REF!</v>
      </c>
      <c r="P367" s="2" t="e">
        <f t="shared" ca="1" si="82"/>
        <v>#REF!</v>
      </c>
      <c r="R367" s="1" t="str">
        <f t="shared" si="84"/>
        <v/>
      </c>
      <c r="S367" s="2" t="e">
        <f t="shared" ca="1" si="85"/>
        <v>#REF!</v>
      </c>
      <c r="T367" s="1" t="str">
        <f>IF(R367&lt;0,MATCH(ABS(R367),$R369:$R$1000,0)+ROW($R369)-1,"")</f>
        <v/>
      </c>
      <c r="U367" s="1" t="str">
        <f t="shared" si="86"/>
        <v/>
      </c>
      <c r="V367" s="11" t="str">
        <f t="shared" ca="1" si="87"/>
        <v/>
      </c>
      <c r="W367" s="11"/>
      <c r="X367" s="11"/>
      <c r="Y367" s="12" t="str">
        <f ca="1">IF(V367&lt;&gt;"",IF(ABS($R367)&lt;0.8*Analyse!$AO$6/2,ABS($V367-$S367)/(INDIRECT($X$5)/100),""),"")</f>
        <v/>
      </c>
      <c r="AN367" s="1"/>
      <c r="AO367" s="2"/>
    </row>
    <row r="368" spans="4:41" x14ac:dyDescent="0.2">
      <c r="D368" s="13" t="str">
        <f>IF(B368&lt;&gt;"",TRUNC(B368-Analyse!$AP$6,2),"")</f>
        <v/>
      </c>
      <c r="F368" s="1" t="str">
        <f t="shared" si="83"/>
        <v/>
      </c>
      <c r="G368" s="12" t="str">
        <f ca="1">IF(F368&lt;&gt;"",ROW($D$5)+MATCH(F368,INDIRECT(Analyse!$AR$6):INDIRECT(Analyse!$AS$6)),"")</f>
        <v/>
      </c>
      <c r="H368" s="1" t="str">
        <f t="shared" ca="1" si="74"/>
        <v/>
      </c>
      <c r="I368" s="1" t="e">
        <f t="shared" ca="1" si="75"/>
        <v>#VALUE!</v>
      </c>
      <c r="J368" s="1" t="str">
        <f t="shared" ca="1" si="76"/>
        <v>C</v>
      </c>
      <c r="K368" s="1" t="e">
        <f t="shared" ca="1" si="77"/>
        <v>#VALUE!</v>
      </c>
      <c r="L368" s="10" t="e">
        <f t="shared" ca="1" si="78"/>
        <v>#REF!</v>
      </c>
      <c r="M368" s="10" t="e">
        <f t="shared" ca="1" si="79"/>
        <v>#REF!</v>
      </c>
      <c r="N368" s="2" t="e">
        <f t="shared" ca="1" si="80"/>
        <v>#REF!</v>
      </c>
      <c r="O368" s="10" t="e">
        <f t="shared" ca="1" si="81"/>
        <v>#REF!</v>
      </c>
      <c r="P368" s="2" t="e">
        <f t="shared" ca="1" si="82"/>
        <v>#REF!</v>
      </c>
      <c r="R368" s="1" t="str">
        <f t="shared" si="84"/>
        <v/>
      </c>
      <c r="S368" s="2" t="e">
        <f t="shared" ca="1" si="85"/>
        <v>#REF!</v>
      </c>
      <c r="T368" s="1" t="str">
        <f>IF(R368&lt;0,MATCH(ABS(R368),$R370:$R$1000,0)+ROW($R370)-1,"")</f>
        <v/>
      </c>
      <c r="U368" s="1" t="str">
        <f t="shared" si="86"/>
        <v/>
      </c>
      <c r="V368" s="11" t="str">
        <f t="shared" ca="1" si="87"/>
        <v/>
      </c>
      <c r="W368" s="11"/>
      <c r="X368" s="11"/>
      <c r="Y368" s="12" t="str">
        <f ca="1">IF(V368&lt;&gt;"",IF(ABS($R368)&lt;0.8*Analyse!$AO$6/2,ABS($V368-$S368)/(INDIRECT($X$5)/100),""),"")</f>
        <v/>
      </c>
      <c r="AN368" s="1"/>
      <c r="AO368" s="2"/>
    </row>
    <row r="369" spans="4:41" x14ac:dyDescent="0.2">
      <c r="D369" s="13" t="str">
        <f>IF(B369&lt;&gt;"",TRUNC(B369-Analyse!$AP$6,2),"")</f>
        <v/>
      </c>
      <c r="F369" s="1" t="str">
        <f t="shared" si="83"/>
        <v/>
      </c>
      <c r="G369" s="12" t="str">
        <f ca="1">IF(F369&lt;&gt;"",ROW($D$5)+MATCH(F369,INDIRECT(Analyse!$AR$6):INDIRECT(Analyse!$AS$6)),"")</f>
        <v/>
      </c>
      <c r="H369" s="1" t="str">
        <f t="shared" ca="1" si="74"/>
        <v/>
      </c>
      <c r="I369" s="1" t="e">
        <f t="shared" ca="1" si="75"/>
        <v>#VALUE!</v>
      </c>
      <c r="J369" s="1" t="str">
        <f t="shared" ca="1" si="76"/>
        <v>C</v>
      </c>
      <c r="K369" s="1" t="e">
        <f t="shared" ca="1" si="77"/>
        <v>#VALUE!</v>
      </c>
      <c r="L369" s="10" t="e">
        <f t="shared" ca="1" si="78"/>
        <v>#REF!</v>
      </c>
      <c r="M369" s="10" t="e">
        <f t="shared" ca="1" si="79"/>
        <v>#REF!</v>
      </c>
      <c r="N369" s="2" t="e">
        <f t="shared" ca="1" si="80"/>
        <v>#REF!</v>
      </c>
      <c r="O369" s="10" t="e">
        <f t="shared" ca="1" si="81"/>
        <v>#REF!</v>
      </c>
      <c r="P369" s="2" t="e">
        <f t="shared" ca="1" si="82"/>
        <v>#REF!</v>
      </c>
      <c r="R369" s="1" t="str">
        <f t="shared" si="84"/>
        <v/>
      </c>
      <c r="S369" s="2" t="e">
        <f t="shared" ca="1" si="85"/>
        <v>#REF!</v>
      </c>
      <c r="T369" s="1" t="str">
        <f>IF(R369&lt;0,MATCH(ABS(R369),$R371:$R$1000,0)+ROW($R371)-1,"")</f>
        <v/>
      </c>
      <c r="U369" s="1" t="str">
        <f t="shared" si="86"/>
        <v/>
      </c>
      <c r="V369" s="11" t="str">
        <f t="shared" ca="1" si="87"/>
        <v/>
      </c>
      <c r="W369" s="11"/>
      <c r="X369" s="11"/>
      <c r="Y369" s="12" t="str">
        <f ca="1">IF(V369&lt;&gt;"",IF(ABS($R369)&lt;0.8*Analyse!$AO$6/2,ABS($V369-$S369)/(INDIRECT($X$5)/100),""),"")</f>
        <v/>
      </c>
      <c r="AN369" s="1"/>
      <c r="AO369" s="2"/>
    </row>
    <row r="370" spans="4:41" x14ac:dyDescent="0.2">
      <c r="D370" s="13" t="str">
        <f>IF(B370&lt;&gt;"",TRUNC(B370-Analyse!$AP$6,2),"")</f>
        <v/>
      </c>
      <c r="F370" s="1" t="str">
        <f t="shared" si="83"/>
        <v/>
      </c>
      <c r="G370" s="12" t="str">
        <f ca="1">IF(F370&lt;&gt;"",ROW($D$5)+MATCH(F370,INDIRECT(Analyse!$AR$6):INDIRECT(Analyse!$AS$6)),"")</f>
        <v/>
      </c>
      <c r="H370" s="1" t="str">
        <f t="shared" ca="1" si="74"/>
        <v/>
      </c>
      <c r="I370" s="1" t="e">
        <f t="shared" ca="1" si="75"/>
        <v>#VALUE!</v>
      </c>
      <c r="J370" s="1" t="str">
        <f t="shared" ca="1" si="76"/>
        <v>C</v>
      </c>
      <c r="K370" s="1" t="e">
        <f t="shared" ca="1" si="77"/>
        <v>#VALUE!</v>
      </c>
      <c r="L370" s="10" t="e">
        <f t="shared" ca="1" si="78"/>
        <v>#REF!</v>
      </c>
      <c r="M370" s="10" t="e">
        <f t="shared" ca="1" si="79"/>
        <v>#REF!</v>
      </c>
      <c r="N370" s="2" t="e">
        <f t="shared" ca="1" si="80"/>
        <v>#REF!</v>
      </c>
      <c r="O370" s="10" t="e">
        <f t="shared" ca="1" si="81"/>
        <v>#REF!</v>
      </c>
      <c r="P370" s="2" t="e">
        <f t="shared" ca="1" si="82"/>
        <v>#REF!</v>
      </c>
      <c r="R370" s="1" t="str">
        <f t="shared" si="84"/>
        <v/>
      </c>
      <c r="S370" s="2" t="e">
        <f t="shared" ca="1" si="85"/>
        <v>#REF!</v>
      </c>
      <c r="T370" s="1" t="str">
        <f>IF(R370&lt;0,MATCH(ABS(R370),$R372:$R$1000,0)+ROW($R372)-1,"")</f>
        <v/>
      </c>
      <c r="U370" s="1" t="str">
        <f t="shared" si="86"/>
        <v/>
      </c>
      <c r="V370" s="11" t="str">
        <f t="shared" ca="1" si="87"/>
        <v/>
      </c>
      <c r="W370" s="11"/>
      <c r="X370" s="11"/>
      <c r="Y370" s="12" t="str">
        <f ca="1">IF(V370&lt;&gt;"",IF(ABS($R370)&lt;0.8*Analyse!$AO$6/2,ABS($V370-$S370)/(INDIRECT($X$5)/100),""),"")</f>
        <v/>
      </c>
      <c r="AN370" s="1"/>
      <c r="AO370" s="2"/>
    </row>
    <row r="371" spans="4:41" x14ac:dyDescent="0.2">
      <c r="D371" s="13" t="str">
        <f>IF(B371&lt;&gt;"",TRUNC(B371-Analyse!$AP$6,2),"")</f>
        <v/>
      </c>
      <c r="F371" s="1" t="str">
        <f t="shared" si="83"/>
        <v/>
      </c>
      <c r="G371" s="12" t="str">
        <f ca="1">IF(F371&lt;&gt;"",ROW($D$5)+MATCH(F371,INDIRECT(Analyse!$AR$6):INDIRECT(Analyse!$AS$6)),"")</f>
        <v/>
      </c>
      <c r="H371" s="1" t="str">
        <f t="shared" ca="1" si="74"/>
        <v/>
      </c>
      <c r="I371" s="1" t="e">
        <f t="shared" ca="1" si="75"/>
        <v>#VALUE!</v>
      </c>
      <c r="J371" s="1" t="str">
        <f t="shared" ca="1" si="76"/>
        <v>C</v>
      </c>
      <c r="K371" s="1" t="e">
        <f t="shared" ca="1" si="77"/>
        <v>#VALUE!</v>
      </c>
      <c r="L371" s="10" t="e">
        <f t="shared" ca="1" si="78"/>
        <v>#REF!</v>
      </c>
      <c r="M371" s="10" t="e">
        <f t="shared" ca="1" si="79"/>
        <v>#REF!</v>
      </c>
      <c r="N371" s="2" t="e">
        <f t="shared" ca="1" si="80"/>
        <v>#REF!</v>
      </c>
      <c r="O371" s="10" t="e">
        <f t="shared" ca="1" si="81"/>
        <v>#REF!</v>
      </c>
      <c r="P371" s="2" t="e">
        <f t="shared" ca="1" si="82"/>
        <v>#REF!</v>
      </c>
      <c r="R371" s="1" t="str">
        <f t="shared" si="84"/>
        <v/>
      </c>
      <c r="S371" s="2" t="e">
        <f t="shared" ca="1" si="85"/>
        <v>#REF!</v>
      </c>
      <c r="T371" s="1" t="str">
        <f>IF(R371&lt;0,MATCH(ABS(R371),$R373:$R$1000,0)+ROW($R373)-1,"")</f>
        <v/>
      </c>
      <c r="U371" s="1" t="str">
        <f t="shared" si="86"/>
        <v/>
      </c>
      <c r="V371" s="11" t="str">
        <f t="shared" ca="1" si="87"/>
        <v/>
      </c>
      <c r="W371" s="11"/>
      <c r="X371" s="11"/>
      <c r="Y371" s="12" t="str">
        <f ca="1">IF(V371&lt;&gt;"",IF(ABS($R371)&lt;0.8*Analyse!$AO$6/2,ABS($V371-$S371)/(INDIRECT($X$5)/100),""),"")</f>
        <v/>
      </c>
      <c r="AN371" s="1"/>
      <c r="AO371" s="2"/>
    </row>
    <row r="372" spans="4:41" x14ac:dyDescent="0.2">
      <c r="D372" s="13" t="str">
        <f>IF(B372&lt;&gt;"",TRUNC(B372-Analyse!$AP$6,2),"")</f>
        <v/>
      </c>
      <c r="F372" s="1" t="str">
        <f t="shared" si="83"/>
        <v/>
      </c>
      <c r="G372" s="12" t="str">
        <f ca="1">IF(F372&lt;&gt;"",ROW($D$5)+MATCH(F372,INDIRECT(Analyse!$AR$6):INDIRECT(Analyse!$AS$6)),"")</f>
        <v/>
      </c>
      <c r="H372" s="1" t="str">
        <f t="shared" ca="1" si="74"/>
        <v/>
      </c>
      <c r="I372" s="1" t="e">
        <f t="shared" ca="1" si="75"/>
        <v>#VALUE!</v>
      </c>
      <c r="J372" s="1" t="str">
        <f t="shared" ca="1" si="76"/>
        <v>C</v>
      </c>
      <c r="K372" s="1" t="e">
        <f t="shared" ca="1" si="77"/>
        <v>#VALUE!</v>
      </c>
      <c r="L372" s="10" t="e">
        <f t="shared" ca="1" si="78"/>
        <v>#REF!</v>
      </c>
      <c r="M372" s="10" t="e">
        <f t="shared" ca="1" si="79"/>
        <v>#REF!</v>
      </c>
      <c r="N372" s="2" t="e">
        <f t="shared" ca="1" si="80"/>
        <v>#REF!</v>
      </c>
      <c r="O372" s="10" t="e">
        <f t="shared" ca="1" si="81"/>
        <v>#REF!</v>
      </c>
      <c r="P372" s="2" t="e">
        <f t="shared" ca="1" si="82"/>
        <v>#REF!</v>
      </c>
      <c r="R372" s="1" t="str">
        <f t="shared" si="84"/>
        <v/>
      </c>
      <c r="S372" s="2" t="e">
        <f t="shared" ca="1" si="85"/>
        <v>#REF!</v>
      </c>
      <c r="T372" s="1" t="str">
        <f>IF(R372&lt;0,MATCH(ABS(R372),$R374:$R$1000,0)+ROW($R374)-1,"")</f>
        <v/>
      </c>
      <c r="U372" s="1" t="str">
        <f t="shared" si="86"/>
        <v/>
      </c>
      <c r="V372" s="11" t="str">
        <f t="shared" ca="1" si="87"/>
        <v/>
      </c>
      <c r="W372" s="11"/>
      <c r="X372" s="11"/>
      <c r="Y372" s="12" t="str">
        <f ca="1">IF(V372&lt;&gt;"",IF(ABS($R372)&lt;0.8*Analyse!$AO$6/2,ABS($V372-$S372)/(INDIRECT($X$5)/100),""),"")</f>
        <v/>
      </c>
      <c r="AN372" s="1"/>
      <c r="AO372" s="2"/>
    </row>
    <row r="373" spans="4:41" x14ac:dyDescent="0.2">
      <c r="D373" s="13" t="str">
        <f>IF(B373&lt;&gt;"",TRUNC(B373-Analyse!$AP$6,2),"")</f>
        <v/>
      </c>
      <c r="F373" s="1" t="str">
        <f t="shared" si="83"/>
        <v/>
      </c>
      <c r="G373" s="12" t="str">
        <f ca="1">IF(F373&lt;&gt;"",ROW($D$5)+MATCH(F373,INDIRECT(Analyse!$AR$6):INDIRECT(Analyse!$AS$6)),"")</f>
        <v/>
      </c>
      <c r="H373" s="1" t="str">
        <f t="shared" ca="1" si="74"/>
        <v/>
      </c>
      <c r="I373" s="1" t="e">
        <f t="shared" ca="1" si="75"/>
        <v>#VALUE!</v>
      </c>
      <c r="J373" s="1" t="str">
        <f t="shared" ca="1" si="76"/>
        <v>C</v>
      </c>
      <c r="K373" s="1" t="e">
        <f t="shared" ca="1" si="77"/>
        <v>#VALUE!</v>
      </c>
      <c r="L373" s="10" t="e">
        <f t="shared" ca="1" si="78"/>
        <v>#REF!</v>
      </c>
      <c r="M373" s="10" t="e">
        <f t="shared" ca="1" si="79"/>
        <v>#REF!</v>
      </c>
      <c r="N373" s="2" t="e">
        <f t="shared" ca="1" si="80"/>
        <v>#REF!</v>
      </c>
      <c r="O373" s="10" t="e">
        <f t="shared" ca="1" si="81"/>
        <v>#REF!</v>
      </c>
      <c r="P373" s="2" t="e">
        <f t="shared" ca="1" si="82"/>
        <v>#REF!</v>
      </c>
      <c r="R373" s="1" t="str">
        <f t="shared" si="84"/>
        <v/>
      </c>
      <c r="S373" s="2" t="e">
        <f t="shared" ca="1" si="85"/>
        <v>#REF!</v>
      </c>
      <c r="T373" s="1" t="str">
        <f>IF(R373&lt;0,MATCH(ABS(R373),$R375:$R$1000,0)+ROW($R375)-1,"")</f>
        <v/>
      </c>
      <c r="U373" s="1" t="str">
        <f t="shared" si="86"/>
        <v/>
      </c>
      <c r="V373" s="11" t="str">
        <f t="shared" ca="1" si="87"/>
        <v/>
      </c>
      <c r="W373" s="11"/>
      <c r="X373" s="11"/>
      <c r="Y373" s="12" t="str">
        <f ca="1">IF(V373&lt;&gt;"",IF(ABS($R373)&lt;0.8*Analyse!$AO$6/2,ABS($V373-$S373)/(INDIRECT($X$5)/100),""),"")</f>
        <v/>
      </c>
      <c r="AN373" s="1"/>
      <c r="AO373" s="2"/>
    </row>
    <row r="374" spans="4:41" x14ac:dyDescent="0.2">
      <c r="D374" s="13" t="str">
        <f>IF(B374&lt;&gt;"",TRUNC(B374-Analyse!$AP$6,2),"")</f>
        <v/>
      </c>
      <c r="F374" s="1" t="str">
        <f t="shared" si="83"/>
        <v/>
      </c>
      <c r="G374" s="12" t="str">
        <f ca="1">IF(F374&lt;&gt;"",ROW($D$5)+MATCH(F374,INDIRECT(Analyse!$AR$6):INDIRECT(Analyse!$AS$6)),"")</f>
        <v/>
      </c>
      <c r="H374" s="1" t="str">
        <f t="shared" ca="1" si="74"/>
        <v/>
      </c>
      <c r="I374" s="1" t="e">
        <f t="shared" ca="1" si="75"/>
        <v>#VALUE!</v>
      </c>
      <c r="J374" s="1" t="str">
        <f t="shared" ca="1" si="76"/>
        <v>C</v>
      </c>
      <c r="K374" s="1" t="e">
        <f t="shared" ca="1" si="77"/>
        <v>#VALUE!</v>
      </c>
      <c r="L374" s="10" t="e">
        <f t="shared" ca="1" si="78"/>
        <v>#REF!</v>
      </c>
      <c r="M374" s="10" t="e">
        <f t="shared" ca="1" si="79"/>
        <v>#REF!</v>
      </c>
      <c r="N374" s="2" t="e">
        <f t="shared" ca="1" si="80"/>
        <v>#REF!</v>
      </c>
      <c r="O374" s="10" t="e">
        <f t="shared" ca="1" si="81"/>
        <v>#REF!</v>
      </c>
      <c r="P374" s="2" t="e">
        <f t="shared" ca="1" si="82"/>
        <v>#REF!</v>
      </c>
      <c r="R374" s="1" t="str">
        <f t="shared" si="84"/>
        <v/>
      </c>
      <c r="S374" s="2" t="e">
        <f t="shared" ca="1" si="85"/>
        <v>#REF!</v>
      </c>
      <c r="T374" s="1" t="str">
        <f>IF(R374&lt;0,MATCH(ABS(R374),$R376:$R$1000,0)+ROW($R376)-1,"")</f>
        <v/>
      </c>
      <c r="U374" s="1" t="str">
        <f t="shared" si="86"/>
        <v/>
      </c>
      <c r="V374" s="11" t="str">
        <f t="shared" ca="1" si="87"/>
        <v/>
      </c>
      <c r="W374" s="11"/>
      <c r="X374" s="11"/>
      <c r="Y374" s="12" t="str">
        <f ca="1">IF(V374&lt;&gt;"",IF(ABS($R374)&lt;0.8*Analyse!$AO$6/2,ABS($V374-$S374)/(INDIRECT($X$5)/100),""),"")</f>
        <v/>
      </c>
      <c r="AN374" s="1"/>
      <c r="AO374" s="2"/>
    </row>
    <row r="375" spans="4:41" x14ac:dyDescent="0.2">
      <c r="D375" s="13" t="str">
        <f>IF(B375&lt;&gt;"",TRUNC(B375-Analyse!$AP$6,2),"")</f>
        <v/>
      </c>
      <c r="F375" s="1" t="str">
        <f t="shared" si="83"/>
        <v/>
      </c>
      <c r="G375" s="12" t="str">
        <f ca="1">IF(F375&lt;&gt;"",ROW($D$5)+MATCH(F375,INDIRECT(Analyse!$AR$6):INDIRECT(Analyse!$AS$6)),"")</f>
        <v/>
      </c>
      <c r="H375" s="1" t="str">
        <f t="shared" ca="1" si="74"/>
        <v/>
      </c>
      <c r="I375" s="1" t="e">
        <f t="shared" ca="1" si="75"/>
        <v>#VALUE!</v>
      </c>
      <c r="J375" s="1" t="str">
        <f t="shared" ca="1" si="76"/>
        <v>C</v>
      </c>
      <c r="K375" s="1" t="e">
        <f t="shared" ca="1" si="77"/>
        <v>#VALUE!</v>
      </c>
      <c r="L375" s="10" t="e">
        <f t="shared" ca="1" si="78"/>
        <v>#REF!</v>
      </c>
      <c r="M375" s="10" t="e">
        <f t="shared" ca="1" si="79"/>
        <v>#REF!</v>
      </c>
      <c r="N375" s="2" t="e">
        <f t="shared" ca="1" si="80"/>
        <v>#REF!</v>
      </c>
      <c r="O375" s="10" t="e">
        <f t="shared" ca="1" si="81"/>
        <v>#REF!</v>
      </c>
      <c r="P375" s="2" t="e">
        <f t="shared" ca="1" si="82"/>
        <v>#REF!</v>
      </c>
      <c r="R375" s="1" t="str">
        <f t="shared" si="84"/>
        <v/>
      </c>
      <c r="S375" s="2" t="e">
        <f t="shared" ca="1" si="85"/>
        <v>#REF!</v>
      </c>
      <c r="T375" s="1" t="str">
        <f>IF(R375&lt;0,MATCH(ABS(R375),$R377:$R$1000,0)+ROW($R377)-1,"")</f>
        <v/>
      </c>
      <c r="U375" s="1" t="str">
        <f t="shared" si="86"/>
        <v/>
      </c>
      <c r="V375" s="11" t="str">
        <f t="shared" ca="1" si="87"/>
        <v/>
      </c>
      <c r="W375" s="11"/>
      <c r="X375" s="11"/>
      <c r="Y375" s="12" t="str">
        <f ca="1">IF(V375&lt;&gt;"",IF(ABS($R375)&lt;0.8*Analyse!$AO$6/2,ABS($V375-$S375)/(INDIRECT($X$5)/100),""),"")</f>
        <v/>
      </c>
      <c r="AN375" s="1"/>
      <c r="AO375" s="2"/>
    </row>
    <row r="376" spans="4:41" x14ac:dyDescent="0.2">
      <c r="D376" s="13" t="str">
        <f>IF(B376&lt;&gt;"",TRUNC(B376-Analyse!$AP$6,2),"")</f>
        <v/>
      </c>
      <c r="F376" s="1" t="str">
        <f t="shared" si="83"/>
        <v/>
      </c>
      <c r="G376" s="12" t="str">
        <f ca="1">IF(F376&lt;&gt;"",ROW($D$5)+MATCH(F376,INDIRECT(Analyse!$AR$6):INDIRECT(Analyse!$AS$6)),"")</f>
        <v/>
      </c>
      <c r="H376" s="1" t="str">
        <f t="shared" ca="1" si="74"/>
        <v/>
      </c>
      <c r="I376" s="1" t="e">
        <f t="shared" ca="1" si="75"/>
        <v>#VALUE!</v>
      </c>
      <c r="J376" s="1" t="str">
        <f t="shared" ca="1" si="76"/>
        <v>C</v>
      </c>
      <c r="K376" s="1" t="e">
        <f t="shared" ca="1" si="77"/>
        <v>#VALUE!</v>
      </c>
      <c r="L376" s="10" t="e">
        <f t="shared" ca="1" si="78"/>
        <v>#REF!</v>
      </c>
      <c r="M376" s="10" t="e">
        <f t="shared" ca="1" si="79"/>
        <v>#REF!</v>
      </c>
      <c r="N376" s="2" t="e">
        <f t="shared" ca="1" si="80"/>
        <v>#REF!</v>
      </c>
      <c r="O376" s="10" t="e">
        <f t="shared" ca="1" si="81"/>
        <v>#REF!</v>
      </c>
      <c r="P376" s="2" t="e">
        <f t="shared" ca="1" si="82"/>
        <v>#REF!</v>
      </c>
      <c r="R376" s="1" t="str">
        <f t="shared" si="84"/>
        <v/>
      </c>
      <c r="S376" s="2" t="e">
        <f t="shared" ca="1" si="85"/>
        <v>#REF!</v>
      </c>
      <c r="T376" s="1" t="str">
        <f>IF(R376&lt;0,MATCH(ABS(R376),$R378:$R$1000,0)+ROW($R378)-1,"")</f>
        <v/>
      </c>
      <c r="U376" s="1" t="str">
        <f t="shared" si="86"/>
        <v/>
      </c>
      <c r="V376" s="11" t="str">
        <f t="shared" ca="1" si="87"/>
        <v/>
      </c>
      <c r="W376" s="11"/>
      <c r="X376" s="11"/>
      <c r="Y376" s="12" t="str">
        <f ca="1">IF(V376&lt;&gt;"",IF(ABS($R376)&lt;0.8*Analyse!$AO$6/2,ABS($V376-$S376)/(INDIRECT($X$5)/100),""),"")</f>
        <v/>
      </c>
      <c r="AN376" s="1"/>
      <c r="AO376" s="2"/>
    </row>
    <row r="377" spans="4:41" x14ac:dyDescent="0.2">
      <c r="D377" s="13" t="str">
        <f>IF(B377&lt;&gt;"",TRUNC(B377-Analyse!$AP$6,2),"")</f>
        <v/>
      </c>
      <c r="F377" s="1" t="str">
        <f t="shared" si="83"/>
        <v/>
      </c>
      <c r="G377" s="12" t="str">
        <f ca="1">IF(F377&lt;&gt;"",ROW($D$5)+MATCH(F377,INDIRECT(Analyse!$AR$6):INDIRECT(Analyse!$AS$6)),"")</f>
        <v/>
      </c>
      <c r="H377" s="1" t="str">
        <f t="shared" ca="1" si="74"/>
        <v/>
      </c>
      <c r="I377" s="1" t="e">
        <f t="shared" ca="1" si="75"/>
        <v>#VALUE!</v>
      </c>
      <c r="J377" s="1" t="str">
        <f t="shared" ca="1" si="76"/>
        <v>C</v>
      </c>
      <c r="K377" s="1" t="e">
        <f t="shared" ca="1" si="77"/>
        <v>#VALUE!</v>
      </c>
      <c r="L377" s="10" t="e">
        <f t="shared" ca="1" si="78"/>
        <v>#REF!</v>
      </c>
      <c r="M377" s="10" t="e">
        <f t="shared" ca="1" si="79"/>
        <v>#REF!</v>
      </c>
      <c r="N377" s="2" t="e">
        <f t="shared" ca="1" si="80"/>
        <v>#REF!</v>
      </c>
      <c r="O377" s="10" t="e">
        <f t="shared" ca="1" si="81"/>
        <v>#REF!</v>
      </c>
      <c r="P377" s="2" t="e">
        <f t="shared" ca="1" si="82"/>
        <v>#REF!</v>
      </c>
      <c r="R377" s="1" t="str">
        <f t="shared" si="84"/>
        <v/>
      </c>
      <c r="S377" s="2" t="e">
        <f t="shared" ca="1" si="85"/>
        <v>#REF!</v>
      </c>
      <c r="T377" s="1" t="str">
        <f>IF(R377&lt;0,MATCH(ABS(R377),$R379:$R$1000,0)+ROW($R379)-1,"")</f>
        <v/>
      </c>
      <c r="U377" s="1" t="str">
        <f t="shared" si="86"/>
        <v/>
      </c>
      <c r="V377" s="11" t="str">
        <f t="shared" ca="1" si="87"/>
        <v/>
      </c>
      <c r="W377" s="11"/>
      <c r="X377" s="11"/>
      <c r="Y377" s="12" t="str">
        <f ca="1">IF(V377&lt;&gt;"",IF(ABS($R377)&lt;0.8*Analyse!$AO$6/2,ABS($V377-$S377)/(INDIRECT($X$5)/100),""),"")</f>
        <v/>
      </c>
      <c r="AN377" s="1"/>
      <c r="AO377" s="2"/>
    </row>
    <row r="378" spans="4:41" x14ac:dyDescent="0.2">
      <c r="D378" s="13" t="str">
        <f>IF(B378&lt;&gt;"",TRUNC(B378-Analyse!$AP$6,2),"")</f>
        <v/>
      </c>
      <c r="F378" s="1" t="str">
        <f t="shared" si="83"/>
        <v/>
      </c>
      <c r="G378" s="12" t="str">
        <f ca="1">IF(F378&lt;&gt;"",ROW($D$5)+MATCH(F378,INDIRECT(Analyse!$AR$6):INDIRECT(Analyse!$AS$6)),"")</f>
        <v/>
      </c>
      <c r="H378" s="1" t="str">
        <f t="shared" ca="1" si="74"/>
        <v/>
      </c>
      <c r="I378" s="1" t="e">
        <f t="shared" ca="1" si="75"/>
        <v>#VALUE!</v>
      </c>
      <c r="J378" s="1" t="str">
        <f t="shared" ca="1" si="76"/>
        <v>C</v>
      </c>
      <c r="K378" s="1" t="e">
        <f t="shared" ca="1" si="77"/>
        <v>#VALUE!</v>
      </c>
      <c r="L378" s="10" t="e">
        <f t="shared" ca="1" si="78"/>
        <v>#REF!</v>
      </c>
      <c r="M378" s="10" t="e">
        <f t="shared" ca="1" si="79"/>
        <v>#REF!</v>
      </c>
      <c r="N378" s="2" t="e">
        <f t="shared" ca="1" si="80"/>
        <v>#REF!</v>
      </c>
      <c r="O378" s="10" t="e">
        <f t="shared" ca="1" si="81"/>
        <v>#REF!</v>
      </c>
      <c r="P378" s="2" t="e">
        <f t="shared" ca="1" si="82"/>
        <v>#REF!</v>
      </c>
      <c r="R378" s="1" t="str">
        <f t="shared" si="84"/>
        <v/>
      </c>
      <c r="S378" s="2" t="e">
        <f t="shared" ca="1" si="85"/>
        <v>#REF!</v>
      </c>
      <c r="T378" s="1" t="str">
        <f>IF(R378&lt;0,MATCH(ABS(R378),$R380:$R$1000,0)+ROW($R380)-1,"")</f>
        <v/>
      </c>
      <c r="U378" s="1" t="str">
        <f t="shared" si="86"/>
        <v/>
      </c>
      <c r="V378" s="11" t="str">
        <f t="shared" ca="1" si="87"/>
        <v/>
      </c>
      <c r="W378" s="11"/>
      <c r="X378" s="11"/>
      <c r="Y378" s="12" t="str">
        <f ca="1">IF(V378&lt;&gt;"",IF(ABS($R378)&lt;0.8*Analyse!$AO$6/2,ABS($V378-$S378)/(INDIRECT($X$5)/100),""),"")</f>
        <v/>
      </c>
      <c r="AN378" s="1"/>
      <c r="AO378" s="2"/>
    </row>
    <row r="379" spans="4:41" x14ac:dyDescent="0.2">
      <c r="D379" s="13" t="str">
        <f>IF(B379&lt;&gt;"",TRUNC(B379-Analyse!$AP$6,2),"")</f>
        <v/>
      </c>
      <c r="F379" s="1" t="str">
        <f t="shared" si="83"/>
        <v/>
      </c>
      <c r="G379" s="12" t="str">
        <f ca="1">IF(F379&lt;&gt;"",ROW($D$5)+MATCH(F379,INDIRECT(Analyse!$AR$6):INDIRECT(Analyse!$AS$6)),"")</f>
        <v/>
      </c>
      <c r="H379" s="1" t="str">
        <f t="shared" ca="1" si="74"/>
        <v/>
      </c>
      <c r="I379" s="1" t="e">
        <f t="shared" ca="1" si="75"/>
        <v>#VALUE!</v>
      </c>
      <c r="J379" s="1" t="str">
        <f t="shared" ca="1" si="76"/>
        <v>C</v>
      </c>
      <c r="K379" s="1" t="e">
        <f t="shared" ca="1" si="77"/>
        <v>#VALUE!</v>
      </c>
      <c r="L379" s="10" t="e">
        <f t="shared" ca="1" si="78"/>
        <v>#REF!</v>
      </c>
      <c r="M379" s="10" t="e">
        <f t="shared" ca="1" si="79"/>
        <v>#REF!</v>
      </c>
      <c r="N379" s="2" t="e">
        <f t="shared" ca="1" si="80"/>
        <v>#REF!</v>
      </c>
      <c r="O379" s="10" t="e">
        <f t="shared" ca="1" si="81"/>
        <v>#REF!</v>
      </c>
      <c r="P379" s="2" t="e">
        <f t="shared" ca="1" si="82"/>
        <v>#REF!</v>
      </c>
      <c r="R379" s="1" t="str">
        <f t="shared" si="84"/>
        <v/>
      </c>
      <c r="S379" s="2" t="e">
        <f t="shared" ca="1" si="85"/>
        <v>#REF!</v>
      </c>
      <c r="T379" s="1" t="str">
        <f>IF(R379&lt;0,MATCH(ABS(R379),$R381:$R$1000,0)+ROW($R381)-1,"")</f>
        <v/>
      </c>
      <c r="U379" s="1" t="str">
        <f t="shared" si="86"/>
        <v/>
      </c>
      <c r="V379" s="11" t="str">
        <f t="shared" ca="1" si="87"/>
        <v/>
      </c>
      <c r="W379" s="11"/>
      <c r="X379" s="11"/>
      <c r="Y379" s="12" t="str">
        <f ca="1">IF(V379&lt;&gt;"",IF(ABS($R379)&lt;0.8*Analyse!$AO$6/2,ABS($V379-$S379)/(INDIRECT($X$5)/100),""),"")</f>
        <v/>
      </c>
      <c r="AN379" s="1"/>
      <c r="AO379" s="2"/>
    </row>
    <row r="380" spans="4:41" x14ac:dyDescent="0.2">
      <c r="D380" s="13" t="str">
        <f>IF(B380&lt;&gt;"",TRUNC(B380-Analyse!$AP$6,2),"")</f>
        <v/>
      </c>
      <c r="F380" s="1" t="str">
        <f t="shared" si="83"/>
        <v/>
      </c>
      <c r="G380" s="12" t="str">
        <f ca="1">IF(F380&lt;&gt;"",ROW($D$5)+MATCH(F380,INDIRECT(Analyse!$AR$6):INDIRECT(Analyse!$AS$6)),"")</f>
        <v/>
      </c>
      <c r="H380" s="1" t="str">
        <f t="shared" ca="1" si="74"/>
        <v/>
      </c>
      <c r="I380" s="1" t="e">
        <f t="shared" ca="1" si="75"/>
        <v>#VALUE!</v>
      </c>
      <c r="J380" s="1" t="str">
        <f t="shared" ca="1" si="76"/>
        <v>C</v>
      </c>
      <c r="K380" s="1" t="e">
        <f t="shared" ca="1" si="77"/>
        <v>#VALUE!</v>
      </c>
      <c r="L380" s="10" t="e">
        <f t="shared" ca="1" si="78"/>
        <v>#REF!</v>
      </c>
      <c r="M380" s="10" t="e">
        <f t="shared" ca="1" si="79"/>
        <v>#REF!</v>
      </c>
      <c r="N380" s="2" t="e">
        <f t="shared" ca="1" si="80"/>
        <v>#REF!</v>
      </c>
      <c r="O380" s="10" t="e">
        <f t="shared" ca="1" si="81"/>
        <v>#REF!</v>
      </c>
      <c r="P380" s="2" t="e">
        <f t="shared" ca="1" si="82"/>
        <v>#REF!</v>
      </c>
      <c r="R380" s="1" t="str">
        <f t="shared" si="84"/>
        <v/>
      </c>
      <c r="S380" s="2" t="e">
        <f t="shared" ca="1" si="85"/>
        <v>#REF!</v>
      </c>
      <c r="T380" s="1" t="str">
        <f>IF(R380&lt;0,MATCH(ABS(R380),$R382:$R$1000,0)+ROW($R382)-1,"")</f>
        <v/>
      </c>
      <c r="U380" s="1" t="str">
        <f t="shared" si="86"/>
        <v/>
      </c>
      <c r="V380" s="11" t="str">
        <f t="shared" ca="1" si="87"/>
        <v/>
      </c>
      <c r="W380" s="11"/>
      <c r="X380" s="11"/>
      <c r="Y380" s="12" t="str">
        <f ca="1">IF(V380&lt;&gt;"",IF(ABS($R380)&lt;0.8*Analyse!$AO$6/2,ABS($V380-$S380)/(INDIRECT($X$5)/100),""),"")</f>
        <v/>
      </c>
      <c r="AN380" s="1"/>
      <c r="AO380" s="2"/>
    </row>
    <row r="381" spans="4:41" x14ac:dyDescent="0.2">
      <c r="D381" s="13" t="str">
        <f>IF(B381&lt;&gt;"",TRUNC(B381-Analyse!$AP$6,2),"")</f>
        <v/>
      </c>
      <c r="F381" s="1" t="str">
        <f t="shared" si="83"/>
        <v/>
      </c>
      <c r="G381" s="12" t="str">
        <f ca="1">IF(F381&lt;&gt;"",ROW($D$5)+MATCH(F381,INDIRECT(Analyse!$AR$6):INDIRECT(Analyse!$AS$6)),"")</f>
        <v/>
      </c>
      <c r="H381" s="1" t="str">
        <f t="shared" ca="1" si="74"/>
        <v/>
      </c>
      <c r="I381" s="1" t="e">
        <f t="shared" ca="1" si="75"/>
        <v>#VALUE!</v>
      </c>
      <c r="J381" s="1" t="str">
        <f t="shared" ca="1" si="76"/>
        <v>C</v>
      </c>
      <c r="K381" s="1" t="e">
        <f t="shared" ca="1" si="77"/>
        <v>#VALUE!</v>
      </c>
      <c r="L381" s="10" t="e">
        <f t="shared" ca="1" si="78"/>
        <v>#REF!</v>
      </c>
      <c r="M381" s="10" t="e">
        <f t="shared" ca="1" si="79"/>
        <v>#REF!</v>
      </c>
      <c r="N381" s="2" t="e">
        <f t="shared" ca="1" si="80"/>
        <v>#REF!</v>
      </c>
      <c r="O381" s="10" t="e">
        <f t="shared" ca="1" si="81"/>
        <v>#REF!</v>
      </c>
      <c r="P381" s="2" t="e">
        <f t="shared" ca="1" si="82"/>
        <v>#REF!</v>
      </c>
      <c r="R381" s="1" t="str">
        <f t="shared" si="84"/>
        <v/>
      </c>
      <c r="S381" s="2" t="e">
        <f t="shared" ca="1" si="85"/>
        <v>#REF!</v>
      </c>
      <c r="T381" s="1" t="str">
        <f>IF(R381&lt;0,MATCH(ABS(R381),$R383:$R$1000,0)+ROW($R383)-1,"")</f>
        <v/>
      </c>
      <c r="U381" s="1" t="str">
        <f t="shared" si="86"/>
        <v/>
      </c>
      <c r="V381" s="11" t="str">
        <f t="shared" ca="1" si="87"/>
        <v/>
      </c>
      <c r="W381" s="11"/>
      <c r="X381" s="11"/>
      <c r="Y381" s="12" t="str">
        <f ca="1">IF(V381&lt;&gt;"",IF(ABS($R381)&lt;0.8*Analyse!$AO$6/2,ABS($V381-$S381)/(INDIRECT($X$5)/100),""),"")</f>
        <v/>
      </c>
      <c r="AN381" s="1"/>
      <c r="AO381" s="2"/>
    </row>
    <row r="382" spans="4:41" x14ac:dyDescent="0.2">
      <c r="D382" s="13" t="str">
        <f>IF(B382&lt;&gt;"",TRUNC(B382-Analyse!$AP$6,2),"")</f>
        <v/>
      </c>
      <c r="F382" s="1" t="str">
        <f t="shared" si="83"/>
        <v/>
      </c>
      <c r="G382" s="12" t="str">
        <f ca="1">IF(F382&lt;&gt;"",ROW($D$5)+MATCH(F382,INDIRECT(Analyse!$AR$6):INDIRECT(Analyse!$AS$6)),"")</f>
        <v/>
      </c>
      <c r="H382" s="1" t="str">
        <f t="shared" ca="1" si="74"/>
        <v/>
      </c>
      <c r="I382" s="1" t="e">
        <f t="shared" ca="1" si="75"/>
        <v>#VALUE!</v>
      </c>
      <c r="J382" s="1" t="str">
        <f t="shared" ca="1" si="76"/>
        <v>C</v>
      </c>
      <c r="K382" s="1" t="e">
        <f t="shared" ca="1" si="77"/>
        <v>#VALUE!</v>
      </c>
      <c r="L382" s="10" t="e">
        <f t="shared" ca="1" si="78"/>
        <v>#REF!</v>
      </c>
      <c r="M382" s="10" t="e">
        <f t="shared" ca="1" si="79"/>
        <v>#REF!</v>
      </c>
      <c r="N382" s="2" t="e">
        <f t="shared" ca="1" si="80"/>
        <v>#REF!</v>
      </c>
      <c r="O382" s="10" t="e">
        <f t="shared" ca="1" si="81"/>
        <v>#REF!</v>
      </c>
      <c r="P382" s="2" t="e">
        <f t="shared" ca="1" si="82"/>
        <v>#REF!</v>
      </c>
      <c r="R382" s="1" t="str">
        <f t="shared" si="84"/>
        <v/>
      </c>
      <c r="S382" s="2" t="e">
        <f t="shared" ca="1" si="85"/>
        <v>#REF!</v>
      </c>
      <c r="T382" s="1" t="str">
        <f>IF(R382&lt;0,MATCH(ABS(R382),$R384:$R$1000,0)+ROW($R384)-1,"")</f>
        <v/>
      </c>
      <c r="U382" s="1" t="str">
        <f t="shared" si="86"/>
        <v/>
      </c>
      <c r="V382" s="11" t="str">
        <f t="shared" ca="1" si="87"/>
        <v/>
      </c>
      <c r="W382" s="11"/>
      <c r="X382" s="11"/>
      <c r="Y382" s="12" t="str">
        <f ca="1">IF(V382&lt;&gt;"",IF(ABS($R382)&lt;0.8*Analyse!$AO$6/2,ABS($V382-$S382)/(INDIRECT($X$5)/100),""),"")</f>
        <v/>
      </c>
      <c r="AN382" s="1"/>
      <c r="AO382" s="2"/>
    </row>
    <row r="383" spans="4:41" x14ac:dyDescent="0.2">
      <c r="D383" s="13" t="str">
        <f>IF(B383&lt;&gt;"",TRUNC(B383-Analyse!$AP$6,2),"")</f>
        <v/>
      </c>
      <c r="F383" s="1" t="str">
        <f t="shared" si="83"/>
        <v/>
      </c>
      <c r="G383" s="12" t="str">
        <f ca="1">IF(F383&lt;&gt;"",ROW($D$5)+MATCH(F383,INDIRECT(Analyse!$AR$6):INDIRECT(Analyse!$AS$6)),"")</f>
        <v/>
      </c>
      <c r="H383" s="1" t="str">
        <f t="shared" ca="1" si="74"/>
        <v/>
      </c>
      <c r="I383" s="1" t="e">
        <f t="shared" ca="1" si="75"/>
        <v>#VALUE!</v>
      </c>
      <c r="J383" s="1" t="str">
        <f t="shared" ca="1" si="76"/>
        <v>C</v>
      </c>
      <c r="K383" s="1" t="e">
        <f t="shared" ca="1" si="77"/>
        <v>#VALUE!</v>
      </c>
      <c r="L383" s="10" t="e">
        <f t="shared" ca="1" si="78"/>
        <v>#REF!</v>
      </c>
      <c r="M383" s="10" t="e">
        <f t="shared" ca="1" si="79"/>
        <v>#REF!</v>
      </c>
      <c r="N383" s="2" t="e">
        <f t="shared" ca="1" si="80"/>
        <v>#REF!</v>
      </c>
      <c r="O383" s="10" t="e">
        <f t="shared" ca="1" si="81"/>
        <v>#REF!</v>
      </c>
      <c r="P383" s="2" t="e">
        <f t="shared" ca="1" si="82"/>
        <v>#REF!</v>
      </c>
      <c r="R383" s="1" t="str">
        <f t="shared" si="84"/>
        <v/>
      </c>
      <c r="S383" s="2" t="e">
        <f t="shared" ca="1" si="85"/>
        <v>#REF!</v>
      </c>
      <c r="T383" s="1" t="str">
        <f>IF(R383&lt;0,MATCH(ABS(R383),$R385:$R$1000,0)+ROW($R385)-1,"")</f>
        <v/>
      </c>
      <c r="U383" s="1" t="str">
        <f t="shared" si="86"/>
        <v/>
      </c>
      <c r="V383" s="11" t="str">
        <f t="shared" ca="1" si="87"/>
        <v/>
      </c>
      <c r="W383" s="11"/>
      <c r="X383" s="11"/>
      <c r="Y383" s="12" t="str">
        <f ca="1">IF(V383&lt;&gt;"",IF(ABS($R383)&lt;0.8*Analyse!$AO$6/2,ABS($V383-$S383)/(INDIRECT($X$5)/100),""),"")</f>
        <v/>
      </c>
      <c r="AN383" s="1"/>
      <c r="AO383" s="2"/>
    </row>
    <row r="384" spans="4:41" x14ac:dyDescent="0.2">
      <c r="D384" s="13" t="str">
        <f>IF(B384&lt;&gt;"",TRUNC(B384-Analyse!$AP$6,2),"")</f>
        <v/>
      </c>
      <c r="F384" s="1" t="str">
        <f t="shared" si="83"/>
        <v/>
      </c>
      <c r="G384" s="12" t="str">
        <f ca="1">IF(F384&lt;&gt;"",ROW($D$5)+MATCH(F384,INDIRECT(Analyse!$AR$6):INDIRECT(Analyse!$AS$6)),"")</f>
        <v/>
      </c>
      <c r="H384" s="1" t="str">
        <f t="shared" ca="1" si="74"/>
        <v/>
      </c>
      <c r="I384" s="1" t="e">
        <f t="shared" ca="1" si="75"/>
        <v>#VALUE!</v>
      </c>
      <c r="J384" s="1" t="str">
        <f t="shared" ca="1" si="76"/>
        <v>C</v>
      </c>
      <c r="K384" s="1" t="e">
        <f t="shared" ca="1" si="77"/>
        <v>#VALUE!</v>
      </c>
      <c r="L384" s="10" t="e">
        <f t="shared" ca="1" si="78"/>
        <v>#REF!</v>
      </c>
      <c r="M384" s="10" t="e">
        <f t="shared" ca="1" si="79"/>
        <v>#REF!</v>
      </c>
      <c r="N384" s="2" t="e">
        <f t="shared" ca="1" si="80"/>
        <v>#REF!</v>
      </c>
      <c r="O384" s="10" t="e">
        <f t="shared" ca="1" si="81"/>
        <v>#REF!</v>
      </c>
      <c r="P384" s="2" t="e">
        <f t="shared" ca="1" si="82"/>
        <v>#REF!</v>
      </c>
      <c r="R384" s="1" t="str">
        <f t="shared" si="84"/>
        <v/>
      </c>
      <c r="S384" s="2" t="e">
        <f t="shared" ca="1" si="85"/>
        <v>#REF!</v>
      </c>
      <c r="T384" s="1" t="str">
        <f>IF(R384&lt;0,MATCH(ABS(R384),$R386:$R$1000,0)+ROW($R386)-1,"")</f>
        <v/>
      </c>
      <c r="U384" s="1" t="str">
        <f t="shared" si="86"/>
        <v/>
      </c>
      <c r="V384" s="11" t="str">
        <f t="shared" ca="1" si="87"/>
        <v/>
      </c>
      <c r="W384" s="11"/>
      <c r="X384" s="11"/>
      <c r="Y384" s="12" t="str">
        <f ca="1">IF(V384&lt;&gt;"",IF(ABS($R384)&lt;0.8*Analyse!$AO$6/2,ABS($V384-$S384)/(INDIRECT($X$5)/100),""),"")</f>
        <v/>
      </c>
      <c r="AN384" s="1"/>
      <c r="AO384" s="2"/>
    </row>
    <row r="385" spans="4:41" x14ac:dyDescent="0.2">
      <c r="D385" s="13" t="str">
        <f>IF(B385&lt;&gt;"",TRUNC(B385-Analyse!$AP$6,2),"")</f>
        <v/>
      </c>
      <c r="F385" s="1" t="str">
        <f t="shared" si="83"/>
        <v/>
      </c>
      <c r="G385" s="12" t="str">
        <f ca="1">IF(F385&lt;&gt;"",ROW($D$5)+MATCH(F385,INDIRECT(Analyse!$AR$6):INDIRECT(Analyse!$AS$6)),"")</f>
        <v/>
      </c>
      <c r="H385" s="1" t="str">
        <f t="shared" ca="1" si="74"/>
        <v/>
      </c>
      <c r="I385" s="1" t="e">
        <f t="shared" ca="1" si="75"/>
        <v>#VALUE!</v>
      </c>
      <c r="J385" s="1" t="str">
        <f t="shared" ca="1" si="76"/>
        <v>C</v>
      </c>
      <c r="K385" s="1" t="e">
        <f t="shared" ca="1" si="77"/>
        <v>#VALUE!</v>
      </c>
      <c r="L385" s="10" t="e">
        <f t="shared" ca="1" si="78"/>
        <v>#REF!</v>
      </c>
      <c r="M385" s="10" t="e">
        <f t="shared" ca="1" si="79"/>
        <v>#REF!</v>
      </c>
      <c r="N385" s="2" t="e">
        <f t="shared" ca="1" si="80"/>
        <v>#REF!</v>
      </c>
      <c r="O385" s="10" t="e">
        <f t="shared" ca="1" si="81"/>
        <v>#REF!</v>
      </c>
      <c r="P385" s="2" t="e">
        <f t="shared" ca="1" si="82"/>
        <v>#REF!</v>
      </c>
      <c r="R385" s="1" t="str">
        <f t="shared" si="84"/>
        <v/>
      </c>
      <c r="S385" s="2" t="e">
        <f t="shared" ca="1" si="85"/>
        <v>#REF!</v>
      </c>
      <c r="T385" s="1" t="str">
        <f>IF(R385&lt;0,MATCH(ABS(R385),$R387:$R$1000,0)+ROW($R387)-1,"")</f>
        <v/>
      </c>
      <c r="U385" s="1" t="str">
        <f t="shared" si="86"/>
        <v/>
      </c>
      <c r="V385" s="11" t="str">
        <f t="shared" ca="1" si="87"/>
        <v/>
      </c>
      <c r="W385" s="11"/>
      <c r="X385" s="11"/>
      <c r="Y385" s="12" t="str">
        <f ca="1">IF(V385&lt;&gt;"",IF(ABS($R385)&lt;0.8*Analyse!$AO$6/2,ABS($V385-$S385)/(INDIRECT($X$5)/100),""),"")</f>
        <v/>
      </c>
      <c r="AN385" s="1"/>
      <c r="AO385" s="2"/>
    </row>
    <row r="386" spans="4:41" x14ac:dyDescent="0.2">
      <c r="D386" s="13" t="str">
        <f>IF(B386&lt;&gt;"",TRUNC(B386-Analyse!$AP$6,2),"")</f>
        <v/>
      </c>
      <c r="F386" s="1" t="str">
        <f t="shared" si="83"/>
        <v/>
      </c>
      <c r="G386" s="12" t="str">
        <f ca="1">IF(F386&lt;&gt;"",ROW($D$5)+MATCH(F386,INDIRECT(Analyse!$AR$6):INDIRECT(Analyse!$AS$6)),"")</f>
        <v/>
      </c>
      <c r="H386" s="1" t="str">
        <f t="shared" ca="1" si="74"/>
        <v/>
      </c>
      <c r="I386" s="1" t="e">
        <f t="shared" ca="1" si="75"/>
        <v>#VALUE!</v>
      </c>
      <c r="J386" s="1" t="str">
        <f t="shared" ca="1" si="76"/>
        <v>C</v>
      </c>
      <c r="K386" s="1" t="e">
        <f t="shared" ca="1" si="77"/>
        <v>#VALUE!</v>
      </c>
      <c r="L386" s="10" t="e">
        <f t="shared" ca="1" si="78"/>
        <v>#REF!</v>
      </c>
      <c r="M386" s="10" t="e">
        <f t="shared" ca="1" si="79"/>
        <v>#REF!</v>
      </c>
      <c r="N386" s="2" t="e">
        <f t="shared" ca="1" si="80"/>
        <v>#REF!</v>
      </c>
      <c r="O386" s="10" t="e">
        <f t="shared" ca="1" si="81"/>
        <v>#REF!</v>
      </c>
      <c r="P386" s="2" t="e">
        <f t="shared" ca="1" si="82"/>
        <v>#REF!</v>
      </c>
      <c r="R386" s="1" t="str">
        <f t="shared" si="84"/>
        <v/>
      </c>
      <c r="S386" s="2" t="e">
        <f t="shared" ca="1" si="85"/>
        <v>#REF!</v>
      </c>
      <c r="T386" s="1" t="str">
        <f>IF(R386&lt;0,MATCH(ABS(R386),$R388:$R$1000,0)+ROW($R388)-1,"")</f>
        <v/>
      </c>
      <c r="U386" s="1" t="str">
        <f t="shared" si="86"/>
        <v/>
      </c>
      <c r="V386" s="11" t="str">
        <f t="shared" ca="1" si="87"/>
        <v/>
      </c>
      <c r="W386" s="11"/>
      <c r="X386" s="11"/>
      <c r="Y386" s="12" t="str">
        <f ca="1">IF(V386&lt;&gt;"",IF(ABS($R386)&lt;0.8*Analyse!$AO$6/2,ABS($V386-$S386)/(INDIRECT($X$5)/100),""),"")</f>
        <v/>
      </c>
      <c r="AN386" s="1"/>
      <c r="AO386" s="2"/>
    </row>
    <row r="387" spans="4:41" x14ac:dyDescent="0.2">
      <c r="D387" s="13" t="str">
        <f>IF(B387&lt;&gt;"",TRUNC(B387-Analyse!$AP$6,2),"")</f>
        <v/>
      </c>
      <c r="F387" s="1" t="str">
        <f t="shared" si="83"/>
        <v/>
      </c>
      <c r="G387" s="12" t="str">
        <f ca="1">IF(F387&lt;&gt;"",ROW($D$5)+MATCH(F387,INDIRECT(Analyse!$AR$6):INDIRECT(Analyse!$AS$6)),"")</f>
        <v/>
      </c>
      <c r="H387" s="1" t="str">
        <f t="shared" ca="1" si="74"/>
        <v/>
      </c>
      <c r="I387" s="1" t="e">
        <f t="shared" ca="1" si="75"/>
        <v>#VALUE!</v>
      </c>
      <c r="J387" s="1" t="str">
        <f t="shared" ca="1" si="76"/>
        <v>C</v>
      </c>
      <c r="K387" s="1" t="e">
        <f t="shared" ca="1" si="77"/>
        <v>#VALUE!</v>
      </c>
      <c r="L387" s="10" t="e">
        <f t="shared" ca="1" si="78"/>
        <v>#REF!</v>
      </c>
      <c r="M387" s="10" t="e">
        <f t="shared" ca="1" si="79"/>
        <v>#REF!</v>
      </c>
      <c r="N387" s="2" t="e">
        <f t="shared" ca="1" si="80"/>
        <v>#REF!</v>
      </c>
      <c r="O387" s="10" t="e">
        <f t="shared" ca="1" si="81"/>
        <v>#REF!</v>
      </c>
      <c r="P387" s="2" t="e">
        <f t="shared" ca="1" si="82"/>
        <v>#REF!</v>
      </c>
      <c r="R387" s="1" t="str">
        <f t="shared" si="84"/>
        <v/>
      </c>
      <c r="S387" s="2" t="e">
        <f t="shared" ca="1" si="85"/>
        <v>#REF!</v>
      </c>
      <c r="T387" s="1" t="str">
        <f>IF(R387&lt;0,MATCH(ABS(R387),$R389:$R$1000,0)+ROW($R389)-1,"")</f>
        <v/>
      </c>
      <c r="U387" s="1" t="str">
        <f t="shared" si="86"/>
        <v/>
      </c>
      <c r="V387" s="11" t="str">
        <f t="shared" ca="1" si="87"/>
        <v/>
      </c>
      <c r="W387" s="11"/>
      <c r="X387" s="11"/>
      <c r="Y387" s="12" t="str">
        <f ca="1">IF(V387&lt;&gt;"",IF(ABS($R387)&lt;0.8*Analyse!$AO$6/2,ABS($V387-$S387)/(INDIRECT($X$5)/100),""),"")</f>
        <v/>
      </c>
      <c r="AN387" s="1"/>
      <c r="AO387" s="2"/>
    </row>
    <row r="388" spans="4:41" x14ac:dyDescent="0.2">
      <c r="D388" s="13" t="str">
        <f>IF(B388&lt;&gt;"",TRUNC(B388-Analyse!$AP$6,2),"")</f>
        <v/>
      </c>
      <c r="F388" s="1" t="str">
        <f t="shared" si="83"/>
        <v/>
      </c>
      <c r="G388" s="12" t="str">
        <f ca="1">IF(F388&lt;&gt;"",ROW($D$5)+MATCH(F388,INDIRECT(Analyse!$AR$6):INDIRECT(Analyse!$AS$6)),"")</f>
        <v/>
      </c>
      <c r="H388" s="1" t="str">
        <f t="shared" ca="1" si="74"/>
        <v/>
      </c>
      <c r="I388" s="1" t="e">
        <f t="shared" ca="1" si="75"/>
        <v>#VALUE!</v>
      </c>
      <c r="J388" s="1" t="str">
        <f t="shared" ca="1" si="76"/>
        <v>C</v>
      </c>
      <c r="K388" s="1" t="e">
        <f t="shared" ca="1" si="77"/>
        <v>#VALUE!</v>
      </c>
      <c r="L388" s="10" t="e">
        <f t="shared" ca="1" si="78"/>
        <v>#REF!</v>
      </c>
      <c r="M388" s="10" t="e">
        <f t="shared" ca="1" si="79"/>
        <v>#REF!</v>
      </c>
      <c r="N388" s="2" t="e">
        <f t="shared" ca="1" si="80"/>
        <v>#REF!</v>
      </c>
      <c r="O388" s="10" t="e">
        <f t="shared" ca="1" si="81"/>
        <v>#REF!</v>
      </c>
      <c r="P388" s="2" t="e">
        <f t="shared" ca="1" si="82"/>
        <v>#REF!</v>
      </c>
      <c r="R388" s="1" t="str">
        <f t="shared" si="84"/>
        <v/>
      </c>
      <c r="S388" s="2" t="e">
        <f t="shared" ca="1" si="85"/>
        <v>#REF!</v>
      </c>
      <c r="T388" s="1" t="str">
        <f>IF(R388&lt;0,MATCH(ABS(R388),$R390:$R$1000,0)+ROW($R390)-1,"")</f>
        <v/>
      </c>
      <c r="U388" s="1" t="str">
        <f t="shared" si="86"/>
        <v/>
      </c>
      <c r="V388" s="11" t="str">
        <f t="shared" ca="1" si="87"/>
        <v/>
      </c>
      <c r="W388" s="11"/>
      <c r="X388" s="11"/>
      <c r="Y388" s="12" t="str">
        <f ca="1">IF(V388&lt;&gt;"",IF(ABS($R388)&lt;0.8*Analyse!$AO$6/2,ABS($V388-$S388)/(INDIRECT($X$5)/100),""),"")</f>
        <v/>
      </c>
      <c r="AN388" s="1"/>
      <c r="AO388" s="2"/>
    </row>
    <row r="389" spans="4:41" x14ac:dyDescent="0.2">
      <c r="D389" s="13" t="str">
        <f>IF(B389&lt;&gt;"",TRUNC(B389-Analyse!$AP$6,2),"")</f>
        <v/>
      </c>
      <c r="F389" s="1" t="str">
        <f t="shared" si="83"/>
        <v/>
      </c>
      <c r="G389" s="12" t="str">
        <f ca="1">IF(F389&lt;&gt;"",ROW($D$5)+MATCH(F389,INDIRECT(Analyse!$AR$6):INDIRECT(Analyse!$AS$6)),"")</f>
        <v/>
      </c>
      <c r="H389" s="1" t="str">
        <f t="shared" ca="1" si="74"/>
        <v/>
      </c>
      <c r="I389" s="1" t="e">
        <f t="shared" ca="1" si="75"/>
        <v>#VALUE!</v>
      </c>
      <c r="J389" s="1" t="str">
        <f t="shared" ca="1" si="76"/>
        <v>C</v>
      </c>
      <c r="K389" s="1" t="e">
        <f t="shared" ca="1" si="77"/>
        <v>#VALUE!</v>
      </c>
      <c r="L389" s="10" t="e">
        <f t="shared" ca="1" si="78"/>
        <v>#REF!</v>
      </c>
      <c r="M389" s="10" t="e">
        <f t="shared" ca="1" si="79"/>
        <v>#REF!</v>
      </c>
      <c r="N389" s="2" t="e">
        <f t="shared" ca="1" si="80"/>
        <v>#REF!</v>
      </c>
      <c r="O389" s="10" t="e">
        <f t="shared" ca="1" si="81"/>
        <v>#REF!</v>
      </c>
      <c r="P389" s="2" t="e">
        <f t="shared" ca="1" si="82"/>
        <v>#REF!</v>
      </c>
      <c r="R389" s="1" t="str">
        <f t="shared" si="84"/>
        <v/>
      </c>
      <c r="S389" s="2" t="e">
        <f t="shared" ca="1" si="85"/>
        <v>#REF!</v>
      </c>
      <c r="T389" s="1" t="str">
        <f>IF(R389&lt;0,MATCH(ABS(R389),$R391:$R$1000,0)+ROW($R391)-1,"")</f>
        <v/>
      </c>
      <c r="U389" s="1" t="str">
        <f t="shared" si="86"/>
        <v/>
      </c>
      <c r="V389" s="11" t="str">
        <f t="shared" ca="1" si="87"/>
        <v/>
      </c>
      <c r="W389" s="11"/>
      <c r="X389" s="11"/>
      <c r="Y389" s="12" t="str">
        <f ca="1">IF(V389&lt;&gt;"",IF(ABS($R389)&lt;0.8*Analyse!$AO$6/2,ABS($V389-$S389)/(INDIRECT($X$5)/100),""),"")</f>
        <v/>
      </c>
      <c r="AN389" s="1"/>
      <c r="AO389" s="2"/>
    </row>
    <row r="390" spans="4:41" x14ac:dyDescent="0.2">
      <c r="D390" s="13" t="str">
        <f>IF(B390&lt;&gt;"",TRUNC(B390-Analyse!$AP$6,2),"")</f>
        <v/>
      </c>
      <c r="F390" s="1" t="str">
        <f t="shared" si="83"/>
        <v/>
      </c>
      <c r="G390" s="12" t="str">
        <f ca="1">IF(F390&lt;&gt;"",ROW($D$5)+MATCH(F390,INDIRECT(Analyse!$AR$6):INDIRECT(Analyse!$AS$6)),"")</f>
        <v/>
      </c>
      <c r="H390" s="1" t="str">
        <f t="shared" ref="H390:H453" ca="1" si="88">IF(G390&lt;&gt;"","D"&amp;$G390,"")</f>
        <v/>
      </c>
      <c r="I390" s="1" t="e">
        <f t="shared" ref="I390:I453" ca="1" si="89">"D"&amp;TEXT($G390-1,"0")</f>
        <v>#VALUE!</v>
      </c>
      <c r="J390" s="1" t="str">
        <f t="shared" ref="J390:J453" ca="1" si="90">"C"&amp;$G390</f>
        <v>C</v>
      </c>
      <c r="K390" s="1" t="e">
        <f t="shared" ref="K390:K453" ca="1" si="91">"C"&amp;TEXT($G390-1,"0")</f>
        <v>#VALUE!</v>
      </c>
      <c r="L390" s="10" t="e">
        <f t="shared" ref="L390:L440" ca="1" si="92">IF(INDIRECT(J390)&lt;&gt;"",INDIRECT(K390)-INDIRECT(J390),"")</f>
        <v>#REF!</v>
      </c>
      <c r="M390" s="10" t="e">
        <f t="shared" ref="M390:M440" ca="1" si="93">IF(L390&lt;&gt;"",INDIRECT(I390)-INDIRECT(H390),"")</f>
        <v>#REF!</v>
      </c>
      <c r="N390" s="2" t="e">
        <f t="shared" ref="N390:N440" ca="1" si="94">IF(M390&lt;&gt;"",L390/M390,"")</f>
        <v>#REF!</v>
      </c>
      <c r="O390" s="10" t="e">
        <f t="shared" ref="O390:O440" ca="1" si="95">IF(N390&lt;&gt;"",INDIRECT(K390)-N390*INDIRECT(I390),"")</f>
        <v>#REF!</v>
      </c>
      <c r="P390" s="2" t="e">
        <f t="shared" ref="P390:P440" ca="1" si="96">IF(O390&lt;&gt;"",N390*F390+O390,"")</f>
        <v>#REF!</v>
      </c>
      <c r="R390" s="1" t="str">
        <f t="shared" si="84"/>
        <v/>
      </c>
      <c r="S390" s="2" t="e">
        <f t="shared" ca="1" si="85"/>
        <v>#REF!</v>
      </c>
      <c r="T390" s="1" t="str">
        <f>IF(R390&lt;0,MATCH(ABS(R390),$R392:$R$1000,0)+ROW($R392)-1,"")</f>
        <v/>
      </c>
      <c r="U390" s="1" t="str">
        <f t="shared" si="86"/>
        <v/>
      </c>
      <c r="V390" s="11" t="str">
        <f t="shared" ca="1" si="87"/>
        <v/>
      </c>
      <c r="W390" s="11"/>
      <c r="X390" s="11"/>
      <c r="Y390" s="12" t="str">
        <f ca="1">IF(V390&lt;&gt;"",IF(ABS($R390)&lt;0.8*Analyse!$AO$6/2,ABS($V390-$S390)/(INDIRECT($X$5)/100),""),"")</f>
        <v/>
      </c>
      <c r="AN390" s="1"/>
      <c r="AO390" s="2"/>
    </row>
    <row r="391" spans="4:41" x14ac:dyDescent="0.2">
      <c r="D391" s="13" t="str">
        <f>IF(B391&lt;&gt;"",TRUNC(B391-Analyse!$AP$6,2),"")</f>
        <v/>
      </c>
      <c r="F391" s="1" t="str">
        <f t="shared" ref="F391:F440" si="97">IF(B391&lt;&gt;"",ROUND(F390+0.1,1),"")</f>
        <v/>
      </c>
      <c r="G391" s="12" t="str">
        <f ca="1">IF(F391&lt;&gt;"",ROW($D$5)+MATCH(F391,INDIRECT(Analyse!$AR$6):INDIRECT(Analyse!$AS$6)),"")</f>
        <v/>
      </c>
      <c r="H391" s="1" t="str">
        <f t="shared" ca="1" si="88"/>
        <v/>
      </c>
      <c r="I391" s="1" t="e">
        <f t="shared" ca="1" si="89"/>
        <v>#VALUE!</v>
      </c>
      <c r="J391" s="1" t="str">
        <f t="shared" ca="1" si="90"/>
        <v>C</v>
      </c>
      <c r="K391" s="1" t="e">
        <f t="shared" ca="1" si="91"/>
        <v>#VALUE!</v>
      </c>
      <c r="L391" s="10" t="e">
        <f t="shared" ca="1" si="92"/>
        <v>#REF!</v>
      </c>
      <c r="M391" s="10" t="e">
        <f t="shared" ca="1" si="93"/>
        <v>#REF!</v>
      </c>
      <c r="N391" s="2" t="e">
        <f t="shared" ca="1" si="94"/>
        <v>#REF!</v>
      </c>
      <c r="O391" s="10" t="e">
        <f t="shared" ca="1" si="95"/>
        <v>#REF!</v>
      </c>
      <c r="P391" s="2" t="e">
        <f t="shared" ca="1" si="96"/>
        <v>#REF!</v>
      </c>
      <c r="R391" s="1" t="str">
        <f t="shared" ref="R391:R440" si="98">F391</f>
        <v/>
      </c>
      <c r="S391" s="2" t="e">
        <f t="shared" ref="S391:S440" ca="1" si="99">P391</f>
        <v>#REF!</v>
      </c>
      <c r="T391" s="1" t="str">
        <f>IF(R391&lt;0,MATCH(ABS(R391),$R393:$R$1000,0)+ROW($R393)-1,"")</f>
        <v/>
      </c>
      <c r="U391" s="1" t="str">
        <f t="shared" ref="U391:U440" si="100">IF(T391&lt;&gt;"","S"&amp;T391,"")</f>
        <v/>
      </c>
      <c r="V391" s="11" t="str">
        <f t="shared" ref="V391:V440" ca="1" si="101">IF(U391&lt;&gt;"",INDIRECT(U391),"")</f>
        <v/>
      </c>
      <c r="W391" s="11"/>
      <c r="X391" s="11"/>
      <c r="Y391" s="12" t="str">
        <f ca="1">IF(V391&lt;&gt;"",IF(ABS($R391)&lt;0.8*Analyse!$AO$6/2,ABS($V391-$S391)/(INDIRECT($X$5)/100),""),"")</f>
        <v/>
      </c>
      <c r="AN391" s="1"/>
      <c r="AO391" s="2"/>
    </row>
    <row r="392" spans="4:41" x14ac:dyDescent="0.2">
      <c r="D392" s="13" t="str">
        <f>IF(B392&lt;&gt;"",TRUNC(B392-Analyse!$AP$6,2),"")</f>
        <v/>
      </c>
      <c r="F392" s="1" t="str">
        <f t="shared" si="97"/>
        <v/>
      </c>
      <c r="G392" s="12" t="str">
        <f ca="1">IF(F392&lt;&gt;"",ROW($D$5)+MATCH(F392,INDIRECT(Analyse!$AR$6):INDIRECT(Analyse!$AS$6)),"")</f>
        <v/>
      </c>
      <c r="H392" s="1" t="str">
        <f t="shared" ca="1" si="88"/>
        <v/>
      </c>
      <c r="I392" s="1" t="e">
        <f t="shared" ca="1" si="89"/>
        <v>#VALUE!</v>
      </c>
      <c r="J392" s="1" t="str">
        <f t="shared" ca="1" si="90"/>
        <v>C</v>
      </c>
      <c r="K392" s="1" t="e">
        <f t="shared" ca="1" si="91"/>
        <v>#VALUE!</v>
      </c>
      <c r="L392" s="10" t="e">
        <f t="shared" ca="1" si="92"/>
        <v>#REF!</v>
      </c>
      <c r="M392" s="10" t="e">
        <f t="shared" ca="1" si="93"/>
        <v>#REF!</v>
      </c>
      <c r="N392" s="2" t="e">
        <f t="shared" ca="1" si="94"/>
        <v>#REF!</v>
      </c>
      <c r="O392" s="10" t="e">
        <f t="shared" ca="1" si="95"/>
        <v>#REF!</v>
      </c>
      <c r="P392" s="2" t="e">
        <f t="shared" ca="1" si="96"/>
        <v>#REF!</v>
      </c>
      <c r="R392" s="1" t="str">
        <f t="shared" si="98"/>
        <v/>
      </c>
      <c r="S392" s="2" t="e">
        <f t="shared" ca="1" si="99"/>
        <v>#REF!</v>
      </c>
      <c r="T392" s="1" t="str">
        <f>IF(R392&lt;0,MATCH(ABS(R392),$R394:$R$1000,0)+ROW($R394)-1,"")</f>
        <v/>
      </c>
      <c r="U392" s="1" t="str">
        <f t="shared" si="100"/>
        <v/>
      </c>
      <c r="V392" s="11" t="str">
        <f t="shared" ca="1" si="101"/>
        <v/>
      </c>
      <c r="W392" s="11"/>
      <c r="X392" s="11"/>
      <c r="Y392" s="12" t="str">
        <f ca="1">IF(V392&lt;&gt;"",IF(ABS($R392)&lt;0.8*Analyse!$AO$6/2,ABS($V392-$S392)/(INDIRECT($X$5)/100),""),"")</f>
        <v/>
      </c>
      <c r="AN392" s="1"/>
      <c r="AO392" s="2"/>
    </row>
    <row r="393" spans="4:41" x14ac:dyDescent="0.2">
      <c r="D393" s="13" t="str">
        <f>IF(B393&lt;&gt;"",TRUNC(B393-Analyse!$AP$6,2),"")</f>
        <v/>
      </c>
      <c r="F393" s="1" t="str">
        <f t="shared" si="97"/>
        <v/>
      </c>
      <c r="G393" s="12" t="str">
        <f ca="1">IF(F393&lt;&gt;"",ROW($D$5)+MATCH(F393,INDIRECT(Analyse!$AR$6):INDIRECT(Analyse!$AS$6)),"")</f>
        <v/>
      </c>
      <c r="H393" s="1" t="str">
        <f t="shared" ca="1" si="88"/>
        <v/>
      </c>
      <c r="I393" s="1" t="e">
        <f t="shared" ca="1" si="89"/>
        <v>#VALUE!</v>
      </c>
      <c r="J393" s="1" t="str">
        <f t="shared" ca="1" si="90"/>
        <v>C</v>
      </c>
      <c r="K393" s="1" t="e">
        <f t="shared" ca="1" si="91"/>
        <v>#VALUE!</v>
      </c>
      <c r="L393" s="10" t="e">
        <f t="shared" ca="1" si="92"/>
        <v>#REF!</v>
      </c>
      <c r="M393" s="10" t="e">
        <f t="shared" ca="1" si="93"/>
        <v>#REF!</v>
      </c>
      <c r="N393" s="2" t="e">
        <f t="shared" ca="1" si="94"/>
        <v>#REF!</v>
      </c>
      <c r="O393" s="10" t="e">
        <f t="shared" ca="1" si="95"/>
        <v>#REF!</v>
      </c>
      <c r="P393" s="2" t="e">
        <f t="shared" ca="1" si="96"/>
        <v>#REF!</v>
      </c>
      <c r="R393" s="1" t="str">
        <f t="shared" si="98"/>
        <v/>
      </c>
      <c r="S393" s="2" t="e">
        <f t="shared" ca="1" si="99"/>
        <v>#REF!</v>
      </c>
      <c r="T393" s="1" t="str">
        <f>IF(R393&lt;0,MATCH(ABS(R393),$R395:$R$1000,0)+ROW($R395)-1,"")</f>
        <v/>
      </c>
      <c r="U393" s="1" t="str">
        <f t="shared" si="100"/>
        <v/>
      </c>
      <c r="V393" s="11" t="str">
        <f t="shared" ca="1" si="101"/>
        <v/>
      </c>
      <c r="W393" s="11"/>
      <c r="X393" s="11"/>
      <c r="Y393" s="12" t="str">
        <f ca="1">IF(V393&lt;&gt;"",IF(ABS($R393)&lt;0.8*Analyse!$AO$6/2,ABS($V393-$S393)/(INDIRECT($X$5)/100),""),"")</f>
        <v/>
      </c>
      <c r="AN393" s="1"/>
      <c r="AO393" s="2"/>
    </row>
    <row r="394" spans="4:41" x14ac:dyDescent="0.2">
      <c r="D394" s="13" t="str">
        <f>IF(B394&lt;&gt;"",TRUNC(B394-Analyse!$AP$6,2),"")</f>
        <v/>
      </c>
      <c r="F394" s="1" t="str">
        <f t="shared" si="97"/>
        <v/>
      </c>
      <c r="G394" s="12" t="str">
        <f ca="1">IF(F394&lt;&gt;"",ROW($D$5)+MATCH(F394,INDIRECT(Analyse!$AR$6):INDIRECT(Analyse!$AS$6)),"")</f>
        <v/>
      </c>
      <c r="H394" s="1" t="str">
        <f t="shared" ca="1" si="88"/>
        <v/>
      </c>
      <c r="I394" s="1" t="e">
        <f t="shared" ca="1" si="89"/>
        <v>#VALUE!</v>
      </c>
      <c r="J394" s="1" t="str">
        <f t="shared" ca="1" si="90"/>
        <v>C</v>
      </c>
      <c r="K394" s="1" t="e">
        <f t="shared" ca="1" si="91"/>
        <v>#VALUE!</v>
      </c>
      <c r="L394" s="10" t="e">
        <f t="shared" ca="1" si="92"/>
        <v>#REF!</v>
      </c>
      <c r="M394" s="10" t="e">
        <f t="shared" ca="1" si="93"/>
        <v>#REF!</v>
      </c>
      <c r="N394" s="2" t="e">
        <f t="shared" ca="1" si="94"/>
        <v>#REF!</v>
      </c>
      <c r="O394" s="10" t="e">
        <f t="shared" ca="1" si="95"/>
        <v>#REF!</v>
      </c>
      <c r="P394" s="2" t="e">
        <f t="shared" ca="1" si="96"/>
        <v>#REF!</v>
      </c>
      <c r="R394" s="1" t="str">
        <f t="shared" si="98"/>
        <v/>
      </c>
      <c r="S394" s="2" t="e">
        <f t="shared" ca="1" si="99"/>
        <v>#REF!</v>
      </c>
      <c r="T394" s="1" t="str">
        <f>IF(R394&lt;0,MATCH(ABS(R394),$R396:$R$1000,0)+ROW($R396)-1,"")</f>
        <v/>
      </c>
      <c r="U394" s="1" t="str">
        <f t="shared" si="100"/>
        <v/>
      </c>
      <c r="V394" s="11" t="str">
        <f t="shared" ca="1" si="101"/>
        <v/>
      </c>
      <c r="W394" s="11"/>
      <c r="X394" s="11"/>
      <c r="Y394" s="12" t="str">
        <f ca="1">IF(V394&lt;&gt;"",IF(ABS($R394)&lt;0.8*Analyse!$AO$6/2,ABS($V394-$S394)/(INDIRECT($X$5)/100),""),"")</f>
        <v/>
      </c>
      <c r="AN394" s="1"/>
      <c r="AO394" s="2"/>
    </row>
    <row r="395" spans="4:41" x14ac:dyDescent="0.2">
      <c r="D395" s="13" t="str">
        <f>IF(B395&lt;&gt;"",TRUNC(B395-Analyse!$AP$6,2),"")</f>
        <v/>
      </c>
      <c r="F395" s="1" t="str">
        <f t="shared" si="97"/>
        <v/>
      </c>
      <c r="G395" s="12" t="str">
        <f ca="1">IF(F395&lt;&gt;"",ROW($D$5)+MATCH(F395,INDIRECT(Analyse!$AR$6):INDIRECT(Analyse!$AS$6)),"")</f>
        <v/>
      </c>
      <c r="H395" s="1" t="str">
        <f t="shared" ca="1" si="88"/>
        <v/>
      </c>
      <c r="I395" s="1" t="e">
        <f t="shared" ca="1" si="89"/>
        <v>#VALUE!</v>
      </c>
      <c r="J395" s="1" t="str">
        <f t="shared" ca="1" si="90"/>
        <v>C</v>
      </c>
      <c r="K395" s="1" t="e">
        <f t="shared" ca="1" si="91"/>
        <v>#VALUE!</v>
      </c>
      <c r="L395" s="10" t="e">
        <f t="shared" ca="1" si="92"/>
        <v>#REF!</v>
      </c>
      <c r="M395" s="10" t="e">
        <f t="shared" ca="1" si="93"/>
        <v>#REF!</v>
      </c>
      <c r="N395" s="2" t="e">
        <f t="shared" ca="1" si="94"/>
        <v>#REF!</v>
      </c>
      <c r="O395" s="10" t="e">
        <f t="shared" ca="1" si="95"/>
        <v>#REF!</v>
      </c>
      <c r="P395" s="2" t="e">
        <f t="shared" ca="1" si="96"/>
        <v>#REF!</v>
      </c>
      <c r="R395" s="1" t="str">
        <f t="shared" si="98"/>
        <v/>
      </c>
      <c r="S395" s="2" t="e">
        <f t="shared" ca="1" si="99"/>
        <v>#REF!</v>
      </c>
      <c r="T395" s="1" t="str">
        <f>IF(R395&lt;0,MATCH(ABS(R395),$R397:$R$1000,0)+ROW($R397)-1,"")</f>
        <v/>
      </c>
      <c r="U395" s="1" t="str">
        <f t="shared" si="100"/>
        <v/>
      </c>
      <c r="V395" s="11" t="str">
        <f t="shared" ca="1" si="101"/>
        <v/>
      </c>
      <c r="W395" s="11"/>
      <c r="X395" s="11"/>
      <c r="Y395" s="12" t="str">
        <f ca="1">IF(V395&lt;&gt;"",IF(ABS($R395)&lt;0.8*Analyse!$AO$6/2,ABS($V395-$S395)/(INDIRECT($X$5)/100),""),"")</f>
        <v/>
      </c>
      <c r="AN395" s="1"/>
      <c r="AO395" s="2"/>
    </row>
    <row r="396" spans="4:41" x14ac:dyDescent="0.2">
      <c r="D396" s="13" t="str">
        <f>IF(B396&lt;&gt;"",TRUNC(B396-Analyse!$AP$6,2),"")</f>
        <v/>
      </c>
      <c r="F396" s="1" t="str">
        <f t="shared" si="97"/>
        <v/>
      </c>
      <c r="G396" s="12" t="str">
        <f ca="1">IF(F396&lt;&gt;"",ROW($D$5)+MATCH(F396,INDIRECT(Analyse!$AR$6):INDIRECT(Analyse!$AS$6)),"")</f>
        <v/>
      </c>
      <c r="H396" s="1" t="str">
        <f t="shared" ca="1" si="88"/>
        <v/>
      </c>
      <c r="I396" s="1" t="e">
        <f t="shared" ca="1" si="89"/>
        <v>#VALUE!</v>
      </c>
      <c r="J396" s="1" t="str">
        <f t="shared" ca="1" si="90"/>
        <v>C</v>
      </c>
      <c r="K396" s="1" t="e">
        <f t="shared" ca="1" si="91"/>
        <v>#VALUE!</v>
      </c>
      <c r="L396" s="10" t="e">
        <f t="shared" ca="1" si="92"/>
        <v>#REF!</v>
      </c>
      <c r="M396" s="10" t="e">
        <f t="shared" ca="1" si="93"/>
        <v>#REF!</v>
      </c>
      <c r="N396" s="2" t="e">
        <f t="shared" ca="1" si="94"/>
        <v>#REF!</v>
      </c>
      <c r="O396" s="10" t="e">
        <f t="shared" ca="1" si="95"/>
        <v>#REF!</v>
      </c>
      <c r="P396" s="2" t="e">
        <f t="shared" ca="1" si="96"/>
        <v>#REF!</v>
      </c>
      <c r="R396" s="1" t="str">
        <f t="shared" si="98"/>
        <v/>
      </c>
      <c r="S396" s="2" t="e">
        <f t="shared" ca="1" si="99"/>
        <v>#REF!</v>
      </c>
      <c r="T396" s="1" t="str">
        <f>IF(R396&lt;0,MATCH(ABS(R396),$R398:$R$1000,0)+ROW($R398)-1,"")</f>
        <v/>
      </c>
      <c r="U396" s="1" t="str">
        <f t="shared" si="100"/>
        <v/>
      </c>
      <c r="V396" s="11" t="str">
        <f t="shared" ca="1" si="101"/>
        <v/>
      </c>
      <c r="W396" s="11"/>
      <c r="X396" s="11"/>
      <c r="Y396" s="12" t="str">
        <f ca="1">IF(V396&lt;&gt;"",IF(ABS($R396)&lt;0.8*Analyse!$AO$6/2,ABS($V396-$S396)/(INDIRECT($X$5)/100),""),"")</f>
        <v/>
      </c>
      <c r="AN396" s="1"/>
      <c r="AO396" s="2"/>
    </row>
    <row r="397" spans="4:41" x14ac:dyDescent="0.2">
      <c r="D397" s="13" t="str">
        <f>IF(B397&lt;&gt;"",TRUNC(B397-Analyse!$AP$6,2),"")</f>
        <v/>
      </c>
      <c r="F397" s="1" t="str">
        <f t="shared" si="97"/>
        <v/>
      </c>
      <c r="G397" s="12" t="str">
        <f ca="1">IF(F397&lt;&gt;"",ROW($D$5)+MATCH(F397,INDIRECT(Analyse!$AR$6):INDIRECT(Analyse!$AS$6)),"")</f>
        <v/>
      </c>
      <c r="H397" s="1" t="str">
        <f t="shared" ca="1" si="88"/>
        <v/>
      </c>
      <c r="I397" s="1" t="e">
        <f t="shared" ca="1" si="89"/>
        <v>#VALUE!</v>
      </c>
      <c r="J397" s="1" t="str">
        <f t="shared" ca="1" si="90"/>
        <v>C</v>
      </c>
      <c r="K397" s="1" t="e">
        <f t="shared" ca="1" si="91"/>
        <v>#VALUE!</v>
      </c>
      <c r="L397" s="10" t="e">
        <f t="shared" ca="1" si="92"/>
        <v>#REF!</v>
      </c>
      <c r="M397" s="10" t="e">
        <f t="shared" ca="1" si="93"/>
        <v>#REF!</v>
      </c>
      <c r="N397" s="2" t="e">
        <f t="shared" ca="1" si="94"/>
        <v>#REF!</v>
      </c>
      <c r="O397" s="10" t="e">
        <f t="shared" ca="1" si="95"/>
        <v>#REF!</v>
      </c>
      <c r="P397" s="2" t="e">
        <f t="shared" ca="1" si="96"/>
        <v>#REF!</v>
      </c>
      <c r="R397" s="1" t="str">
        <f t="shared" si="98"/>
        <v/>
      </c>
      <c r="S397" s="2" t="e">
        <f t="shared" ca="1" si="99"/>
        <v>#REF!</v>
      </c>
      <c r="T397" s="1" t="str">
        <f>IF(R397&lt;0,MATCH(ABS(R397),$R399:$R$1000,0)+ROW($R399)-1,"")</f>
        <v/>
      </c>
      <c r="U397" s="1" t="str">
        <f t="shared" si="100"/>
        <v/>
      </c>
      <c r="V397" s="11" t="str">
        <f t="shared" ca="1" si="101"/>
        <v/>
      </c>
      <c r="W397" s="11"/>
      <c r="X397" s="11"/>
      <c r="Y397" s="12" t="str">
        <f ca="1">IF(V397&lt;&gt;"",IF(ABS($R397)&lt;0.8*Analyse!$AO$6/2,ABS($V397-$S397)/(INDIRECT($X$5)/100),""),"")</f>
        <v/>
      </c>
      <c r="AN397" s="1"/>
      <c r="AO397" s="2"/>
    </row>
    <row r="398" spans="4:41" x14ac:dyDescent="0.2">
      <c r="D398" s="13" t="str">
        <f>IF(B398&lt;&gt;"",TRUNC(B398-Analyse!$AP$6,2),"")</f>
        <v/>
      </c>
      <c r="F398" s="1" t="str">
        <f t="shared" si="97"/>
        <v/>
      </c>
      <c r="G398" s="12" t="str">
        <f ca="1">IF(F398&lt;&gt;"",ROW($D$5)+MATCH(F398,INDIRECT(Analyse!$AR$6):INDIRECT(Analyse!$AS$6)),"")</f>
        <v/>
      </c>
      <c r="H398" s="1" t="str">
        <f t="shared" ca="1" si="88"/>
        <v/>
      </c>
      <c r="I398" s="1" t="e">
        <f t="shared" ca="1" si="89"/>
        <v>#VALUE!</v>
      </c>
      <c r="J398" s="1" t="str">
        <f t="shared" ca="1" si="90"/>
        <v>C</v>
      </c>
      <c r="K398" s="1" t="e">
        <f t="shared" ca="1" si="91"/>
        <v>#VALUE!</v>
      </c>
      <c r="L398" s="10" t="e">
        <f t="shared" ca="1" si="92"/>
        <v>#REF!</v>
      </c>
      <c r="M398" s="10" t="e">
        <f t="shared" ca="1" si="93"/>
        <v>#REF!</v>
      </c>
      <c r="N398" s="2" t="e">
        <f t="shared" ca="1" si="94"/>
        <v>#REF!</v>
      </c>
      <c r="O398" s="10" t="e">
        <f t="shared" ca="1" si="95"/>
        <v>#REF!</v>
      </c>
      <c r="P398" s="2" t="e">
        <f t="shared" ca="1" si="96"/>
        <v>#REF!</v>
      </c>
      <c r="R398" s="1" t="str">
        <f t="shared" si="98"/>
        <v/>
      </c>
      <c r="S398" s="2" t="e">
        <f t="shared" ca="1" si="99"/>
        <v>#REF!</v>
      </c>
      <c r="T398" s="1" t="str">
        <f>IF(R398&lt;0,MATCH(ABS(R398),$R400:$R$1000,0)+ROW($R400)-1,"")</f>
        <v/>
      </c>
      <c r="U398" s="1" t="str">
        <f t="shared" si="100"/>
        <v/>
      </c>
      <c r="V398" s="11" t="str">
        <f t="shared" ca="1" si="101"/>
        <v/>
      </c>
      <c r="W398" s="11"/>
      <c r="X398" s="11"/>
      <c r="Y398" s="12" t="str">
        <f ca="1">IF(V398&lt;&gt;"",IF(ABS($R398)&lt;0.8*Analyse!$AO$6/2,ABS($V398-$S398)/(INDIRECT($X$5)/100),""),"")</f>
        <v/>
      </c>
      <c r="AN398" s="1"/>
      <c r="AO398" s="2"/>
    </row>
    <row r="399" spans="4:41" x14ac:dyDescent="0.2">
      <c r="D399" s="13" t="str">
        <f>IF(B399&lt;&gt;"",TRUNC(B399-Analyse!$AP$6,2),"")</f>
        <v/>
      </c>
      <c r="F399" s="1" t="str">
        <f t="shared" si="97"/>
        <v/>
      </c>
      <c r="G399" s="12" t="str">
        <f ca="1">IF(F399&lt;&gt;"",ROW($D$5)+MATCH(F399,INDIRECT(Analyse!$AR$6):INDIRECT(Analyse!$AS$6)),"")</f>
        <v/>
      </c>
      <c r="H399" s="1" t="str">
        <f t="shared" ca="1" si="88"/>
        <v/>
      </c>
      <c r="I399" s="1" t="e">
        <f t="shared" ca="1" si="89"/>
        <v>#VALUE!</v>
      </c>
      <c r="J399" s="1" t="str">
        <f t="shared" ca="1" si="90"/>
        <v>C</v>
      </c>
      <c r="K399" s="1" t="e">
        <f t="shared" ca="1" si="91"/>
        <v>#VALUE!</v>
      </c>
      <c r="L399" s="10" t="e">
        <f t="shared" ca="1" si="92"/>
        <v>#REF!</v>
      </c>
      <c r="M399" s="10" t="e">
        <f t="shared" ca="1" si="93"/>
        <v>#REF!</v>
      </c>
      <c r="N399" s="2" t="e">
        <f t="shared" ca="1" si="94"/>
        <v>#REF!</v>
      </c>
      <c r="O399" s="10" t="e">
        <f t="shared" ca="1" si="95"/>
        <v>#REF!</v>
      </c>
      <c r="P399" s="2" t="e">
        <f t="shared" ca="1" si="96"/>
        <v>#REF!</v>
      </c>
      <c r="R399" s="1" t="str">
        <f t="shared" si="98"/>
        <v/>
      </c>
      <c r="S399" s="2" t="e">
        <f t="shared" ca="1" si="99"/>
        <v>#REF!</v>
      </c>
      <c r="T399" s="1" t="str">
        <f>IF(R399&lt;0,MATCH(ABS(R399),$R401:$R$1000,0)+ROW($R401)-1,"")</f>
        <v/>
      </c>
      <c r="U399" s="1" t="str">
        <f t="shared" si="100"/>
        <v/>
      </c>
      <c r="V399" s="11" t="str">
        <f t="shared" ca="1" si="101"/>
        <v/>
      </c>
      <c r="W399" s="11"/>
      <c r="X399" s="11"/>
      <c r="Y399" s="12" t="str">
        <f ca="1">IF(V399&lt;&gt;"",IF(ABS($R399)&lt;0.8*Analyse!$AO$6/2,ABS($V399-$S399)/(INDIRECT($X$5)/100),""),"")</f>
        <v/>
      </c>
      <c r="AN399" s="1"/>
      <c r="AO399" s="2"/>
    </row>
    <row r="400" spans="4:41" x14ac:dyDescent="0.2">
      <c r="D400" s="13" t="str">
        <f>IF(B400&lt;&gt;"",TRUNC(B400-Analyse!$AP$6,2),"")</f>
        <v/>
      </c>
      <c r="F400" s="1" t="str">
        <f t="shared" si="97"/>
        <v/>
      </c>
      <c r="G400" s="12" t="str">
        <f ca="1">IF(F400&lt;&gt;"",ROW($D$5)+MATCH(F400,INDIRECT(Analyse!$AR$6):INDIRECT(Analyse!$AS$6)),"")</f>
        <v/>
      </c>
      <c r="H400" s="1" t="str">
        <f t="shared" ca="1" si="88"/>
        <v/>
      </c>
      <c r="I400" s="1" t="e">
        <f t="shared" ca="1" si="89"/>
        <v>#VALUE!</v>
      </c>
      <c r="J400" s="1" t="str">
        <f t="shared" ca="1" si="90"/>
        <v>C</v>
      </c>
      <c r="K400" s="1" t="e">
        <f t="shared" ca="1" si="91"/>
        <v>#VALUE!</v>
      </c>
      <c r="L400" s="10" t="e">
        <f t="shared" ca="1" si="92"/>
        <v>#REF!</v>
      </c>
      <c r="M400" s="10" t="e">
        <f t="shared" ca="1" si="93"/>
        <v>#REF!</v>
      </c>
      <c r="N400" s="2" t="e">
        <f t="shared" ca="1" si="94"/>
        <v>#REF!</v>
      </c>
      <c r="O400" s="10" t="e">
        <f t="shared" ca="1" si="95"/>
        <v>#REF!</v>
      </c>
      <c r="P400" s="2" t="e">
        <f t="shared" ca="1" si="96"/>
        <v>#REF!</v>
      </c>
      <c r="R400" s="1" t="str">
        <f t="shared" si="98"/>
        <v/>
      </c>
      <c r="S400" s="2" t="e">
        <f t="shared" ca="1" si="99"/>
        <v>#REF!</v>
      </c>
      <c r="T400" s="1" t="str">
        <f>IF(R400&lt;0,MATCH(ABS(R400),$R402:$R$1000,0)+ROW($R402)-1,"")</f>
        <v/>
      </c>
      <c r="U400" s="1" t="str">
        <f t="shared" si="100"/>
        <v/>
      </c>
      <c r="V400" s="11" t="str">
        <f t="shared" ca="1" si="101"/>
        <v/>
      </c>
      <c r="W400" s="11"/>
      <c r="X400" s="11"/>
      <c r="Y400" s="12" t="str">
        <f ca="1">IF(V400&lt;&gt;"",IF(ABS($R400)&lt;0.8*Analyse!$AO$6/2,ABS($V400-$S400)/(INDIRECT($X$5)/100),""),"")</f>
        <v/>
      </c>
      <c r="AN400" s="1"/>
      <c r="AO400" s="2"/>
    </row>
    <row r="401" spans="4:41" x14ac:dyDescent="0.2">
      <c r="D401" s="13" t="str">
        <f>IF(B401&lt;&gt;"",TRUNC(B401-Analyse!$AP$6,2),"")</f>
        <v/>
      </c>
      <c r="F401" s="1" t="str">
        <f t="shared" si="97"/>
        <v/>
      </c>
      <c r="G401" s="12" t="str">
        <f ca="1">IF(F401&lt;&gt;"",ROW($D$5)+MATCH(F401,INDIRECT(Analyse!$AR$6):INDIRECT(Analyse!$AS$6)),"")</f>
        <v/>
      </c>
      <c r="H401" s="1" t="str">
        <f t="shared" ca="1" si="88"/>
        <v/>
      </c>
      <c r="I401" s="1" t="e">
        <f t="shared" ca="1" si="89"/>
        <v>#VALUE!</v>
      </c>
      <c r="J401" s="1" t="str">
        <f t="shared" ca="1" si="90"/>
        <v>C</v>
      </c>
      <c r="K401" s="1" t="e">
        <f t="shared" ca="1" si="91"/>
        <v>#VALUE!</v>
      </c>
      <c r="L401" s="10" t="e">
        <f t="shared" ca="1" si="92"/>
        <v>#REF!</v>
      </c>
      <c r="M401" s="10" t="e">
        <f t="shared" ca="1" si="93"/>
        <v>#REF!</v>
      </c>
      <c r="N401" s="2" t="e">
        <f t="shared" ca="1" si="94"/>
        <v>#REF!</v>
      </c>
      <c r="O401" s="10" t="e">
        <f t="shared" ca="1" si="95"/>
        <v>#REF!</v>
      </c>
      <c r="P401" s="2" t="e">
        <f t="shared" ca="1" si="96"/>
        <v>#REF!</v>
      </c>
      <c r="R401" s="1" t="str">
        <f t="shared" si="98"/>
        <v/>
      </c>
      <c r="S401" s="2" t="e">
        <f t="shared" ca="1" si="99"/>
        <v>#REF!</v>
      </c>
      <c r="T401" s="1" t="str">
        <f>IF(R401&lt;0,MATCH(ABS(R401),$R403:$R$1000,0)+ROW($R403)-1,"")</f>
        <v/>
      </c>
      <c r="U401" s="1" t="str">
        <f t="shared" si="100"/>
        <v/>
      </c>
      <c r="V401" s="11" t="str">
        <f t="shared" ca="1" si="101"/>
        <v/>
      </c>
      <c r="W401" s="11"/>
      <c r="X401" s="11"/>
      <c r="Y401" s="12" t="str">
        <f ca="1">IF(V401&lt;&gt;"",IF(ABS($R401)&lt;0.8*Analyse!$AO$6/2,ABS($V401-$S401)/(INDIRECT($X$5)/100),""),"")</f>
        <v/>
      </c>
      <c r="AN401" s="1"/>
      <c r="AO401" s="2"/>
    </row>
    <row r="402" spans="4:41" x14ac:dyDescent="0.2">
      <c r="D402" s="13" t="str">
        <f>IF(B402&lt;&gt;"",TRUNC(B402-Analyse!$AP$6,2),"")</f>
        <v/>
      </c>
      <c r="F402" s="1" t="str">
        <f t="shared" si="97"/>
        <v/>
      </c>
      <c r="G402" s="12" t="str">
        <f ca="1">IF(F402&lt;&gt;"",ROW($D$5)+MATCH(F402,INDIRECT(Analyse!$AR$6):INDIRECT(Analyse!$AS$6)),"")</f>
        <v/>
      </c>
      <c r="H402" s="1" t="str">
        <f t="shared" ca="1" si="88"/>
        <v/>
      </c>
      <c r="I402" s="1" t="e">
        <f t="shared" ca="1" si="89"/>
        <v>#VALUE!</v>
      </c>
      <c r="J402" s="1" t="str">
        <f t="shared" ca="1" si="90"/>
        <v>C</v>
      </c>
      <c r="K402" s="1" t="e">
        <f t="shared" ca="1" si="91"/>
        <v>#VALUE!</v>
      </c>
      <c r="L402" s="10" t="e">
        <f t="shared" ca="1" si="92"/>
        <v>#REF!</v>
      </c>
      <c r="M402" s="10" t="e">
        <f t="shared" ca="1" si="93"/>
        <v>#REF!</v>
      </c>
      <c r="N402" s="2" t="e">
        <f t="shared" ca="1" si="94"/>
        <v>#REF!</v>
      </c>
      <c r="O402" s="10" t="e">
        <f t="shared" ca="1" si="95"/>
        <v>#REF!</v>
      </c>
      <c r="P402" s="2" t="e">
        <f t="shared" ca="1" si="96"/>
        <v>#REF!</v>
      </c>
      <c r="R402" s="1" t="str">
        <f t="shared" si="98"/>
        <v/>
      </c>
      <c r="S402" s="2" t="e">
        <f t="shared" ca="1" si="99"/>
        <v>#REF!</v>
      </c>
      <c r="T402" s="1" t="str">
        <f>IF(R402&lt;0,MATCH(ABS(R402),$R404:$R$1000,0)+ROW($R404)-1,"")</f>
        <v/>
      </c>
      <c r="U402" s="1" t="str">
        <f t="shared" si="100"/>
        <v/>
      </c>
      <c r="V402" s="11" t="str">
        <f t="shared" ca="1" si="101"/>
        <v/>
      </c>
      <c r="W402" s="11"/>
      <c r="X402" s="11"/>
      <c r="Y402" s="12" t="str">
        <f ca="1">IF(V402&lt;&gt;"",IF(ABS($R402)&lt;0.8*Analyse!$AO$6/2,ABS($V402-$S402)/(INDIRECT($X$5)/100),""),"")</f>
        <v/>
      </c>
      <c r="AN402" s="1"/>
      <c r="AO402" s="2"/>
    </row>
    <row r="403" spans="4:41" x14ac:dyDescent="0.2">
      <c r="D403" s="13" t="str">
        <f>IF(B403&lt;&gt;"",TRUNC(B403-Analyse!$AP$6,2),"")</f>
        <v/>
      </c>
      <c r="F403" s="1" t="str">
        <f t="shared" si="97"/>
        <v/>
      </c>
      <c r="G403" s="12" t="str">
        <f ca="1">IF(F403&lt;&gt;"",ROW($D$5)+MATCH(F403,INDIRECT(Analyse!$AR$6):INDIRECT(Analyse!$AS$6)),"")</f>
        <v/>
      </c>
      <c r="H403" s="1" t="str">
        <f t="shared" ca="1" si="88"/>
        <v/>
      </c>
      <c r="I403" s="1" t="e">
        <f t="shared" ca="1" si="89"/>
        <v>#VALUE!</v>
      </c>
      <c r="J403" s="1" t="str">
        <f t="shared" ca="1" si="90"/>
        <v>C</v>
      </c>
      <c r="K403" s="1" t="e">
        <f t="shared" ca="1" si="91"/>
        <v>#VALUE!</v>
      </c>
      <c r="L403" s="10" t="e">
        <f t="shared" ca="1" si="92"/>
        <v>#REF!</v>
      </c>
      <c r="M403" s="10" t="e">
        <f t="shared" ca="1" si="93"/>
        <v>#REF!</v>
      </c>
      <c r="N403" s="2" t="e">
        <f t="shared" ca="1" si="94"/>
        <v>#REF!</v>
      </c>
      <c r="O403" s="10" t="e">
        <f t="shared" ca="1" si="95"/>
        <v>#REF!</v>
      </c>
      <c r="P403" s="2" t="e">
        <f t="shared" ca="1" si="96"/>
        <v>#REF!</v>
      </c>
      <c r="R403" s="1" t="str">
        <f t="shared" si="98"/>
        <v/>
      </c>
      <c r="S403" s="2" t="e">
        <f t="shared" ca="1" si="99"/>
        <v>#REF!</v>
      </c>
      <c r="T403" s="1" t="str">
        <f>IF(R403&lt;0,MATCH(ABS(R403),$R405:$R$1000,0)+ROW($R405)-1,"")</f>
        <v/>
      </c>
      <c r="U403" s="1" t="str">
        <f t="shared" si="100"/>
        <v/>
      </c>
      <c r="V403" s="11" t="str">
        <f t="shared" ca="1" si="101"/>
        <v/>
      </c>
      <c r="W403" s="11"/>
      <c r="X403" s="11"/>
      <c r="Y403" s="12" t="str">
        <f ca="1">IF(V403&lt;&gt;"",IF(ABS($R403)&lt;0.8*Analyse!$AO$6/2,ABS($V403-$S403)/(INDIRECT($X$5)/100),""),"")</f>
        <v/>
      </c>
      <c r="AN403" s="1"/>
      <c r="AO403" s="2"/>
    </row>
    <row r="404" spans="4:41" x14ac:dyDescent="0.2">
      <c r="D404" s="13" t="str">
        <f>IF(B404&lt;&gt;"",TRUNC(B404-Analyse!$AP$6,2),"")</f>
        <v/>
      </c>
      <c r="F404" s="1" t="str">
        <f t="shared" si="97"/>
        <v/>
      </c>
      <c r="G404" s="12" t="str">
        <f ca="1">IF(F404&lt;&gt;"",ROW($D$5)+MATCH(F404,INDIRECT(Analyse!$AR$6):INDIRECT(Analyse!$AS$6)),"")</f>
        <v/>
      </c>
      <c r="H404" s="1" t="str">
        <f t="shared" ca="1" si="88"/>
        <v/>
      </c>
      <c r="I404" s="1" t="e">
        <f t="shared" ca="1" si="89"/>
        <v>#VALUE!</v>
      </c>
      <c r="J404" s="1" t="str">
        <f t="shared" ca="1" si="90"/>
        <v>C</v>
      </c>
      <c r="K404" s="1" t="e">
        <f t="shared" ca="1" si="91"/>
        <v>#VALUE!</v>
      </c>
      <c r="L404" s="10" t="e">
        <f t="shared" ca="1" si="92"/>
        <v>#REF!</v>
      </c>
      <c r="M404" s="10" t="e">
        <f t="shared" ca="1" si="93"/>
        <v>#REF!</v>
      </c>
      <c r="N404" s="2" t="e">
        <f t="shared" ca="1" si="94"/>
        <v>#REF!</v>
      </c>
      <c r="O404" s="10" t="e">
        <f t="shared" ca="1" si="95"/>
        <v>#REF!</v>
      </c>
      <c r="P404" s="2" t="e">
        <f t="shared" ca="1" si="96"/>
        <v>#REF!</v>
      </c>
      <c r="R404" s="1" t="str">
        <f t="shared" si="98"/>
        <v/>
      </c>
      <c r="S404" s="2" t="e">
        <f t="shared" ca="1" si="99"/>
        <v>#REF!</v>
      </c>
      <c r="T404" s="1" t="str">
        <f>IF(R404&lt;0,MATCH(ABS(R404),$R406:$R$1000,0)+ROW($R406)-1,"")</f>
        <v/>
      </c>
      <c r="U404" s="1" t="str">
        <f t="shared" si="100"/>
        <v/>
      </c>
      <c r="V404" s="11" t="str">
        <f t="shared" ca="1" si="101"/>
        <v/>
      </c>
      <c r="W404" s="11"/>
      <c r="X404" s="11"/>
      <c r="Y404" s="12" t="str">
        <f ca="1">IF(V404&lt;&gt;"",IF(ABS($R404)&lt;0.8*Analyse!$AO$6/2,ABS($V404-$S404)/(INDIRECT($X$5)/100),""),"")</f>
        <v/>
      </c>
      <c r="AN404" s="1"/>
      <c r="AO404" s="2"/>
    </row>
    <row r="405" spans="4:41" x14ac:dyDescent="0.2">
      <c r="D405" s="13" t="str">
        <f>IF(B405&lt;&gt;"",TRUNC(B405-Analyse!$AP$6,2),"")</f>
        <v/>
      </c>
      <c r="F405" s="1" t="str">
        <f t="shared" si="97"/>
        <v/>
      </c>
      <c r="G405" s="12" t="str">
        <f ca="1">IF(F405&lt;&gt;"",ROW($D$5)+MATCH(F405,INDIRECT(Analyse!$AR$6):INDIRECT(Analyse!$AS$6)),"")</f>
        <v/>
      </c>
      <c r="H405" s="1" t="str">
        <f t="shared" ca="1" si="88"/>
        <v/>
      </c>
      <c r="I405" s="1" t="e">
        <f t="shared" ca="1" si="89"/>
        <v>#VALUE!</v>
      </c>
      <c r="J405" s="1" t="str">
        <f t="shared" ca="1" si="90"/>
        <v>C</v>
      </c>
      <c r="K405" s="1" t="e">
        <f t="shared" ca="1" si="91"/>
        <v>#VALUE!</v>
      </c>
      <c r="L405" s="10" t="e">
        <f t="shared" ca="1" si="92"/>
        <v>#REF!</v>
      </c>
      <c r="M405" s="10" t="e">
        <f t="shared" ca="1" si="93"/>
        <v>#REF!</v>
      </c>
      <c r="N405" s="2" t="e">
        <f t="shared" ca="1" si="94"/>
        <v>#REF!</v>
      </c>
      <c r="O405" s="10" t="e">
        <f t="shared" ca="1" si="95"/>
        <v>#REF!</v>
      </c>
      <c r="P405" s="2" t="e">
        <f t="shared" ca="1" si="96"/>
        <v>#REF!</v>
      </c>
      <c r="R405" s="1" t="str">
        <f t="shared" si="98"/>
        <v/>
      </c>
      <c r="S405" s="2" t="e">
        <f t="shared" ca="1" si="99"/>
        <v>#REF!</v>
      </c>
      <c r="T405" s="1" t="str">
        <f>IF(R405&lt;0,MATCH(ABS(R405),$R407:$R$1000,0)+ROW($R407)-1,"")</f>
        <v/>
      </c>
      <c r="U405" s="1" t="str">
        <f t="shared" si="100"/>
        <v/>
      </c>
      <c r="V405" s="11" t="str">
        <f t="shared" ca="1" si="101"/>
        <v/>
      </c>
      <c r="W405" s="11"/>
      <c r="X405" s="11"/>
      <c r="Y405" s="12" t="str">
        <f ca="1">IF(V405&lt;&gt;"",IF(ABS($R405)&lt;0.8*Analyse!$AO$6/2,ABS($V405-$S405)/(INDIRECT($X$5)/100),""),"")</f>
        <v/>
      </c>
      <c r="AN405" s="1"/>
      <c r="AO405" s="2"/>
    </row>
    <row r="406" spans="4:41" x14ac:dyDescent="0.2">
      <c r="D406" s="13" t="str">
        <f>IF(B406&lt;&gt;"",TRUNC(B406-Analyse!$AP$6,2),"")</f>
        <v/>
      </c>
      <c r="F406" s="1" t="str">
        <f t="shared" si="97"/>
        <v/>
      </c>
      <c r="G406" s="12" t="str">
        <f ca="1">IF(F406&lt;&gt;"",ROW($D$5)+MATCH(F406,INDIRECT(Analyse!$AR$6):INDIRECT(Analyse!$AS$6)),"")</f>
        <v/>
      </c>
      <c r="H406" s="1" t="str">
        <f t="shared" ca="1" si="88"/>
        <v/>
      </c>
      <c r="I406" s="1" t="e">
        <f t="shared" ca="1" si="89"/>
        <v>#VALUE!</v>
      </c>
      <c r="J406" s="1" t="str">
        <f t="shared" ca="1" si="90"/>
        <v>C</v>
      </c>
      <c r="K406" s="1" t="e">
        <f t="shared" ca="1" si="91"/>
        <v>#VALUE!</v>
      </c>
      <c r="L406" s="10" t="e">
        <f t="shared" ca="1" si="92"/>
        <v>#REF!</v>
      </c>
      <c r="M406" s="10" t="e">
        <f t="shared" ca="1" si="93"/>
        <v>#REF!</v>
      </c>
      <c r="N406" s="2" t="e">
        <f t="shared" ca="1" si="94"/>
        <v>#REF!</v>
      </c>
      <c r="O406" s="10" t="e">
        <f t="shared" ca="1" si="95"/>
        <v>#REF!</v>
      </c>
      <c r="P406" s="2" t="e">
        <f t="shared" ca="1" si="96"/>
        <v>#REF!</v>
      </c>
      <c r="R406" s="1" t="str">
        <f t="shared" si="98"/>
        <v/>
      </c>
      <c r="S406" s="2" t="e">
        <f t="shared" ca="1" si="99"/>
        <v>#REF!</v>
      </c>
      <c r="T406" s="1" t="str">
        <f>IF(R406&lt;0,MATCH(ABS(R406),$R408:$R$1000,0)+ROW($R408)-1,"")</f>
        <v/>
      </c>
      <c r="U406" s="1" t="str">
        <f t="shared" si="100"/>
        <v/>
      </c>
      <c r="V406" s="11" t="str">
        <f t="shared" ca="1" si="101"/>
        <v/>
      </c>
      <c r="W406" s="11"/>
      <c r="X406" s="11"/>
      <c r="Y406" s="12" t="str">
        <f ca="1">IF(V406&lt;&gt;"",IF(ABS($R406)&lt;0.8*Analyse!$AO$6/2,ABS($V406-$S406)/(INDIRECT($X$5)/100),""),"")</f>
        <v/>
      </c>
      <c r="AN406" s="1"/>
      <c r="AO406" s="2"/>
    </row>
    <row r="407" spans="4:41" x14ac:dyDescent="0.2">
      <c r="D407" s="13" t="str">
        <f>IF(B407&lt;&gt;"",TRUNC(B407-Analyse!$AP$6,2),"")</f>
        <v/>
      </c>
      <c r="F407" s="1" t="str">
        <f t="shared" si="97"/>
        <v/>
      </c>
      <c r="G407" s="12" t="str">
        <f ca="1">IF(F407&lt;&gt;"",ROW($D$5)+MATCH(F407,INDIRECT(Analyse!$AR$6):INDIRECT(Analyse!$AS$6)),"")</f>
        <v/>
      </c>
      <c r="H407" s="1" t="str">
        <f t="shared" ca="1" si="88"/>
        <v/>
      </c>
      <c r="I407" s="1" t="e">
        <f t="shared" ca="1" si="89"/>
        <v>#VALUE!</v>
      </c>
      <c r="J407" s="1" t="str">
        <f t="shared" ca="1" si="90"/>
        <v>C</v>
      </c>
      <c r="K407" s="1" t="e">
        <f t="shared" ca="1" si="91"/>
        <v>#VALUE!</v>
      </c>
      <c r="L407" s="10" t="e">
        <f t="shared" ca="1" si="92"/>
        <v>#REF!</v>
      </c>
      <c r="M407" s="10" t="e">
        <f t="shared" ca="1" si="93"/>
        <v>#REF!</v>
      </c>
      <c r="N407" s="2" t="e">
        <f t="shared" ca="1" si="94"/>
        <v>#REF!</v>
      </c>
      <c r="O407" s="10" t="e">
        <f t="shared" ca="1" si="95"/>
        <v>#REF!</v>
      </c>
      <c r="P407" s="2" t="e">
        <f t="shared" ca="1" si="96"/>
        <v>#REF!</v>
      </c>
      <c r="R407" s="1" t="str">
        <f t="shared" si="98"/>
        <v/>
      </c>
      <c r="S407" s="2" t="e">
        <f t="shared" ca="1" si="99"/>
        <v>#REF!</v>
      </c>
      <c r="T407" s="1" t="str">
        <f>IF(R407&lt;0,MATCH(ABS(R407),$R409:$R$1000,0)+ROW($R409)-1,"")</f>
        <v/>
      </c>
      <c r="U407" s="1" t="str">
        <f t="shared" si="100"/>
        <v/>
      </c>
      <c r="V407" s="11" t="str">
        <f t="shared" ca="1" si="101"/>
        <v/>
      </c>
      <c r="W407" s="11"/>
      <c r="X407" s="11"/>
      <c r="Y407" s="12" t="str">
        <f ca="1">IF(V407&lt;&gt;"",IF(ABS($R407)&lt;0.8*Analyse!$AO$6/2,ABS($V407-$S407)/(INDIRECT($X$5)/100),""),"")</f>
        <v/>
      </c>
      <c r="AN407" s="1"/>
      <c r="AO407" s="2"/>
    </row>
    <row r="408" spans="4:41" x14ac:dyDescent="0.2">
      <c r="D408" s="13" t="str">
        <f>IF(B408&lt;&gt;"",TRUNC(B408-Analyse!$AP$6,2),"")</f>
        <v/>
      </c>
      <c r="F408" s="1" t="str">
        <f t="shared" si="97"/>
        <v/>
      </c>
      <c r="G408" s="12" t="str">
        <f ca="1">IF(F408&lt;&gt;"",ROW($D$5)+MATCH(F408,INDIRECT(Analyse!$AR$6):INDIRECT(Analyse!$AS$6)),"")</f>
        <v/>
      </c>
      <c r="H408" s="1" t="str">
        <f t="shared" ca="1" si="88"/>
        <v/>
      </c>
      <c r="I408" s="1" t="e">
        <f t="shared" ca="1" si="89"/>
        <v>#VALUE!</v>
      </c>
      <c r="J408" s="1" t="str">
        <f t="shared" ca="1" si="90"/>
        <v>C</v>
      </c>
      <c r="K408" s="1" t="e">
        <f t="shared" ca="1" si="91"/>
        <v>#VALUE!</v>
      </c>
      <c r="L408" s="10" t="e">
        <f t="shared" ca="1" si="92"/>
        <v>#REF!</v>
      </c>
      <c r="M408" s="10" t="e">
        <f t="shared" ca="1" si="93"/>
        <v>#REF!</v>
      </c>
      <c r="N408" s="2" t="e">
        <f t="shared" ca="1" si="94"/>
        <v>#REF!</v>
      </c>
      <c r="O408" s="10" t="e">
        <f t="shared" ca="1" si="95"/>
        <v>#REF!</v>
      </c>
      <c r="P408" s="2" t="e">
        <f t="shared" ca="1" si="96"/>
        <v>#REF!</v>
      </c>
      <c r="R408" s="1" t="str">
        <f t="shared" si="98"/>
        <v/>
      </c>
      <c r="S408" s="2" t="e">
        <f t="shared" ca="1" si="99"/>
        <v>#REF!</v>
      </c>
      <c r="T408" s="1" t="str">
        <f>IF(R408&lt;0,MATCH(ABS(R408),$R410:$R$1000,0)+ROW($R410)-1,"")</f>
        <v/>
      </c>
      <c r="U408" s="1" t="str">
        <f t="shared" si="100"/>
        <v/>
      </c>
      <c r="V408" s="11" t="str">
        <f t="shared" ca="1" si="101"/>
        <v/>
      </c>
      <c r="W408" s="11"/>
      <c r="X408" s="11"/>
      <c r="Y408" s="12" t="str">
        <f ca="1">IF(V408&lt;&gt;"",IF(ABS($R408)&lt;0.8*Analyse!$AO$6/2,ABS($V408-$S408)/(INDIRECT($X$5)/100),""),"")</f>
        <v/>
      </c>
      <c r="AN408" s="1"/>
      <c r="AO408" s="2"/>
    </row>
    <row r="409" spans="4:41" x14ac:dyDescent="0.2">
      <c r="D409" s="13" t="str">
        <f>IF(B409&lt;&gt;"",TRUNC(B409-Analyse!$AP$6,2),"")</f>
        <v/>
      </c>
      <c r="F409" s="1" t="str">
        <f t="shared" si="97"/>
        <v/>
      </c>
      <c r="G409" s="12" t="str">
        <f ca="1">IF(F409&lt;&gt;"",ROW($D$5)+MATCH(F409,INDIRECT(Analyse!$AR$6):INDIRECT(Analyse!$AS$6)),"")</f>
        <v/>
      </c>
      <c r="H409" s="1" t="str">
        <f t="shared" ca="1" si="88"/>
        <v/>
      </c>
      <c r="I409" s="1" t="e">
        <f t="shared" ca="1" si="89"/>
        <v>#VALUE!</v>
      </c>
      <c r="J409" s="1" t="str">
        <f t="shared" ca="1" si="90"/>
        <v>C</v>
      </c>
      <c r="K409" s="1" t="e">
        <f t="shared" ca="1" si="91"/>
        <v>#VALUE!</v>
      </c>
      <c r="L409" s="10" t="e">
        <f t="shared" ca="1" si="92"/>
        <v>#REF!</v>
      </c>
      <c r="M409" s="10" t="e">
        <f t="shared" ca="1" si="93"/>
        <v>#REF!</v>
      </c>
      <c r="N409" s="2" t="e">
        <f t="shared" ca="1" si="94"/>
        <v>#REF!</v>
      </c>
      <c r="O409" s="10" t="e">
        <f t="shared" ca="1" si="95"/>
        <v>#REF!</v>
      </c>
      <c r="P409" s="2" t="e">
        <f t="shared" ca="1" si="96"/>
        <v>#REF!</v>
      </c>
      <c r="R409" s="1" t="str">
        <f t="shared" si="98"/>
        <v/>
      </c>
      <c r="S409" s="2" t="e">
        <f t="shared" ca="1" si="99"/>
        <v>#REF!</v>
      </c>
      <c r="T409" s="1" t="str">
        <f>IF(R409&lt;0,MATCH(ABS(R409),$R411:$R$1000,0)+ROW($R411)-1,"")</f>
        <v/>
      </c>
      <c r="U409" s="1" t="str">
        <f t="shared" si="100"/>
        <v/>
      </c>
      <c r="V409" s="11" t="str">
        <f t="shared" ca="1" si="101"/>
        <v/>
      </c>
      <c r="W409" s="11"/>
      <c r="X409" s="11"/>
      <c r="Y409" s="12" t="str">
        <f ca="1">IF(V409&lt;&gt;"",IF(ABS($R409)&lt;0.8*Analyse!$AO$6/2,ABS($V409-$S409)/(INDIRECT($X$5)/100),""),"")</f>
        <v/>
      </c>
      <c r="AN409" s="1"/>
      <c r="AO409" s="2"/>
    </row>
    <row r="410" spans="4:41" x14ac:dyDescent="0.2">
      <c r="D410" s="13" t="str">
        <f>IF(B410&lt;&gt;"",TRUNC(B410-Analyse!$AP$6,2),"")</f>
        <v/>
      </c>
      <c r="F410" s="1" t="str">
        <f t="shared" si="97"/>
        <v/>
      </c>
      <c r="G410" s="12" t="str">
        <f ca="1">IF(F410&lt;&gt;"",ROW($D$5)+MATCH(F410,INDIRECT(Analyse!$AR$6):INDIRECT(Analyse!$AS$6)),"")</f>
        <v/>
      </c>
      <c r="H410" s="1" t="str">
        <f t="shared" ca="1" si="88"/>
        <v/>
      </c>
      <c r="I410" s="1" t="e">
        <f t="shared" ca="1" si="89"/>
        <v>#VALUE!</v>
      </c>
      <c r="J410" s="1" t="str">
        <f t="shared" ca="1" si="90"/>
        <v>C</v>
      </c>
      <c r="K410" s="1" t="e">
        <f t="shared" ca="1" si="91"/>
        <v>#VALUE!</v>
      </c>
      <c r="L410" s="10" t="e">
        <f t="shared" ca="1" si="92"/>
        <v>#REF!</v>
      </c>
      <c r="M410" s="10" t="e">
        <f t="shared" ca="1" si="93"/>
        <v>#REF!</v>
      </c>
      <c r="N410" s="2" t="e">
        <f t="shared" ca="1" si="94"/>
        <v>#REF!</v>
      </c>
      <c r="O410" s="10" t="e">
        <f t="shared" ca="1" si="95"/>
        <v>#REF!</v>
      </c>
      <c r="P410" s="2" t="e">
        <f t="shared" ca="1" si="96"/>
        <v>#REF!</v>
      </c>
      <c r="R410" s="1" t="str">
        <f t="shared" si="98"/>
        <v/>
      </c>
      <c r="S410" s="2" t="e">
        <f t="shared" ca="1" si="99"/>
        <v>#REF!</v>
      </c>
      <c r="T410" s="1" t="str">
        <f>IF(R410&lt;0,MATCH(ABS(R410),$R412:$R$1000,0)+ROW($R412)-1,"")</f>
        <v/>
      </c>
      <c r="U410" s="1" t="str">
        <f t="shared" si="100"/>
        <v/>
      </c>
      <c r="V410" s="11" t="str">
        <f t="shared" ca="1" si="101"/>
        <v/>
      </c>
      <c r="W410" s="11"/>
      <c r="X410" s="11"/>
      <c r="Y410" s="12" t="str">
        <f ca="1">IF(V410&lt;&gt;"",IF(ABS($R410)&lt;0.8*Analyse!$AO$6/2,ABS($V410-$S410)/(INDIRECT($X$5)/100),""),"")</f>
        <v/>
      </c>
      <c r="AN410" s="1"/>
      <c r="AO410" s="2"/>
    </row>
    <row r="411" spans="4:41" x14ac:dyDescent="0.2">
      <c r="D411" s="13" t="str">
        <f>IF(B411&lt;&gt;"",TRUNC(B411-Analyse!$AP$6,2),"")</f>
        <v/>
      </c>
      <c r="F411" s="1" t="str">
        <f t="shared" si="97"/>
        <v/>
      </c>
      <c r="G411" s="12" t="str">
        <f ca="1">IF(F411&lt;&gt;"",ROW($D$5)+MATCH(F411,INDIRECT(Analyse!$AR$6):INDIRECT(Analyse!$AS$6)),"")</f>
        <v/>
      </c>
      <c r="H411" s="1" t="str">
        <f t="shared" ca="1" si="88"/>
        <v/>
      </c>
      <c r="I411" s="1" t="e">
        <f t="shared" ca="1" si="89"/>
        <v>#VALUE!</v>
      </c>
      <c r="J411" s="1" t="str">
        <f t="shared" ca="1" si="90"/>
        <v>C</v>
      </c>
      <c r="K411" s="1" t="e">
        <f t="shared" ca="1" si="91"/>
        <v>#VALUE!</v>
      </c>
      <c r="L411" s="10" t="e">
        <f t="shared" ca="1" si="92"/>
        <v>#REF!</v>
      </c>
      <c r="M411" s="10" t="e">
        <f t="shared" ca="1" si="93"/>
        <v>#REF!</v>
      </c>
      <c r="N411" s="2" t="e">
        <f t="shared" ca="1" si="94"/>
        <v>#REF!</v>
      </c>
      <c r="O411" s="10" t="e">
        <f t="shared" ca="1" si="95"/>
        <v>#REF!</v>
      </c>
      <c r="P411" s="2" t="e">
        <f t="shared" ca="1" si="96"/>
        <v>#REF!</v>
      </c>
      <c r="R411" s="1" t="str">
        <f t="shared" si="98"/>
        <v/>
      </c>
      <c r="S411" s="2" t="e">
        <f t="shared" ca="1" si="99"/>
        <v>#REF!</v>
      </c>
      <c r="T411" s="1" t="str">
        <f>IF(R411&lt;0,MATCH(ABS(R411),$R413:$R$1000,0)+ROW($R413)-1,"")</f>
        <v/>
      </c>
      <c r="U411" s="1" t="str">
        <f t="shared" si="100"/>
        <v/>
      </c>
      <c r="V411" s="11" t="str">
        <f t="shared" ca="1" si="101"/>
        <v/>
      </c>
      <c r="W411" s="11"/>
      <c r="X411" s="11"/>
      <c r="Y411" s="12" t="str">
        <f ca="1">IF(V411&lt;&gt;"",IF(ABS($R411)&lt;0.8*Analyse!$AO$6/2,ABS($V411-$S411)/(INDIRECT($X$5)/100),""),"")</f>
        <v/>
      </c>
      <c r="AN411" s="1"/>
      <c r="AO411" s="2"/>
    </row>
    <row r="412" spans="4:41" x14ac:dyDescent="0.2">
      <c r="D412" s="13" t="str">
        <f>IF(B412&lt;&gt;"",TRUNC(B412-Analyse!$AP$6,2),"")</f>
        <v/>
      </c>
      <c r="F412" s="1" t="str">
        <f t="shared" si="97"/>
        <v/>
      </c>
      <c r="G412" s="12" t="str">
        <f ca="1">IF(F412&lt;&gt;"",ROW($D$5)+MATCH(F412,INDIRECT(Analyse!$AR$6):INDIRECT(Analyse!$AS$6)),"")</f>
        <v/>
      </c>
      <c r="H412" s="1" t="str">
        <f t="shared" ca="1" si="88"/>
        <v/>
      </c>
      <c r="I412" s="1" t="e">
        <f t="shared" ca="1" si="89"/>
        <v>#VALUE!</v>
      </c>
      <c r="J412" s="1" t="str">
        <f t="shared" ca="1" si="90"/>
        <v>C</v>
      </c>
      <c r="K412" s="1" t="e">
        <f t="shared" ca="1" si="91"/>
        <v>#VALUE!</v>
      </c>
      <c r="L412" s="10" t="e">
        <f t="shared" ca="1" si="92"/>
        <v>#REF!</v>
      </c>
      <c r="M412" s="10" t="e">
        <f t="shared" ca="1" si="93"/>
        <v>#REF!</v>
      </c>
      <c r="N412" s="2" t="e">
        <f t="shared" ca="1" si="94"/>
        <v>#REF!</v>
      </c>
      <c r="O412" s="10" t="e">
        <f t="shared" ca="1" si="95"/>
        <v>#REF!</v>
      </c>
      <c r="P412" s="2" t="e">
        <f t="shared" ca="1" si="96"/>
        <v>#REF!</v>
      </c>
      <c r="R412" s="1" t="str">
        <f t="shared" si="98"/>
        <v/>
      </c>
      <c r="S412" s="2" t="e">
        <f t="shared" ca="1" si="99"/>
        <v>#REF!</v>
      </c>
      <c r="T412" s="1" t="str">
        <f>IF(R412&lt;0,MATCH(ABS(R412),$R414:$R$1000,0)+ROW($R414)-1,"")</f>
        <v/>
      </c>
      <c r="U412" s="1" t="str">
        <f t="shared" si="100"/>
        <v/>
      </c>
      <c r="V412" s="11" t="str">
        <f t="shared" ca="1" si="101"/>
        <v/>
      </c>
      <c r="W412" s="11"/>
      <c r="X412" s="11"/>
      <c r="Y412" s="12" t="str">
        <f ca="1">IF(V412&lt;&gt;"",IF(ABS($R412)&lt;0.8*Analyse!$AO$6/2,ABS($V412-$S412)/(INDIRECT($X$5)/100),""),"")</f>
        <v/>
      </c>
      <c r="AN412" s="1"/>
      <c r="AO412" s="2"/>
    </row>
    <row r="413" spans="4:41" x14ac:dyDescent="0.2">
      <c r="D413" s="13" t="str">
        <f>IF(B413&lt;&gt;"",TRUNC(B413-Analyse!$AP$6,2),"")</f>
        <v/>
      </c>
      <c r="F413" s="1" t="str">
        <f t="shared" si="97"/>
        <v/>
      </c>
      <c r="G413" s="12" t="str">
        <f ca="1">IF(F413&lt;&gt;"",ROW($D$5)+MATCH(F413,INDIRECT(Analyse!$AR$6):INDIRECT(Analyse!$AS$6)),"")</f>
        <v/>
      </c>
      <c r="H413" s="1" t="str">
        <f t="shared" ca="1" si="88"/>
        <v/>
      </c>
      <c r="I413" s="1" t="e">
        <f t="shared" ca="1" si="89"/>
        <v>#VALUE!</v>
      </c>
      <c r="J413" s="1" t="str">
        <f t="shared" ca="1" si="90"/>
        <v>C</v>
      </c>
      <c r="K413" s="1" t="e">
        <f t="shared" ca="1" si="91"/>
        <v>#VALUE!</v>
      </c>
      <c r="L413" s="10" t="e">
        <f t="shared" ca="1" si="92"/>
        <v>#REF!</v>
      </c>
      <c r="M413" s="10" t="e">
        <f t="shared" ca="1" si="93"/>
        <v>#REF!</v>
      </c>
      <c r="N413" s="2" t="e">
        <f t="shared" ca="1" si="94"/>
        <v>#REF!</v>
      </c>
      <c r="O413" s="10" t="e">
        <f t="shared" ca="1" si="95"/>
        <v>#REF!</v>
      </c>
      <c r="P413" s="2" t="e">
        <f t="shared" ca="1" si="96"/>
        <v>#REF!</v>
      </c>
      <c r="R413" s="1" t="str">
        <f t="shared" si="98"/>
        <v/>
      </c>
      <c r="S413" s="2" t="e">
        <f t="shared" ca="1" si="99"/>
        <v>#REF!</v>
      </c>
      <c r="T413" s="1" t="str">
        <f>IF(R413&lt;0,MATCH(ABS(R413),$R415:$R$1000,0)+ROW($R415)-1,"")</f>
        <v/>
      </c>
      <c r="U413" s="1" t="str">
        <f t="shared" si="100"/>
        <v/>
      </c>
      <c r="V413" s="11" t="str">
        <f t="shared" ca="1" si="101"/>
        <v/>
      </c>
      <c r="W413" s="11"/>
      <c r="X413" s="11"/>
      <c r="Y413" s="12" t="str">
        <f ca="1">IF(V413&lt;&gt;"",IF(ABS($R413)&lt;0.8*Analyse!$AO$6/2,ABS($V413-$S413)/(INDIRECT($X$5)/100),""),"")</f>
        <v/>
      </c>
      <c r="AN413" s="1"/>
      <c r="AO413" s="2"/>
    </row>
    <row r="414" spans="4:41" x14ac:dyDescent="0.2">
      <c r="D414" s="13" t="str">
        <f>IF(B414&lt;&gt;"",TRUNC(B414-Analyse!$AP$6,2),"")</f>
        <v/>
      </c>
      <c r="F414" s="1" t="str">
        <f t="shared" si="97"/>
        <v/>
      </c>
      <c r="G414" s="12" t="str">
        <f ca="1">IF(F414&lt;&gt;"",ROW($D$5)+MATCH(F414,INDIRECT(Analyse!$AR$6):INDIRECT(Analyse!$AS$6)),"")</f>
        <v/>
      </c>
      <c r="H414" s="1" t="str">
        <f t="shared" ca="1" si="88"/>
        <v/>
      </c>
      <c r="I414" s="1" t="e">
        <f t="shared" ca="1" si="89"/>
        <v>#VALUE!</v>
      </c>
      <c r="J414" s="1" t="str">
        <f t="shared" ca="1" si="90"/>
        <v>C</v>
      </c>
      <c r="K414" s="1" t="e">
        <f t="shared" ca="1" si="91"/>
        <v>#VALUE!</v>
      </c>
      <c r="L414" s="10" t="e">
        <f t="shared" ca="1" si="92"/>
        <v>#REF!</v>
      </c>
      <c r="M414" s="10" t="e">
        <f t="shared" ca="1" si="93"/>
        <v>#REF!</v>
      </c>
      <c r="N414" s="2" t="e">
        <f t="shared" ca="1" si="94"/>
        <v>#REF!</v>
      </c>
      <c r="O414" s="10" t="e">
        <f t="shared" ca="1" si="95"/>
        <v>#REF!</v>
      </c>
      <c r="P414" s="2" t="e">
        <f t="shared" ca="1" si="96"/>
        <v>#REF!</v>
      </c>
      <c r="R414" s="1" t="str">
        <f t="shared" si="98"/>
        <v/>
      </c>
      <c r="S414" s="2" t="e">
        <f t="shared" ca="1" si="99"/>
        <v>#REF!</v>
      </c>
      <c r="T414" s="1" t="str">
        <f>IF(R414&lt;0,MATCH(ABS(R414),$R416:$R$1000,0)+ROW($R416)-1,"")</f>
        <v/>
      </c>
      <c r="U414" s="1" t="str">
        <f t="shared" si="100"/>
        <v/>
      </c>
      <c r="V414" s="11" t="str">
        <f t="shared" ca="1" si="101"/>
        <v/>
      </c>
      <c r="W414" s="11"/>
      <c r="X414" s="11"/>
      <c r="Y414" s="12" t="str">
        <f ca="1">IF(V414&lt;&gt;"",IF(ABS($R414)&lt;0.8*Analyse!$AO$6/2,ABS($V414-$S414)/(INDIRECT($X$5)/100),""),"")</f>
        <v/>
      </c>
      <c r="AN414" s="1"/>
      <c r="AO414" s="2"/>
    </row>
    <row r="415" spans="4:41" x14ac:dyDescent="0.2">
      <c r="D415" s="13" t="str">
        <f>IF(B415&lt;&gt;"",TRUNC(B415-Analyse!$AP$6,2),"")</f>
        <v/>
      </c>
      <c r="F415" s="1" t="str">
        <f t="shared" si="97"/>
        <v/>
      </c>
      <c r="G415" s="12" t="str">
        <f ca="1">IF(F415&lt;&gt;"",ROW($D$5)+MATCH(F415,INDIRECT(Analyse!$AR$6):INDIRECT(Analyse!$AS$6)),"")</f>
        <v/>
      </c>
      <c r="H415" s="1" t="str">
        <f t="shared" ca="1" si="88"/>
        <v/>
      </c>
      <c r="I415" s="1" t="e">
        <f t="shared" ca="1" si="89"/>
        <v>#VALUE!</v>
      </c>
      <c r="J415" s="1" t="str">
        <f t="shared" ca="1" si="90"/>
        <v>C</v>
      </c>
      <c r="K415" s="1" t="e">
        <f t="shared" ca="1" si="91"/>
        <v>#VALUE!</v>
      </c>
      <c r="L415" s="10" t="e">
        <f t="shared" ca="1" si="92"/>
        <v>#REF!</v>
      </c>
      <c r="M415" s="10" t="e">
        <f t="shared" ca="1" si="93"/>
        <v>#REF!</v>
      </c>
      <c r="N415" s="2" t="e">
        <f t="shared" ca="1" si="94"/>
        <v>#REF!</v>
      </c>
      <c r="O415" s="10" t="e">
        <f t="shared" ca="1" si="95"/>
        <v>#REF!</v>
      </c>
      <c r="P415" s="2" t="e">
        <f t="shared" ca="1" si="96"/>
        <v>#REF!</v>
      </c>
      <c r="R415" s="1" t="str">
        <f t="shared" si="98"/>
        <v/>
      </c>
      <c r="S415" s="2" t="e">
        <f t="shared" ca="1" si="99"/>
        <v>#REF!</v>
      </c>
      <c r="T415" s="1" t="str">
        <f>IF(R415&lt;0,MATCH(ABS(R415),$R417:$R$1000,0)+ROW($R417)-1,"")</f>
        <v/>
      </c>
      <c r="U415" s="1" t="str">
        <f t="shared" si="100"/>
        <v/>
      </c>
      <c r="V415" s="11" t="str">
        <f t="shared" ca="1" si="101"/>
        <v/>
      </c>
      <c r="W415" s="11"/>
      <c r="X415" s="11"/>
      <c r="Y415" s="12" t="str">
        <f ca="1">IF(V415&lt;&gt;"",IF(ABS($R415)&lt;0.8*Analyse!$AO$6/2,ABS($V415-$S415)/(INDIRECT($X$5)/100),""),"")</f>
        <v/>
      </c>
      <c r="AN415" s="1"/>
      <c r="AO415" s="2"/>
    </row>
    <row r="416" spans="4:41" x14ac:dyDescent="0.2">
      <c r="D416" s="13" t="str">
        <f>IF(B416&lt;&gt;"",TRUNC(B416-Analyse!$AP$6,2),"")</f>
        <v/>
      </c>
      <c r="F416" s="1" t="str">
        <f t="shared" si="97"/>
        <v/>
      </c>
      <c r="G416" s="12" t="str">
        <f ca="1">IF(F416&lt;&gt;"",ROW($D$5)+MATCH(F416,INDIRECT(Analyse!$AR$6):INDIRECT(Analyse!$AS$6)),"")</f>
        <v/>
      </c>
      <c r="H416" s="1" t="str">
        <f t="shared" ca="1" si="88"/>
        <v/>
      </c>
      <c r="I416" s="1" t="e">
        <f t="shared" ca="1" si="89"/>
        <v>#VALUE!</v>
      </c>
      <c r="J416" s="1" t="str">
        <f t="shared" ca="1" si="90"/>
        <v>C</v>
      </c>
      <c r="K416" s="1" t="e">
        <f t="shared" ca="1" si="91"/>
        <v>#VALUE!</v>
      </c>
      <c r="L416" s="10" t="e">
        <f t="shared" ca="1" si="92"/>
        <v>#REF!</v>
      </c>
      <c r="M416" s="10" t="e">
        <f t="shared" ca="1" si="93"/>
        <v>#REF!</v>
      </c>
      <c r="N416" s="2" t="e">
        <f t="shared" ca="1" si="94"/>
        <v>#REF!</v>
      </c>
      <c r="O416" s="10" t="e">
        <f t="shared" ca="1" si="95"/>
        <v>#REF!</v>
      </c>
      <c r="P416" s="2" t="e">
        <f t="shared" ca="1" si="96"/>
        <v>#REF!</v>
      </c>
      <c r="R416" s="1" t="str">
        <f t="shared" si="98"/>
        <v/>
      </c>
      <c r="S416" s="2" t="e">
        <f t="shared" ca="1" si="99"/>
        <v>#REF!</v>
      </c>
      <c r="T416" s="1" t="str">
        <f>IF(R416&lt;0,MATCH(ABS(R416),$R418:$R$1000,0)+ROW($R418)-1,"")</f>
        <v/>
      </c>
      <c r="U416" s="1" t="str">
        <f t="shared" si="100"/>
        <v/>
      </c>
      <c r="V416" s="11" t="str">
        <f t="shared" ca="1" si="101"/>
        <v/>
      </c>
      <c r="W416" s="11"/>
      <c r="X416" s="11"/>
      <c r="Y416" s="12" t="str">
        <f ca="1">IF(V416&lt;&gt;"",IF(ABS($R416)&lt;0.8*Analyse!$AO$6/2,ABS($V416-$S416)/(INDIRECT($X$5)/100),""),"")</f>
        <v/>
      </c>
      <c r="AN416" s="1"/>
      <c r="AO416" s="2"/>
    </row>
    <row r="417" spans="4:41" x14ac:dyDescent="0.2">
      <c r="D417" s="13" t="str">
        <f>IF(B417&lt;&gt;"",TRUNC(B417-Analyse!$AP$6,2),"")</f>
        <v/>
      </c>
      <c r="F417" s="1" t="str">
        <f t="shared" si="97"/>
        <v/>
      </c>
      <c r="G417" s="12" t="str">
        <f ca="1">IF(F417&lt;&gt;"",ROW($D$5)+MATCH(F417,INDIRECT(Analyse!$AR$6):INDIRECT(Analyse!$AS$6)),"")</f>
        <v/>
      </c>
      <c r="H417" s="1" t="str">
        <f t="shared" ca="1" si="88"/>
        <v/>
      </c>
      <c r="I417" s="1" t="e">
        <f t="shared" ca="1" si="89"/>
        <v>#VALUE!</v>
      </c>
      <c r="J417" s="1" t="str">
        <f t="shared" ca="1" si="90"/>
        <v>C</v>
      </c>
      <c r="K417" s="1" t="e">
        <f t="shared" ca="1" si="91"/>
        <v>#VALUE!</v>
      </c>
      <c r="L417" s="10" t="e">
        <f t="shared" ca="1" si="92"/>
        <v>#REF!</v>
      </c>
      <c r="M417" s="10" t="e">
        <f t="shared" ca="1" si="93"/>
        <v>#REF!</v>
      </c>
      <c r="N417" s="2" t="e">
        <f t="shared" ca="1" si="94"/>
        <v>#REF!</v>
      </c>
      <c r="O417" s="10" t="e">
        <f t="shared" ca="1" si="95"/>
        <v>#REF!</v>
      </c>
      <c r="P417" s="2" t="e">
        <f t="shared" ca="1" si="96"/>
        <v>#REF!</v>
      </c>
      <c r="R417" s="1" t="str">
        <f t="shared" si="98"/>
        <v/>
      </c>
      <c r="S417" s="2" t="e">
        <f t="shared" ca="1" si="99"/>
        <v>#REF!</v>
      </c>
      <c r="T417" s="1" t="str">
        <f>IF(R417&lt;0,MATCH(ABS(R417),$R419:$R$1000,0)+ROW($R419)-1,"")</f>
        <v/>
      </c>
      <c r="U417" s="1" t="str">
        <f t="shared" si="100"/>
        <v/>
      </c>
      <c r="V417" s="11" t="str">
        <f t="shared" ca="1" si="101"/>
        <v/>
      </c>
      <c r="W417" s="11"/>
      <c r="X417" s="11"/>
      <c r="Y417" s="12" t="str">
        <f ca="1">IF(V417&lt;&gt;"",IF(ABS($R417)&lt;0.8*Analyse!$AO$6/2,ABS($V417-$S417)/(INDIRECT($X$5)/100),""),"")</f>
        <v/>
      </c>
      <c r="AN417" s="1"/>
      <c r="AO417" s="2"/>
    </row>
    <row r="418" spans="4:41" x14ac:dyDescent="0.2">
      <c r="D418" s="13" t="str">
        <f>IF(B418&lt;&gt;"",TRUNC(B418-Analyse!$AP$6,2),"")</f>
        <v/>
      </c>
      <c r="F418" s="1" t="str">
        <f t="shared" si="97"/>
        <v/>
      </c>
      <c r="G418" s="12" t="str">
        <f ca="1">IF(F418&lt;&gt;"",ROW($D$5)+MATCH(F418,INDIRECT(Analyse!$AR$6):INDIRECT(Analyse!$AS$6)),"")</f>
        <v/>
      </c>
      <c r="H418" s="1" t="str">
        <f t="shared" ca="1" si="88"/>
        <v/>
      </c>
      <c r="I418" s="1" t="e">
        <f t="shared" ca="1" si="89"/>
        <v>#VALUE!</v>
      </c>
      <c r="J418" s="1" t="str">
        <f t="shared" ca="1" si="90"/>
        <v>C</v>
      </c>
      <c r="K418" s="1" t="e">
        <f t="shared" ca="1" si="91"/>
        <v>#VALUE!</v>
      </c>
      <c r="L418" s="10" t="e">
        <f t="shared" ca="1" si="92"/>
        <v>#REF!</v>
      </c>
      <c r="M418" s="10" t="e">
        <f t="shared" ca="1" si="93"/>
        <v>#REF!</v>
      </c>
      <c r="N418" s="2" t="e">
        <f t="shared" ca="1" si="94"/>
        <v>#REF!</v>
      </c>
      <c r="O418" s="10" t="e">
        <f t="shared" ca="1" si="95"/>
        <v>#REF!</v>
      </c>
      <c r="P418" s="2" t="e">
        <f t="shared" ca="1" si="96"/>
        <v>#REF!</v>
      </c>
      <c r="R418" s="1" t="str">
        <f t="shared" si="98"/>
        <v/>
      </c>
      <c r="S418" s="2" t="e">
        <f t="shared" ca="1" si="99"/>
        <v>#REF!</v>
      </c>
      <c r="T418" s="1" t="str">
        <f>IF(R418&lt;0,MATCH(ABS(R418),$R420:$R$1000,0)+ROW($R420)-1,"")</f>
        <v/>
      </c>
      <c r="U418" s="1" t="str">
        <f t="shared" si="100"/>
        <v/>
      </c>
      <c r="V418" s="11" t="str">
        <f t="shared" ca="1" si="101"/>
        <v/>
      </c>
      <c r="W418" s="11"/>
      <c r="X418" s="11"/>
      <c r="Y418" s="12" t="str">
        <f ca="1">IF(V418&lt;&gt;"",IF(ABS($R418)&lt;0.8*Analyse!$AO$6/2,ABS($V418-$S418)/(INDIRECT($X$5)/100),""),"")</f>
        <v/>
      </c>
      <c r="AN418" s="1"/>
      <c r="AO418" s="2"/>
    </row>
    <row r="419" spans="4:41" x14ac:dyDescent="0.2">
      <c r="D419" s="13" t="str">
        <f>IF(B419&lt;&gt;"",TRUNC(B419-Analyse!$AP$6,2),"")</f>
        <v/>
      </c>
      <c r="F419" s="1" t="str">
        <f t="shared" si="97"/>
        <v/>
      </c>
      <c r="G419" s="12" t="str">
        <f ca="1">IF(F419&lt;&gt;"",ROW($D$5)+MATCH(F419,INDIRECT(Analyse!$AR$6):INDIRECT(Analyse!$AS$6)),"")</f>
        <v/>
      </c>
      <c r="H419" s="1" t="str">
        <f t="shared" ca="1" si="88"/>
        <v/>
      </c>
      <c r="I419" s="1" t="e">
        <f t="shared" ca="1" si="89"/>
        <v>#VALUE!</v>
      </c>
      <c r="J419" s="1" t="str">
        <f t="shared" ca="1" si="90"/>
        <v>C</v>
      </c>
      <c r="K419" s="1" t="e">
        <f t="shared" ca="1" si="91"/>
        <v>#VALUE!</v>
      </c>
      <c r="L419" s="10" t="e">
        <f t="shared" ca="1" si="92"/>
        <v>#REF!</v>
      </c>
      <c r="M419" s="10" t="e">
        <f t="shared" ca="1" si="93"/>
        <v>#REF!</v>
      </c>
      <c r="N419" s="2" t="e">
        <f t="shared" ca="1" si="94"/>
        <v>#REF!</v>
      </c>
      <c r="O419" s="10" t="e">
        <f t="shared" ca="1" si="95"/>
        <v>#REF!</v>
      </c>
      <c r="P419" s="2" t="e">
        <f t="shared" ca="1" si="96"/>
        <v>#REF!</v>
      </c>
      <c r="R419" s="1" t="str">
        <f t="shared" si="98"/>
        <v/>
      </c>
      <c r="S419" s="2" t="e">
        <f t="shared" ca="1" si="99"/>
        <v>#REF!</v>
      </c>
      <c r="T419" s="1" t="str">
        <f>IF(R419&lt;0,MATCH(ABS(R419),$R421:$R$1000,0)+ROW($R421)-1,"")</f>
        <v/>
      </c>
      <c r="U419" s="1" t="str">
        <f t="shared" si="100"/>
        <v/>
      </c>
      <c r="V419" s="11" t="str">
        <f t="shared" ca="1" si="101"/>
        <v/>
      </c>
      <c r="W419" s="11"/>
      <c r="X419" s="11"/>
      <c r="Y419" s="12" t="str">
        <f ca="1">IF(V419&lt;&gt;"",IF(ABS($R419)&lt;0.8*Analyse!$AO$6/2,ABS($V419-$S419)/(INDIRECT($X$5)/100),""),"")</f>
        <v/>
      </c>
      <c r="AN419" s="1"/>
      <c r="AO419" s="2"/>
    </row>
    <row r="420" spans="4:41" x14ac:dyDescent="0.2">
      <c r="D420" s="13" t="str">
        <f>IF(B420&lt;&gt;"",TRUNC(B420-Analyse!$AP$6,2),"")</f>
        <v/>
      </c>
      <c r="F420" s="1" t="str">
        <f t="shared" si="97"/>
        <v/>
      </c>
      <c r="G420" s="12" t="str">
        <f ca="1">IF(F420&lt;&gt;"",ROW($D$5)+MATCH(F420,INDIRECT(Analyse!$AR$6):INDIRECT(Analyse!$AS$6)),"")</f>
        <v/>
      </c>
      <c r="H420" s="1" t="str">
        <f t="shared" ca="1" si="88"/>
        <v/>
      </c>
      <c r="I420" s="1" t="e">
        <f t="shared" ca="1" si="89"/>
        <v>#VALUE!</v>
      </c>
      <c r="J420" s="1" t="str">
        <f t="shared" ca="1" si="90"/>
        <v>C</v>
      </c>
      <c r="K420" s="1" t="e">
        <f t="shared" ca="1" si="91"/>
        <v>#VALUE!</v>
      </c>
      <c r="L420" s="10" t="e">
        <f t="shared" ca="1" si="92"/>
        <v>#REF!</v>
      </c>
      <c r="M420" s="10" t="e">
        <f t="shared" ca="1" si="93"/>
        <v>#REF!</v>
      </c>
      <c r="N420" s="2" t="e">
        <f t="shared" ca="1" si="94"/>
        <v>#REF!</v>
      </c>
      <c r="O420" s="10" t="e">
        <f t="shared" ca="1" si="95"/>
        <v>#REF!</v>
      </c>
      <c r="P420" s="2" t="e">
        <f t="shared" ca="1" si="96"/>
        <v>#REF!</v>
      </c>
      <c r="R420" s="1" t="str">
        <f t="shared" si="98"/>
        <v/>
      </c>
      <c r="S420" s="2" t="e">
        <f t="shared" ca="1" si="99"/>
        <v>#REF!</v>
      </c>
      <c r="T420" s="1" t="str">
        <f>IF(R420&lt;0,MATCH(ABS(R420),$R422:$R$1000,0)+ROW($R422)-1,"")</f>
        <v/>
      </c>
      <c r="U420" s="1" t="str">
        <f t="shared" si="100"/>
        <v/>
      </c>
      <c r="V420" s="11" t="str">
        <f t="shared" ca="1" si="101"/>
        <v/>
      </c>
      <c r="W420" s="11"/>
      <c r="X420" s="11"/>
      <c r="Y420" s="12" t="str">
        <f ca="1">IF(V420&lt;&gt;"",IF(ABS($R420)&lt;0.8*Analyse!$AO$6/2,ABS($V420-$S420)/(INDIRECT($X$5)/100),""),"")</f>
        <v/>
      </c>
      <c r="AN420" s="1"/>
      <c r="AO420" s="2"/>
    </row>
    <row r="421" spans="4:41" x14ac:dyDescent="0.2">
      <c r="D421" s="13" t="str">
        <f>IF(B421&lt;&gt;"",TRUNC(B421-Analyse!$AP$6,2),"")</f>
        <v/>
      </c>
      <c r="F421" s="1" t="str">
        <f t="shared" si="97"/>
        <v/>
      </c>
      <c r="G421" s="12" t="str">
        <f ca="1">IF(F421&lt;&gt;"",ROW($D$5)+MATCH(F421,INDIRECT(Analyse!$AR$6):INDIRECT(Analyse!$AS$6)),"")</f>
        <v/>
      </c>
      <c r="H421" s="1" t="str">
        <f t="shared" ca="1" si="88"/>
        <v/>
      </c>
      <c r="I421" s="1" t="e">
        <f t="shared" ca="1" si="89"/>
        <v>#VALUE!</v>
      </c>
      <c r="J421" s="1" t="str">
        <f t="shared" ca="1" si="90"/>
        <v>C</v>
      </c>
      <c r="K421" s="1" t="e">
        <f t="shared" ca="1" si="91"/>
        <v>#VALUE!</v>
      </c>
      <c r="L421" s="10" t="e">
        <f t="shared" ca="1" si="92"/>
        <v>#REF!</v>
      </c>
      <c r="M421" s="10" t="e">
        <f t="shared" ca="1" si="93"/>
        <v>#REF!</v>
      </c>
      <c r="N421" s="2" t="e">
        <f t="shared" ca="1" si="94"/>
        <v>#REF!</v>
      </c>
      <c r="O421" s="10" t="e">
        <f t="shared" ca="1" si="95"/>
        <v>#REF!</v>
      </c>
      <c r="P421" s="2" t="e">
        <f t="shared" ca="1" si="96"/>
        <v>#REF!</v>
      </c>
      <c r="R421" s="1" t="str">
        <f t="shared" si="98"/>
        <v/>
      </c>
      <c r="S421" s="2" t="e">
        <f t="shared" ca="1" si="99"/>
        <v>#REF!</v>
      </c>
      <c r="T421" s="1" t="str">
        <f>IF(R421&lt;0,MATCH(ABS(R421),$R423:$R$1000,0)+ROW($R423)-1,"")</f>
        <v/>
      </c>
      <c r="U421" s="1" t="str">
        <f t="shared" si="100"/>
        <v/>
      </c>
      <c r="V421" s="11" t="str">
        <f t="shared" ca="1" si="101"/>
        <v/>
      </c>
      <c r="W421" s="11"/>
      <c r="X421" s="11"/>
      <c r="Y421" s="12" t="str">
        <f ca="1">IF(V421&lt;&gt;"",IF(ABS($R421)&lt;0.8*Analyse!$AO$6/2,ABS($V421-$S421)/(INDIRECT($X$5)/100),""),"")</f>
        <v/>
      </c>
      <c r="AN421" s="1"/>
      <c r="AO421" s="2"/>
    </row>
    <row r="422" spans="4:41" x14ac:dyDescent="0.2">
      <c r="D422" s="13" t="str">
        <f>IF(B422&lt;&gt;"",TRUNC(B422-Analyse!$AP$6,2),"")</f>
        <v/>
      </c>
      <c r="F422" s="1" t="str">
        <f t="shared" si="97"/>
        <v/>
      </c>
      <c r="G422" s="12" t="str">
        <f ca="1">IF(F422&lt;&gt;"",ROW($D$5)+MATCH(F422,INDIRECT(Analyse!$AR$6):INDIRECT(Analyse!$AS$6)),"")</f>
        <v/>
      </c>
      <c r="H422" s="1" t="str">
        <f t="shared" ca="1" si="88"/>
        <v/>
      </c>
      <c r="I422" s="1" t="e">
        <f t="shared" ca="1" si="89"/>
        <v>#VALUE!</v>
      </c>
      <c r="J422" s="1" t="str">
        <f t="shared" ca="1" si="90"/>
        <v>C</v>
      </c>
      <c r="K422" s="1" t="e">
        <f t="shared" ca="1" si="91"/>
        <v>#VALUE!</v>
      </c>
      <c r="L422" s="10" t="e">
        <f t="shared" ca="1" si="92"/>
        <v>#REF!</v>
      </c>
      <c r="M422" s="10" t="e">
        <f t="shared" ca="1" si="93"/>
        <v>#REF!</v>
      </c>
      <c r="N422" s="2" t="e">
        <f t="shared" ca="1" si="94"/>
        <v>#REF!</v>
      </c>
      <c r="O422" s="10" t="e">
        <f t="shared" ca="1" si="95"/>
        <v>#REF!</v>
      </c>
      <c r="P422" s="2" t="e">
        <f t="shared" ca="1" si="96"/>
        <v>#REF!</v>
      </c>
      <c r="R422" s="1" t="str">
        <f t="shared" si="98"/>
        <v/>
      </c>
      <c r="S422" s="2" t="e">
        <f t="shared" ca="1" si="99"/>
        <v>#REF!</v>
      </c>
      <c r="T422" s="1" t="str">
        <f>IF(R422&lt;0,MATCH(ABS(R422),$R424:$R$1000,0)+ROW($R424)-1,"")</f>
        <v/>
      </c>
      <c r="U422" s="1" t="str">
        <f t="shared" si="100"/>
        <v/>
      </c>
      <c r="V422" s="11" t="str">
        <f t="shared" ca="1" si="101"/>
        <v/>
      </c>
      <c r="W422" s="11"/>
      <c r="X422" s="11"/>
      <c r="Y422" s="12" t="str">
        <f ca="1">IF(V422&lt;&gt;"",IF(ABS($R422)&lt;0.8*Analyse!$AO$6/2,ABS($V422-$S422)/(INDIRECT($X$5)/100),""),"")</f>
        <v/>
      </c>
      <c r="AN422" s="1"/>
      <c r="AO422" s="2"/>
    </row>
    <row r="423" spans="4:41" x14ac:dyDescent="0.2">
      <c r="D423" s="13" t="str">
        <f>IF(B423&lt;&gt;"",TRUNC(B423-Analyse!$AP$6,2),"")</f>
        <v/>
      </c>
      <c r="F423" s="1" t="str">
        <f t="shared" si="97"/>
        <v/>
      </c>
      <c r="G423" s="12" t="str">
        <f ca="1">IF(F423&lt;&gt;"",ROW($D$5)+MATCH(F423,INDIRECT(Analyse!$AR$6):INDIRECT(Analyse!$AS$6)),"")</f>
        <v/>
      </c>
      <c r="H423" s="1" t="str">
        <f t="shared" ca="1" si="88"/>
        <v/>
      </c>
      <c r="I423" s="1" t="e">
        <f t="shared" ca="1" si="89"/>
        <v>#VALUE!</v>
      </c>
      <c r="J423" s="1" t="str">
        <f t="shared" ca="1" si="90"/>
        <v>C</v>
      </c>
      <c r="K423" s="1" t="e">
        <f t="shared" ca="1" si="91"/>
        <v>#VALUE!</v>
      </c>
      <c r="L423" s="10" t="e">
        <f t="shared" ca="1" si="92"/>
        <v>#REF!</v>
      </c>
      <c r="M423" s="10" t="e">
        <f t="shared" ca="1" si="93"/>
        <v>#REF!</v>
      </c>
      <c r="N423" s="2" t="e">
        <f t="shared" ca="1" si="94"/>
        <v>#REF!</v>
      </c>
      <c r="O423" s="10" t="e">
        <f t="shared" ca="1" si="95"/>
        <v>#REF!</v>
      </c>
      <c r="P423" s="2" t="e">
        <f t="shared" ca="1" si="96"/>
        <v>#REF!</v>
      </c>
      <c r="R423" s="1" t="str">
        <f t="shared" si="98"/>
        <v/>
      </c>
      <c r="S423" s="2" t="e">
        <f t="shared" ca="1" si="99"/>
        <v>#REF!</v>
      </c>
      <c r="T423" s="1" t="str">
        <f>IF(R423&lt;0,MATCH(ABS(R423),$R425:$R$1000,0)+ROW($R425)-1,"")</f>
        <v/>
      </c>
      <c r="U423" s="1" t="str">
        <f t="shared" si="100"/>
        <v/>
      </c>
      <c r="V423" s="11" t="str">
        <f t="shared" ca="1" si="101"/>
        <v/>
      </c>
      <c r="W423" s="11"/>
      <c r="X423" s="11"/>
      <c r="Y423" s="12" t="str">
        <f ca="1">IF(V423&lt;&gt;"",IF(ABS($R423)&lt;0.8*Analyse!$AO$6/2,ABS($V423-$S423)/(INDIRECT($X$5)/100),""),"")</f>
        <v/>
      </c>
      <c r="AN423" s="1"/>
      <c r="AO423" s="2"/>
    </row>
    <row r="424" spans="4:41" x14ac:dyDescent="0.2">
      <c r="D424" s="13" t="str">
        <f>IF(B424&lt;&gt;"",TRUNC(B424-Analyse!$AP$6,2),"")</f>
        <v/>
      </c>
      <c r="F424" s="1" t="str">
        <f t="shared" si="97"/>
        <v/>
      </c>
      <c r="G424" s="12" t="str">
        <f ca="1">IF(F424&lt;&gt;"",ROW($D$5)+MATCH(F424,INDIRECT(Analyse!$AR$6):INDIRECT(Analyse!$AS$6)),"")</f>
        <v/>
      </c>
      <c r="H424" s="1" t="str">
        <f t="shared" ca="1" si="88"/>
        <v/>
      </c>
      <c r="I424" s="1" t="e">
        <f t="shared" ca="1" si="89"/>
        <v>#VALUE!</v>
      </c>
      <c r="J424" s="1" t="str">
        <f t="shared" ca="1" si="90"/>
        <v>C</v>
      </c>
      <c r="K424" s="1" t="e">
        <f t="shared" ca="1" si="91"/>
        <v>#VALUE!</v>
      </c>
      <c r="L424" s="10" t="e">
        <f t="shared" ca="1" si="92"/>
        <v>#REF!</v>
      </c>
      <c r="M424" s="10" t="e">
        <f t="shared" ca="1" si="93"/>
        <v>#REF!</v>
      </c>
      <c r="N424" s="2" t="e">
        <f t="shared" ca="1" si="94"/>
        <v>#REF!</v>
      </c>
      <c r="O424" s="10" t="e">
        <f t="shared" ca="1" si="95"/>
        <v>#REF!</v>
      </c>
      <c r="P424" s="2" t="e">
        <f t="shared" ca="1" si="96"/>
        <v>#REF!</v>
      </c>
      <c r="R424" s="1" t="str">
        <f t="shared" si="98"/>
        <v/>
      </c>
      <c r="S424" s="2" t="e">
        <f t="shared" ca="1" si="99"/>
        <v>#REF!</v>
      </c>
      <c r="T424" s="1" t="str">
        <f>IF(R424&lt;0,MATCH(ABS(R424),$R426:$R$1000,0)+ROW($R426)-1,"")</f>
        <v/>
      </c>
      <c r="U424" s="1" t="str">
        <f t="shared" si="100"/>
        <v/>
      </c>
      <c r="V424" s="11" t="str">
        <f t="shared" ca="1" si="101"/>
        <v/>
      </c>
      <c r="W424" s="11"/>
      <c r="X424" s="11"/>
      <c r="Y424" s="12" t="str">
        <f ca="1">IF(V424&lt;&gt;"",IF(ABS($R424)&lt;0.8*Analyse!$AO$6/2,ABS($V424-$S424)/(INDIRECT($X$5)/100),""),"")</f>
        <v/>
      </c>
      <c r="AN424" s="1"/>
      <c r="AO424" s="2"/>
    </row>
    <row r="425" spans="4:41" x14ac:dyDescent="0.2">
      <c r="D425" s="13" t="str">
        <f>IF(B425&lt;&gt;"",TRUNC(B425-Analyse!$AP$6,2),"")</f>
        <v/>
      </c>
      <c r="F425" s="1" t="str">
        <f t="shared" si="97"/>
        <v/>
      </c>
      <c r="G425" s="12" t="str">
        <f ca="1">IF(F425&lt;&gt;"",ROW($D$5)+MATCH(F425,INDIRECT(Analyse!$AR$6):INDIRECT(Analyse!$AS$6)),"")</f>
        <v/>
      </c>
      <c r="H425" s="1" t="str">
        <f t="shared" ca="1" si="88"/>
        <v/>
      </c>
      <c r="I425" s="1" t="e">
        <f t="shared" ca="1" si="89"/>
        <v>#VALUE!</v>
      </c>
      <c r="J425" s="1" t="str">
        <f t="shared" ca="1" si="90"/>
        <v>C</v>
      </c>
      <c r="K425" s="1" t="e">
        <f t="shared" ca="1" si="91"/>
        <v>#VALUE!</v>
      </c>
      <c r="L425" s="10" t="e">
        <f t="shared" ca="1" si="92"/>
        <v>#REF!</v>
      </c>
      <c r="M425" s="10" t="e">
        <f t="shared" ca="1" si="93"/>
        <v>#REF!</v>
      </c>
      <c r="N425" s="2" t="e">
        <f t="shared" ca="1" si="94"/>
        <v>#REF!</v>
      </c>
      <c r="O425" s="10" t="e">
        <f t="shared" ca="1" si="95"/>
        <v>#REF!</v>
      </c>
      <c r="P425" s="2" t="e">
        <f t="shared" ca="1" si="96"/>
        <v>#REF!</v>
      </c>
      <c r="R425" s="1" t="str">
        <f t="shared" si="98"/>
        <v/>
      </c>
      <c r="S425" s="2" t="e">
        <f t="shared" ca="1" si="99"/>
        <v>#REF!</v>
      </c>
      <c r="T425" s="1" t="str">
        <f>IF(R425&lt;0,MATCH(ABS(R425),$R427:$R$1000,0)+ROW($R427)-1,"")</f>
        <v/>
      </c>
      <c r="U425" s="1" t="str">
        <f t="shared" si="100"/>
        <v/>
      </c>
      <c r="V425" s="11" t="str">
        <f t="shared" ca="1" si="101"/>
        <v/>
      </c>
      <c r="W425" s="11"/>
      <c r="X425" s="11"/>
      <c r="Y425" s="12" t="str">
        <f ca="1">IF(V425&lt;&gt;"",IF(ABS($R425)&lt;0.8*Analyse!$AO$6/2,ABS($V425-$S425)/(INDIRECT($X$5)/100),""),"")</f>
        <v/>
      </c>
      <c r="AN425" s="1"/>
      <c r="AO425" s="2"/>
    </row>
    <row r="426" spans="4:41" x14ac:dyDescent="0.2">
      <c r="D426" s="13" t="str">
        <f>IF(B426&lt;&gt;"",TRUNC(B426-Analyse!$AP$6,2),"")</f>
        <v/>
      </c>
      <c r="F426" s="1" t="str">
        <f t="shared" si="97"/>
        <v/>
      </c>
      <c r="G426" s="12" t="str">
        <f ca="1">IF(F426&lt;&gt;"",ROW($D$5)+MATCH(F426,INDIRECT(Analyse!$AR$6):INDIRECT(Analyse!$AS$6)),"")</f>
        <v/>
      </c>
      <c r="H426" s="1" t="str">
        <f t="shared" ca="1" si="88"/>
        <v/>
      </c>
      <c r="I426" s="1" t="e">
        <f t="shared" ca="1" si="89"/>
        <v>#VALUE!</v>
      </c>
      <c r="J426" s="1" t="str">
        <f t="shared" ca="1" si="90"/>
        <v>C</v>
      </c>
      <c r="K426" s="1" t="e">
        <f t="shared" ca="1" si="91"/>
        <v>#VALUE!</v>
      </c>
      <c r="L426" s="10" t="e">
        <f t="shared" ca="1" si="92"/>
        <v>#REF!</v>
      </c>
      <c r="M426" s="10" t="e">
        <f t="shared" ca="1" si="93"/>
        <v>#REF!</v>
      </c>
      <c r="N426" s="2" t="e">
        <f t="shared" ca="1" si="94"/>
        <v>#REF!</v>
      </c>
      <c r="O426" s="10" t="e">
        <f t="shared" ca="1" si="95"/>
        <v>#REF!</v>
      </c>
      <c r="P426" s="2" t="e">
        <f t="shared" ca="1" si="96"/>
        <v>#REF!</v>
      </c>
      <c r="R426" s="1" t="str">
        <f t="shared" si="98"/>
        <v/>
      </c>
      <c r="S426" s="2" t="e">
        <f t="shared" ca="1" si="99"/>
        <v>#REF!</v>
      </c>
      <c r="T426" s="1" t="str">
        <f>IF(R426&lt;0,MATCH(ABS(R426),$R428:$R$1000,0)+ROW($R428)-1,"")</f>
        <v/>
      </c>
      <c r="U426" s="1" t="str">
        <f t="shared" si="100"/>
        <v/>
      </c>
      <c r="V426" s="11" t="str">
        <f t="shared" ca="1" si="101"/>
        <v/>
      </c>
      <c r="W426" s="11"/>
      <c r="X426" s="11"/>
      <c r="Y426" s="12" t="str">
        <f ca="1">IF(V426&lt;&gt;"",IF(ABS($R426)&lt;0.8*Analyse!$AO$6/2,ABS($V426-$S426)/(INDIRECT($X$5)/100),""),"")</f>
        <v/>
      </c>
      <c r="AN426" s="1"/>
      <c r="AO426" s="2"/>
    </row>
    <row r="427" spans="4:41" x14ac:dyDescent="0.2">
      <c r="D427" s="13" t="str">
        <f>IF(B427&lt;&gt;"",TRUNC(B427-Analyse!$AP$6,2),"")</f>
        <v/>
      </c>
      <c r="F427" s="1" t="str">
        <f t="shared" si="97"/>
        <v/>
      </c>
      <c r="G427" s="12" t="str">
        <f ca="1">IF(F427&lt;&gt;"",ROW($D$5)+MATCH(F427,INDIRECT(Analyse!$AR$6):INDIRECT(Analyse!$AS$6)),"")</f>
        <v/>
      </c>
      <c r="H427" s="1" t="str">
        <f t="shared" ca="1" si="88"/>
        <v/>
      </c>
      <c r="I427" s="1" t="e">
        <f t="shared" ca="1" si="89"/>
        <v>#VALUE!</v>
      </c>
      <c r="J427" s="1" t="str">
        <f t="shared" ca="1" si="90"/>
        <v>C</v>
      </c>
      <c r="K427" s="1" t="e">
        <f t="shared" ca="1" si="91"/>
        <v>#VALUE!</v>
      </c>
      <c r="L427" s="10" t="e">
        <f t="shared" ca="1" si="92"/>
        <v>#REF!</v>
      </c>
      <c r="M427" s="10" t="e">
        <f t="shared" ca="1" si="93"/>
        <v>#REF!</v>
      </c>
      <c r="N427" s="2" t="e">
        <f t="shared" ca="1" si="94"/>
        <v>#REF!</v>
      </c>
      <c r="O427" s="10" t="e">
        <f t="shared" ca="1" si="95"/>
        <v>#REF!</v>
      </c>
      <c r="P427" s="2" t="e">
        <f t="shared" ca="1" si="96"/>
        <v>#REF!</v>
      </c>
      <c r="R427" s="1" t="str">
        <f t="shared" si="98"/>
        <v/>
      </c>
      <c r="S427" s="2" t="e">
        <f t="shared" ca="1" si="99"/>
        <v>#REF!</v>
      </c>
      <c r="T427" s="1" t="str">
        <f>IF(R427&lt;0,MATCH(ABS(R427),$R429:$R$1000,0)+ROW($R429)-1,"")</f>
        <v/>
      </c>
      <c r="U427" s="1" t="str">
        <f t="shared" si="100"/>
        <v/>
      </c>
      <c r="V427" s="11" t="str">
        <f t="shared" ca="1" si="101"/>
        <v/>
      </c>
      <c r="W427" s="11"/>
      <c r="X427" s="11"/>
      <c r="Y427" s="12" t="str">
        <f ca="1">IF(V427&lt;&gt;"",IF(ABS($R427)&lt;0.8*Analyse!$AO$6/2,ABS($V427-$S427)/(INDIRECT($X$5)/100),""),"")</f>
        <v/>
      </c>
      <c r="AN427" s="1"/>
      <c r="AO427" s="2"/>
    </row>
    <row r="428" spans="4:41" x14ac:dyDescent="0.2">
      <c r="D428" s="13" t="str">
        <f>IF(B428&lt;&gt;"",TRUNC(B428-Analyse!$AP$6,2),"")</f>
        <v/>
      </c>
      <c r="F428" s="1" t="str">
        <f t="shared" si="97"/>
        <v/>
      </c>
      <c r="G428" s="12" t="str">
        <f ca="1">IF(F428&lt;&gt;"",ROW($D$5)+MATCH(F428,INDIRECT(Analyse!$AR$6):INDIRECT(Analyse!$AS$6)),"")</f>
        <v/>
      </c>
      <c r="H428" s="1" t="str">
        <f t="shared" ca="1" si="88"/>
        <v/>
      </c>
      <c r="I428" s="1" t="e">
        <f t="shared" ca="1" si="89"/>
        <v>#VALUE!</v>
      </c>
      <c r="J428" s="1" t="str">
        <f t="shared" ca="1" si="90"/>
        <v>C</v>
      </c>
      <c r="K428" s="1" t="e">
        <f t="shared" ca="1" si="91"/>
        <v>#VALUE!</v>
      </c>
      <c r="L428" s="10" t="e">
        <f t="shared" ca="1" si="92"/>
        <v>#REF!</v>
      </c>
      <c r="M428" s="10" t="e">
        <f t="shared" ca="1" si="93"/>
        <v>#REF!</v>
      </c>
      <c r="N428" s="2" t="e">
        <f t="shared" ca="1" si="94"/>
        <v>#REF!</v>
      </c>
      <c r="O428" s="10" t="e">
        <f t="shared" ca="1" si="95"/>
        <v>#REF!</v>
      </c>
      <c r="P428" s="2" t="e">
        <f t="shared" ca="1" si="96"/>
        <v>#REF!</v>
      </c>
      <c r="R428" s="1" t="str">
        <f t="shared" si="98"/>
        <v/>
      </c>
      <c r="S428" s="2" t="e">
        <f t="shared" ca="1" si="99"/>
        <v>#REF!</v>
      </c>
      <c r="T428" s="1" t="str">
        <f>IF(R428&lt;0,MATCH(ABS(R428),$R430:$R$1000,0)+ROW($R430)-1,"")</f>
        <v/>
      </c>
      <c r="U428" s="1" t="str">
        <f t="shared" si="100"/>
        <v/>
      </c>
      <c r="V428" s="11" t="str">
        <f t="shared" ca="1" si="101"/>
        <v/>
      </c>
      <c r="W428" s="11"/>
      <c r="X428" s="11"/>
      <c r="Y428" s="12" t="str">
        <f ca="1">IF(V428&lt;&gt;"",IF(ABS($R428)&lt;0.8*Analyse!$AO$6/2,ABS($V428-$S428)/(INDIRECT($X$5)/100),""),"")</f>
        <v/>
      </c>
      <c r="AN428" s="1"/>
      <c r="AO428" s="2"/>
    </row>
    <row r="429" spans="4:41" x14ac:dyDescent="0.2">
      <c r="D429" s="13" t="str">
        <f>IF(B429&lt;&gt;"",TRUNC(B429-Analyse!$AP$6,2),"")</f>
        <v/>
      </c>
      <c r="F429" s="1" t="str">
        <f t="shared" si="97"/>
        <v/>
      </c>
      <c r="G429" s="12" t="str">
        <f ca="1">IF(F429&lt;&gt;"",ROW($D$5)+MATCH(F429,INDIRECT(Analyse!$AR$6):INDIRECT(Analyse!$AS$6)),"")</f>
        <v/>
      </c>
      <c r="H429" s="1" t="str">
        <f t="shared" ca="1" si="88"/>
        <v/>
      </c>
      <c r="I429" s="1" t="e">
        <f t="shared" ca="1" si="89"/>
        <v>#VALUE!</v>
      </c>
      <c r="J429" s="1" t="str">
        <f t="shared" ca="1" si="90"/>
        <v>C</v>
      </c>
      <c r="K429" s="1" t="e">
        <f t="shared" ca="1" si="91"/>
        <v>#VALUE!</v>
      </c>
      <c r="L429" s="10" t="e">
        <f t="shared" ca="1" si="92"/>
        <v>#REF!</v>
      </c>
      <c r="M429" s="10" t="e">
        <f t="shared" ca="1" si="93"/>
        <v>#REF!</v>
      </c>
      <c r="N429" s="2" t="e">
        <f t="shared" ca="1" si="94"/>
        <v>#REF!</v>
      </c>
      <c r="O429" s="10" t="e">
        <f t="shared" ca="1" si="95"/>
        <v>#REF!</v>
      </c>
      <c r="P429" s="2" t="e">
        <f t="shared" ca="1" si="96"/>
        <v>#REF!</v>
      </c>
      <c r="R429" s="1" t="str">
        <f t="shared" si="98"/>
        <v/>
      </c>
      <c r="S429" s="2" t="e">
        <f t="shared" ca="1" si="99"/>
        <v>#REF!</v>
      </c>
      <c r="T429" s="1" t="str">
        <f>IF(R429&lt;0,MATCH(ABS(R429),$R431:$R$1000,0)+ROW($R431)-1,"")</f>
        <v/>
      </c>
      <c r="U429" s="1" t="str">
        <f t="shared" si="100"/>
        <v/>
      </c>
      <c r="V429" s="11" t="str">
        <f t="shared" ca="1" si="101"/>
        <v/>
      </c>
      <c r="W429" s="11"/>
      <c r="X429" s="11"/>
      <c r="Y429" s="12" t="str">
        <f ca="1">IF(V429&lt;&gt;"",IF(ABS($R429)&lt;0.8*Analyse!$AO$6/2,ABS($V429-$S429)/(INDIRECT($X$5)/100),""),"")</f>
        <v/>
      </c>
      <c r="AN429" s="1"/>
      <c r="AO429" s="2"/>
    </row>
    <row r="430" spans="4:41" x14ac:dyDescent="0.2">
      <c r="D430" s="13" t="str">
        <f>IF(B430&lt;&gt;"",TRUNC(B430-Analyse!$AP$6,2),"")</f>
        <v/>
      </c>
      <c r="F430" s="1" t="str">
        <f t="shared" si="97"/>
        <v/>
      </c>
      <c r="G430" s="12" t="str">
        <f ca="1">IF(F430&lt;&gt;"",ROW($D$5)+MATCH(F430,INDIRECT(Analyse!$AR$6):INDIRECT(Analyse!$AS$6)),"")</f>
        <v/>
      </c>
      <c r="H430" s="1" t="str">
        <f t="shared" ca="1" si="88"/>
        <v/>
      </c>
      <c r="I430" s="1" t="e">
        <f t="shared" ca="1" si="89"/>
        <v>#VALUE!</v>
      </c>
      <c r="J430" s="1" t="str">
        <f t="shared" ca="1" si="90"/>
        <v>C</v>
      </c>
      <c r="K430" s="1" t="e">
        <f t="shared" ca="1" si="91"/>
        <v>#VALUE!</v>
      </c>
      <c r="L430" s="10" t="e">
        <f t="shared" ca="1" si="92"/>
        <v>#REF!</v>
      </c>
      <c r="M430" s="10" t="e">
        <f t="shared" ca="1" si="93"/>
        <v>#REF!</v>
      </c>
      <c r="N430" s="2" t="e">
        <f t="shared" ca="1" si="94"/>
        <v>#REF!</v>
      </c>
      <c r="O430" s="10" t="e">
        <f t="shared" ca="1" si="95"/>
        <v>#REF!</v>
      </c>
      <c r="P430" s="2" t="e">
        <f t="shared" ca="1" si="96"/>
        <v>#REF!</v>
      </c>
      <c r="R430" s="1" t="str">
        <f t="shared" si="98"/>
        <v/>
      </c>
      <c r="S430" s="2" t="e">
        <f t="shared" ca="1" si="99"/>
        <v>#REF!</v>
      </c>
      <c r="T430" s="1" t="str">
        <f>IF(R430&lt;0,MATCH(ABS(R430),$R432:$R$1000,0)+ROW($R432)-1,"")</f>
        <v/>
      </c>
      <c r="U430" s="1" t="str">
        <f t="shared" si="100"/>
        <v/>
      </c>
      <c r="V430" s="11" t="str">
        <f t="shared" ca="1" si="101"/>
        <v/>
      </c>
      <c r="W430" s="11"/>
      <c r="X430" s="11"/>
      <c r="Y430" s="12" t="str">
        <f ca="1">IF(V430&lt;&gt;"",IF(ABS($R430)&lt;0.8*Analyse!$AO$6/2,ABS($V430-$S430)/(INDIRECT($X$5)/100),""),"")</f>
        <v/>
      </c>
      <c r="AN430" s="1"/>
      <c r="AO430" s="2"/>
    </row>
    <row r="431" spans="4:41" x14ac:dyDescent="0.2">
      <c r="D431" s="13" t="str">
        <f>IF(B431&lt;&gt;"",TRUNC(B431-Analyse!$AP$6,2),"")</f>
        <v/>
      </c>
      <c r="F431" s="1" t="str">
        <f t="shared" si="97"/>
        <v/>
      </c>
      <c r="G431" s="12" t="str">
        <f ca="1">IF(F431&lt;&gt;"",ROW($D$5)+MATCH(F431,INDIRECT(Analyse!$AR$6):INDIRECT(Analyse!$AS$6)),"")</f>
        <v/>
      </c>
      <c r="H431" s="1" t="str">
        <f t="shared" ca="1" si="88"/>
        <v/>
      </c>
      <c r="I431" s="1" t="e">
        <f t="shared" ca="1" si="89"/>
        <v>#VALUE!</v>
      </c>
      <c r="J431" s="1" t="str">
        <f t="shared" ca="1" si="90"/>
        <v>C</v>
      </c>
      <c r="K431" s="1" t="e">
        <f t="shared" ca="1" si="91"/>
        <v>#VALUE!</v>
      </c>
      <c r="L431" s="10" t="e">
        <f t="shared" ca="1" si="92"/>
        <v>#REF!</v>
      </c>
      <c r="M431" s="10" t="e">
        <f t="shared" ca="1" si="93"/>
        <v>#REF!</v>
      </c>
      <c r="N431" s="2" t="e">
        <f t="shared" ca="1" si="94"/>
        <v>#REF!</v>
      </c>
      <c r="O431" s="10" t="e">
        <f t="shared" ca="1" si="95"/>
        <v>#REF!</v>
      </c>
      <c r="P431" s="2" t="e">
        <f t="shared" ca="1" si="96"/>
        <v>#REF!</v>
      </c>
      <c r="R431" s="1" t="str">
        <f t="shared" si="98"/>
        <v/>
      </c>
      <c r="S431" s="2" t="e">
        <f t="shared" ca="1" si="99"/>
        <v>#REF!</v>
      </c>
      <c r="T431" s="1" t="str">
        <f>IF(R431&lt;0,MATCH(ABS(R431),$R433:$R$1000,0)+ROW($R433)-1,"")</f>
        <v/>
      </c>
      <c r="U431" s="1" t="str">
        <f t="shared" si="100"/>
        <v/>
      </c>
      <c r="V431" s="11" t="str">
        <f t="shared" ca="1" si="101"/>
        <v/>
      </c>
      <c r="W431" s="11"/>
      <c r="X431" s="11"/>
      <c r="Y431" s="12" t="str">
        <f ca="1">IF(V431&lt;&gt;"",IF(ABS($R431)&lt;0.8*Analyse!$AO$6/2,ABS($V431-$S431)/(INDIRECT($X$5)/100),""),"")</f>
        <v/>
      </c>
      <c r="AN431" s="1"/>
      <c r="AO431" s="2"/>
    </row>
    <row r="432" spans="4:41" x14ac:dyDescent="0.2">
      <c r="D432" s="13" t="str">
        <f>IF(B432&lt;&gt;"",TRUNC(B432-Analyse!$AP$6,2),"")</f>
        <v/>
      </c>
      <c r="F432" s="1" t="str">
        <f t="shared" si="97"/>
        <v/>
      </c>
      <c r="G432" s="12" t="str">
        <f ca="1">IF(F432&lt;&gt;"",ROW($D$5)+MATCH(F432,INDIRECT(Analyse!$AR$6):INDIRECT(Analyse!$AS$6)),"")</f>
        <v/>
      </c>
      <c r="H432" s="1" t="str">
        <f t="shared" ca="1" si="88"/>
        <v/>
      </c>
      <c r="I432" s="1" t="e">
        <f t="shared" ca="1" si="89"/>
        <v>#VALUE!</v>
      </c>
      <c r="J432" s="1" t="str">
        <f t="shared" ca="1" si="90"/>
        <v>C</v>
      </c>
      <c r="K432" s="1" t="e">
        <f t="shared" ca="1" si="91"/>
        <v>#VALUE!</v>
      </c>
      <c r="L432" s="10" t="e">
        <f t="shared" ca="1" si="92"/>
        <v>#REF!</v>
      </c>
      <c r="M432" s="10" t="e">
        <f t="shared" ca="1" si="93"/>
        <v>#REF!</v>
      </c>
      <c r="N432" s="2" t="e">
        <f t="shared" ca="1" si="94"/>
        <v>#REF!</v>
      </c>
      <c r="O432" s="10" t="e">
        <f t="shared" ca="1" si="95"/>
        <v>#REF!</v>
      </c>
      <c r="P432" s="2" t="e">
        <f t="shared" ca="1" si="96"/>
        <v>#REF!</v>
      </c>
      <c r="R432" s="1" t="str">
        <f t="shared" si="98"/>
        <v/>
      </c>
      <c r="S432" s="2" t="e">
        <f t="shared" ca="1" si="99"/>
        <v>#REF!</v>
      </c>
      <c r="T432" s="1" t="str">
        <f>IF(R432&lt;0,MATCH(ABS(R432),$R434:$R$1000,0)+ROW($R434)-1,"")</f>
        <v/>
      </c>
      <c r="U432" s="1" t="str">
        <f t="shared" si="100"/>
        <v/>
      </c>
      <c r="V432" s="11" t="str">
        <f t="shared" ca="1" si="101"/>
        <v/>
      </c>
      <c r="W432" s="11"/>
      <c r="X432" s="11"/>
      <c r="Y432" s="12" t="str">
        <f ca="1">IF(V432&lt;&gt;"",IF(ABS($R432)&lt;0.8*Analyse!$AO$6/2,ABS($V432-$S432)/(INDIRECT($X$5)/100),""),"")</f>
        <v/>
      </c>
      <c r="AN432" s="1"/>
      <c r="AO432" s="2"/>
    </row>
    <row r="433" spans="4:41" x14ac:dyDescent="0.2">
      <c r="D433" s="13" t="str">
        <f>IF(B433&lt;&gt;"",TRUNC(B433-Analyse!$AP$6,2),"")</f>
        <v/>
      </c>
      <c r="F433" s="1" t="str">
        <f t="shared" si="97"/>
        <v/>
      </c>
      <c r="G433" s="12" t="str">
        <f ca="1">IF(F433&lt;&gt;"",ROW($D$5)+MATCH(F433,INDIRECT(Analyse!$AR$6):INDIRECT(Analyse!$AS$6)),"")</f>
        <v/>
      </c>
      <c r="H433" s="1" t="str">
        <f t="shared" ca="1" si="88"/>
        <v/>
      </c>
      <c r="I433" s="1" t="e">
        <f t="shared" ca="1" si="89"/>
        <v>#VALUE!</v>
      </c>
      <c r="J433" s="1" t="str">
        <f t="shared" ca="1" si="90"/>
        <v>C</v>
      </c>
      <c r="K433" s="1" t="e">
        <f t="shared" ca="1" si="91"/>
        <v>#VALUE!</v>
      </c>
      <c r="L433" s="10" t="e">
        <f t="shared" ca="1" si="92"/>
        <v>#REF!</v>
      </c>
      <c r="M433" s="10" t="e">
        <f t="shared" ca="1" si="93"/>
        <v>#REF!</v>
      </c>
      <c r="N433" s="2" t="e">
        <f t="shared" ca="1" si="94"/>
        <v>#REF!</v>
      </c>
      <c r="O433" s="10" t="e">
        <f t="shared" ca="1" si="95"/>
        <v>#REF!</v>
      </c>
      <c r="P433" s="2" t="e">
        <f t="shared" ca="1" si="96"/>
        <v>#REF!</v>
      </c>
      <c r="R433" s="1" t="str">
        <f t="shared" si="98"/>
        <v/>
      </c>
      <c r="S433" s="2" t="e">
        <f t="shared" ca="1" si="99"/>
        <v>#REF!</v>
      </c>
      <c r="T433" s="1" t="str">
        <f>IF(R433&lt;0,MATCH(ABS(R433),$R435:$R$1000,0)+ROW($R435)-1,"")</f>
        <v/>
      </c>
      <c r="U433" s="1" t="str">
        <f t="shared" si="100"/>
        <v/>
      </c>
      <c r="V433" s="11" t="str">
        <f t="shared" ca="1" si="101"/>
        <v/>
      </c>
      <c r="W433" s="11"/>
      <c r="X433" s="11"/>
      <c r="Y433" s="12" t="str">
        <f ca="1">IF(V433&lt;&gt;"",IF(ABS($R433)&lt;0.8*Analyse!$AO$6/2,ABS($V433-$S433)/(INDIRECT($X$5)/100),""),"")</f>
        <v/>
      </c>
      <c r="AN433" s="1"/>
      <c r="AO433" s="2"/>
    </row>
    <row r="434" spans="4:41" x14ac:dyDescent="0.2">
      <c r="D434" s="13" t="str">
        <f>IF(B434&lt;&gt;"",TRUNC(B434-Analyse!$AP$6,2),"")</f>
        <v/>
      </c>
      <c r="F434" s="1" t="str">
        <f t="shared" si="97"/>
        <v/>
      </c>
      <c r="G434" s="12" t="str">
        <f ca="1">IF(F434&lt;&gt;"",ROW($D$5)+MATCH(F434,INDIRECT(Analyse!$AR$6):INDIRECT(Analyse!$AS$6)),"")</f>
        <v/>
      </c>
      <c r="H434" s="1" t="str">
        <f t="shared" ca="1" si="88"/>
        <v/>
      </c>
      <c r="I434" s="1" t="e">
        <f t="shared" ca="1" si="89"/>
        <v>#VALUE!</v>
      </c>
      <c r="J434" s="1" t="str">
        <f t="shared" ca="1" si="90"/>
        <v>C</v>
      </c>
      <c r="K434" s="1" t="e">
        <f t="shared" ca="1" si="91"/>
        <v>#VALUE!</v>
      </c>
      <c r="L434" s="10" t="e">
        <f t="shared" ca="1" si="92"/>
        <v>#REF!</v>
      </c>
      <c r="M434" s="10" t="e">
        <f t="shared" ca="1" si="93"/>
        <v>#REF!</v>
      </c>
      <c r="N434" s="2" t="e">
        <f t="shared" ca="1" si="94"/>
        <v>#REF!</v>
      </c>
      <c r="O434" s="10" t="e">
        <f t="shared" ca="1" si="95"/>
        <v>#REF!</v>
      </c>
      <c r="P434" s="2" t="e">
        <f t="shared" ca="1" si="96"/>
        <v>#REF!</v>
      </c>
      <c r="R434" s="1" t="str">
        <f t="shared" si="98"/>
        <v/>
      </c>
      <c r="S434" s="2" t="e">
        <f t="shared" ca="1" si="99"/>
        <v>#REF!</v>
      </c>
      <c r="T434" s="1" t="str">
        <f>IF(R434&lt;0,MATCH(ABS(R434),$R436:$R$1000,0)+ROW($R436)-1,"")</f>
        <v/>
      </c>
      <c r="U434" s="1" t="str">
        <f t="shared" si="100"/>
        <v/>
      </c>
      <c r="V434" s="11" t="str">
        <f t="shared" ca="1" si="101"/>
        <v/>
      </c>
      <c r="W434" s="11"/>
      <c r="X434" s="11"/>
      <c r="Y434" s="12" t="str">
        <f ca="1">IF(V434&lt;&gt;"",IF(ABS($R434)&lt;0.8*Analyse!$AO$6/2,ABS($V434-$S434)/(INDIRECT($X$5)/100),""),"")</f>
        <v/>
      </c>
      <c r="AN434" s="1"/>
      <c r="AO434" s="2"/>
    </row>
    <row r="435" spans="4:41" x14ac:dyDescent="0.2">
      <c r="D435" s="13" t="str">
        <f>IF(B435&lt;&gt;"",TRUNC(B435-Analyse!$AP$6,2),"")</f>
        <v/>
      </c>
      <c r="F435" s="1" t="str">
        <f t="shared" si="97"/>
        <v/>
      </c>
      <c r="G435" s="12" t="str">
        <f ca="1">IF(F435&lt;&gt;"",ROW($D$5)+MATCH(F435,INDIRECT(Analyse!$AR$6):INDIRECT(Analyse!$AS$6)),"")</f>
        <v/>
      </c>
      <c r="H435" s="1" t="str">
        <f t="shared" ca="1" si="88"/>
        <v/>
      </c>
      <c r="I435" s="1" t="e">
        <f t="shared" ca="1" si="89"/>
        <v>#VALUE!</v>
      </c>
      <c r="J435" s="1" t="str">
        <f t="shared" ca="1" si="90"/>
        <v>C</v>
      </c>
      <c r="K435" s="1" t="e">
        <f t="shared" ca="1" si="91"/>
        <v>#VALUE!</v>
      </c>
      <c r="L435" s="10" t="e">
        <f t="shared" ca="1" si="92"/>
        <v>#REF!</v>
      </c>
      <c r="M435" s="10" t="e">
        <f t="shared" ca="1" si="93"/>
        <v>#REF!</v>
      </c>
      <c r="N435" s="2" t="e">
        <f t="shared" ca="1" si="94"/>
        <v>#REF!</v>
      </c>
      <c r="O435" s="10" t="e">
        <f t="shared" ca="1" si="95"/>
        <v>#REF!</v>
      </c>
      <c r="P435" s="2" t="e">
        <f t="shared" ca="1" si="96"/>
        <v>#REF!</v>
      </c>
      <c r="R435" s="1" t="str">
        <f t="shared" si="98"/>
        <v/>
      </c>
      <c r="S435" s="2" t="e">
        <f t="shared" ca="1" si="99"/>
        <v>#REF!</v>
      </c>
      <c r="T435" s="1" t="str">
        <f>IF(R435&lt;0,MATCH(ABS(R435),$R437:$R$1000,0)+ROW($R437)-1,"")</f>
        <v/>
      </c>
      <c r="U435" s="1" t="str">
        <f t="shared" si="100"/>
        <v/>
      </c>
      <c r="V435" s="11" t="str">
        <f t="shared" ca="1" si="101"/>
        <v/>
      </c>
      <c r="W435" s="11"/>
      <c r="X435" s="11"/>
      <c r="Y435" s="12" t="str">
        <f ca="1">IF(V435&lt;&gt;"",IF(ABS($R435)&lt;0.8*Analyse!$AO$6/2,ABS($V435-$S435)/(INDIRECT($X$5)/100),""),"")</f>
        <v/>
      </c>
      <c r="AN435" s="1"/>
      <c r="AO435" s="2"/>
    </row>
    <row r="436" spans="4:41" x14ac:dyDescent="0.2">
      <c r="D436" s="13" t="str">
        <f>IF(B436&lt;&gt;"",TRUNC(B436-Analyse!$AP$6,2),"")</f>
        <v/>
      </c>
      <c r="F436" s="1" t="str">
        <f t="shared" si="97"/>
        <v/>
      </c>
      <c r="G436" s="12" t="str">
        <f ca="1">IF(F436&lt;&gt;"",ROW($D$5)+MATCH(F436,INDIRECT(Analyse!$AR$6):INDIRECT(Analyse!$AS$6)),"")</f>
        <v/>
      </c>
      <c r="H436" s="1" t="str">
        <f t="shared" ca="1" si="88"/>
        <v/>
      </c>
      <c r="I436" s="1" t="e">
        <f t="shared" ca="1" si="89"/>
        <v>#VALUE!</v>
      </c>
      <c r="J436" s="1" t="str">
        <f t="shared" ca="1" si="90"/>
        <v>C</v>
      </c>
      <c r="K436" s="1" t="e">
        <f t="shared" ca="1" si="91"/>
        <v>#VALUE!</v>
      </c>
      <c r="L436" s="10" t="e">
        <f t="shared" ca="1" si="92"/>
        <v>#REF!</v>
      </c>
      <c r="M436" s="10" t="e">
        <f t="shared" ca="1" si="93"/>
        <v>#REF!</v>
      </c>
      <c r="N436" s="2" t="e">
        <f t="shared" ca="1" si="94"/>
        <v>#REF!</v>
      </c>
      <c r="O436" s="10" t="e">
        <f t="shared" ca="1" si="95"/>
        <v>#REF!</v>
      </c>
      <c r="P436" s="2" t="e">
        <f t="shared" ca="1" si="96"/>
        <v>#REF!</v>
      </c>
      <c r="R436" s="1" t="str">
        <f t="shared" si="98"/>
        <v/>
      </c>
      <c r="S436" s="2" t="e">
        <f t="shared" ca="1" si="99"/>
        <v>#REF!</v>
      </c>
      <c r="T436" s="1" t="str">
        <f>IF(R436&lt;0,MATCH(ABS(R436),$R438:$R$1000,0)+ROW($R438)-1,"")</f>
        <v/>
      </c>
      <c r="U436" s="1" t="str">
        <f t="shared" si="100"/>
        <v/>
      </c>
      <c r="V436" s="11" t="str">
        <f t="shared" ca="1" si="101"/>
        <v/>
      </c>
      <c r="W436" s="11"/>
      <c r="X436" s="11"/>
      <c r="Y436" s="12" t="str">
        <f ca="1">IF(V436&lt;&gt;"",IF(ABS($R436)&lt;0.8*Analyse!$AO$6/2,ABS($V436-$S436)/(INDIRECT($X$5)/100),""),"")</f>
        <v/>
      </c>
      <c r="AN436" s="1"/>
      <c r="AO436" s="2"/>
    </row>
    <row r="437" spans="4:41" x14ac:dyDescent="0.2">
      <c r="D437" s="13" t="str">
        <f>IF(B437&lt;&gt;"",TRUNC(B437-Analyse!$AP$6,2),"")</f>
        <v/>
      </c>
      <c r="F437" s="1" t="str">
        <f t="shared" si="97"/>
        <v/>
      </c>
      <c r="G437" s="12" t="str">
        <f ca="1">IF(F437&lt;&gt;"",ROW($D$5)+MATCH(F437,INDIRECT(Analyse!$AR$6):INDIRECT(Analyse!$AS$6)),"")</f>
        <v/>
      </c>
      <c r="H437" s="1" t="str">
        <f t="shared" ca="1" si="88"/>
        <v/>
      </c>
      <c r="I437" s="1" t="e">
        <f t="shared" ca="1" si="89"/>
        <v>#VALUE!</v>
      </c>
      <c r="J437" s="1" t="str">
        <f t="shared" ca="1" si="90"/>
        <v>C</v>
      </c>
      <c r="K437" s="1" t="e">
        <f t="shared" ca="1" si="91"/>
        <v>#VALUE!</v>
      </c>
      <c r="L437" s="10" t="e">
        <f t="shared" ca="1" si="92"/>
        <v>#REF!</v>
      </c>
      <c r="M437" s="10" t="e">
        <f t="shared" ca="1" si="93"/>
        <v>#REF!</v>
      </c>
      <c r="N437" s="2" t="e">
        <f t="shared" ca="1" si="94"/>
        <v>#REF!</v>
      </c>
      <c r="O437" s="10" t="e">
        <f t="shared" ca="1" si="95"/>
        <v>#REF!</v>
      </c>
      <c r="P437" s="2" t="e">
        <f t="shared" ca="1" si="96"/>
        <v>#REF!</v>
      </c>
      <c r="R437" s="1" t="str">
        <f t="shared" si="98"/>
        <v/>
      </c>
      <c r="S437" s="2" t="e">
        <f t="shared" ca="1" si="99"/>
        <v>#REF!</v>
      </c>
      <c r="T437" s="1" t="str">
        <f>IF(R437&lt;0,MATCH(ABS(R437),$R439:$R$1000,0)+ROW($R439)-1,"")</f>
        <v/>
      </c>
      <c r="U437" s="1" t="str">
        <f t="shared" si="100"/>
        <v/>
      </c>
      <c r="V437" s="11" t="str">
        <f t="shared" ca="1" si="101"/>
        <v/>
      </c>
      <c r="W437" s="11"/>
      <c r="X437" s="11"/>
      <c r="Y437" s="12" t="str">
        <f ca="1">IF(V437&lt;&gt;"",IF(ABS($R437)&lt;0.8*Analyse!$AO$6/2,ABS($V437-$S437)/(INDIRECT($X$5)/100),""),"")</f>
        <v/>
      </c>
      <c r="AN437" s="1"/>
      <c r="AO437" s="2"/>
    </row>
    <row r="438" spans="4:41" x14ac:dyDescent="0.2">
      <c r="D438" s="13" t="str">
        <f>IF(B438&lt;&gt;"",TRUNC(B438-Analyse!$AP$6,2),"")</f>
        <v/>
      </c>
      <c r="F438" s="1" t="str">
        <f t="shared" si="97"/>
        <v/>
      </c>
      <c r="G438" s="12" t="str">
        <f ca="1">IF(F438&lt;&gt;"",ROW($D$5)+MATCH(F438,INDIRECT(Analyse!$AR$6):INDIRECT(Analyse!$AS$6)),"")</f>
        <v/>
      </c>
      <c r="H438" s="1" t="str">
        <f t="shared" ca="1" si="88"/>
        <v/>
      </c>
      <c r="I438" s="1" t="e">
        <f t="shared" ca="1" si="89"/>
        <v>#VALUE!</v>
      </c>
      <c r="J438" s="1" t="str">
        <f t="shared" ca="1" si="90"/>
        <v>C</v>
      </c>
      <c r="K438" s="1" t="e">
        <f t="shared" ca="1" si="91"/>
        <v>#VALUE!</v>
      </c>
      <c r="L438" s="10" t="e">
        <f t="shared" ca="1" si="92"/>
        <v>#REF!</v>
      </c>
      <c r="M438" s="10" t="e">
        <f t="shared" ca="1" si="93"/>
        <v>#REF!</v>
      </c>
      <c r="N438" s="2" t="e">
        <f t="shared" ca="1" si="94"/>
        <v>#REF!</v>
      </c>
      <c r="O438" s="10" t="e">
        <f t="shared" ca="1" si="95"/>
        <v>#REF!</v>
      </c>
      <c r="P438" s="2" t="e">
        <f t="shared" ca="1" si="96"/>
        <v>#REF!</v>
      </c>
      <c r="R438" s="1" t="str">
        <f t="shared" si="98"/>
        <v/>
      </c>
      <c r="S438" s="2" t="e">
        <f t="shared" ca="1" si="99"/>
        <v>#REF!</v>
      </c>
      <c r="T438" s="1" t="str">
        <f>IF(R438&lt;0,MATCH(ABS(R438),$R440:$R$1000,0)+ROW($R440)-1,"")</f>
        <v/>
      </c>
      <c r="U438" s="1" t="str">
        <f t="shared" si="100"/>
        <v/>
      </c>
      <c r="V438" s="11" t="str">
        <f t="shared" ca="1" si="101"/>
        <v/>
      </c>
      <c r="W438" s="11"/>
      <c r="X438" s="11"/>
      <c r="Y438" s="12" t="str">
        <f ca="1">IF(V438&lt;&gt;"",IF(ABS($R438)&lt;0.8*Analyse!$AO$6/2,ABS($V438-$S438)/(INDIRECT($X$5)/100),""),"")</f>
        <v/>
      </c>
      <c r="AN438" s="1"/>
      <c r="AO438" s="2"/>
    </row>
    <row r="439" spans="4:41" x14ac:dyDescent="0.2">
      <c r="D439" s="13" t="str">
        <f>IF(B439&lt;&gt;"",TRUNC(B439-Analyse!$AP$6,2),"")</f>
        <v/>
      </c>
      <c r="F439" s="1" t="str">
        <f t="shared" si="97"/>
        <v/>
      </c>
      <c r="G439" s="12" t="str">
        <f ca="1">IF(F439&lt;&gt;"",ROW($D$5)+MATCH(F439,INDIRECT(Analyse!$AR$6):INDIRECT(Analyse!$AS$6)),"")</f>
        <v/>
      </c>
      <c r="H439" s="1" t="str">
        <f t="shared" ca="1" si="88"/>
        <v/>
      </c>
      <c r="I439" s="1" t="e">
        <f t="shared" ca="1" si="89"/>
        <v>#VALUE!</v>
      </c>
      <c r="J439" s="1" t="str">
        <f t="shared" ca="1" si="90"/>
        <v>C</v>
      </c>
      <c r="K439" s="1" t="e">
        <f t="shared" ca="1" si="91"/>
        <v>#VALUE!</v>
      </c>
      <c r="L439" s="10" t="e">
        <f t="shared" ca="1" si="92"/>
        <v>#REF!</v>
      </c>
      <c r="M439" s="10" t="e">
        <f t="shared" ca="1" si="93"/>
        <v>#REF!</v>
      </c>
      <c r="N439" s="2" t="e">
        <f t="shared" ca="1" si="94"/>
        <v>#REF!</v>
      </c>
      <c r="O439" s="10" t="e">
        <f t="shared" ca="1" si="95"/>
        <v>#REF!</v>
      </c>
      <c r="P439" s="2" t="e">
        <f t="shared" ca="1" si="96"/>
        <v>#REF!</v>
      </c>
      <c r="R439" s="1" t="str">
        <f t="shared" si="98"/>
        <v/>
      </c>
      <c r="S439" s="2" t="e">
        <f t="shared" ca="1" si="99"/>
        <v>#REF!</v>
      </c>
      <c r="T439" s="1" t="str">
        <f>IF(R439&lt;0,MATCH(ABS(R439),$R441:$R$1000,0)+ROW($R441)-1,"")</f>
        <v/>
      </c>
      <c r="U439" s="1" t="str">
        <f t="shared" si="100"/>
        <v/>
      </c>
      <c r="V439" s="11" t="str">
        <f t="shared" ca="1" si="101"/>
        <v/>
      </c>
      <c r="W439" s="11"/>
      <c r="X439" s="11"/>
      <c r="Y439" s="12" t="str">
        <f ca="1">IF(V439&lt;&gt;"",IF(ABS($R439)&lt;0.8*Analyse!$AO$6/2,ABS($V439-$S439)/(INDIRECT($X$5)/100),""),"")</f>
        <v/>
      </c>
      <c r="AN439" s="1"/>
      <c r="AO439" s="2"/>
    </row>
    <row r="440" spans="4:41" x14ac:dyDescent="0.2">
      <c r="D440" s="13" t="str">
        <f>IF(B440&lt;&gt;"",TRUNC(B440-Analyse!$AP$6,2),"")</f>
        <v/>
      </c>
      <c r="F440" s="1" t="str">
        <f t="shared" si="97"/>
        <v/>
      </c>
      <c r="G440" s="12" t="str">
        <f ca="1">IF(F440&lt;&gt;"",ROW($D$5)+MATCH(F440,INDIRECT(Analyse!$AR$6):INDIRECT(Analyse!$AS$6)),"")</f>
        <v/>
      </c>
      <c r="H440" s="1" t="str">
        <f t="shared" ca="1" si="88"/>
        <v/>
      </c>
      <c r="I440" s="1" t="e">
        <f t="shared" ca="1" si="89"/>
        <v>#VALUE!</v>
      </c>
      <c r="J440" s="1" t="str">
        <f t="shared" ca="1" si="90"/>
        <v>C</v>
      </c>
      <c r="K440" s="1" t="e">
        <f t="shared" ca="1" si="91"/>
        <v>#VALUE!</v>
      </c>
      <c r="L440" s="10" t="e">
        <f t="shared" ca="1" si="92"/>
        <v>#REF!</v>
      </c>
      <c r="M440" s="10" t="e">
        <f t="shared" ca="1" si="93"/>
        <v>#REF!</v>
      </c>
      <c r="N440" s="2" t="e">
        <f t="shared" ca="1" si="94"/>
        <v>#REF!</v>
      </c>
      <c r="O440" s="10" t="e">
        <f t="shared" ca="1" si="95"/>
        <v>#REF!</v>
      </c>
      <c r="P440" s="2" t="e">
        <f t="shared" ca="1" si="96"/>
        <v>#REF!</v>
      </c>
      <c r="R440" s="1" t="str">
        <f t="shared" si="98"/>
        <v/>
      </c>
      <c r="S440" s="2" t="e">
        <f t="shared" ca="1" si="99"/>
        <v>#REF!</v>
      </c>
      <c r="T440" s="1" t="str">
        <f>IF(R440&lt;0,MATCH(ABS(R440),$R442:$R$1000,0)+ROW($R442)-1,"")</f>
        <v/>
      </c>
      <c r="U440" s="1" t="str">
        <f t="shared" si="100"/>
        <v/>
      </c>
      <c r="V440" s="11" t="str">
        <f t="shared" ca="1" si="101"/>
        <v/>
      </c>
      <c r="W440" s="11"/>
      <c r="X440" s="11"/>
      <c r="Y440" s="12" t="str">
        <f ca="1">IF(V440&lt;&gt;"",IF(ABS($R440)&lt;0.8*Analyse!$AO$6/2,ABS($V440-$S440)/(INDIRECT($X$5)/100),""),"")</f>
        <v/>
      </c>
      <c r="AN440" s="1"/>
      <c r="AO440" s="2"/>
    </row>
    <row r="441" spans="4:41" x14ac:dyDescent="0.2">
      <c r="D441" s="13" t="str">
        <f>IF(B441&lt;&gt;"",TRUNC(B441-Analyse!$AP$6,2),"")</f>
        <v/>
      </c>
      <c r="F441" s="1" t="str">
        <f t="shared" ref="F441:F504" si="102">IF(B441&lt;&gt;"",ROUND(F440+0.1,1),"")</f>
        <v/>
      </c>
      <c r="G441" s="12" t="str">
        <f ca="1">IF(F441&lt;&gt;"",ROW($D$5)+MATCH(F441,INDIRECT(Analyse!$AR$6):INDIRECT(Analyse!$AS$6)),"")</f>
        <v/>
      </c>
      <c r="H441" s="1" t="str">
        <f t="shared" ca="1" si="88"/>
        <v/>
      </c>
      <c r="I441" s="1" t="e">
        <f t="shared" ca="1" si="89"/>
        <v>#VALUE!</v>
      </c>
      <c r="J441" s="1" t="str">
        <f t="shared" ca="1" si="90"/>
        <v>C</v>
      </c>
      <c r="K441" s="1" t="e">
        <f t="shared" ca="1" si="91"/>
        <v>#VALUE!</v>
      </c>
      <c r="L441" s="10" t="e">
        <f t="shared" ref="L441:L504" ca="1" si="103">IF(INDIRECT(J441)&lt;&gt;"",INDIRECT(K441)-INDIRECT(J441),"")</f>
        <v>#REF!</v>
      </c>
      <c r="M441" s="10" t="e">
        <f t="shared" ref="M441:M504" ca="1" si="104">IF(L441&lt;&gt;"",INDIRECT(I441)-INDIRECT(H441),"")</f>
        <v>#REF!</v>
      </c>
      <c r="N441" s="2" t="e">
        <f t="shared" ref="N441:N504" ca="1" si="105">IF(M441&lt;&gt;"",L441/M441,"")</f>
        <v>#REF!</v>
      </c>
      <c r="O441" s="10" t="e">
        <f t="shared" ref="O441:O504" ca="1" si="106">IF(N441&lt;&gt;"",INDIRECT(K441)-N441*INDIRECT(I441),"")</f>
        <v>#REF!</v>
      </c>
      <c r="P441" s="2" t="e">
        <f t="shared" ref="P441:P504" ca="1" si="107">IF(O441&lt;&gt;"",N441*F441+O441,"")</f>
        <v>#REF!</v>
      </c>
      <c r="R441" s="1" t="str">
        <f t="shared" ref="R441:R504" si="108">F441</f>
        <v/>
      </c>
      <c r="S441" s="2" t="e">
        <f t="shared" ref="S441:S504" ca="1" si="109">P441</f>
        <v>#REF!</v>
      </c>
      <c r="AN441" s="1"/>
      <c r="AO441" s="2"/>
    </row>
    <row r="442" spans="4:41" x14ac:dyDescent="0.2">
      <c r="D442" s="13" t="str">
        <f>IF(B442&lt;&gt;"",TRUNC(B442-Analyse!$AP$6,2),"")</f>
        <v/>
      </c>
      <c r="F442" s="1" t="str">
        <f t="shared" si="102"/>
        <v/>
      </c>
      <c r="G442" s="12" t="str">
        <f ca="1">IF(F442&lt;&gt;"",ROW($D$5)+MATCH(F442,INDIRECT(Analyse!$AR$6):INDIRECT(Analyse!$AS$6)),"")</f>
        <v/>
      </c>
      <c r="H442" s="1" t="str">
        <f t="shared" ca="1" si="88"/>
        <v/>
      </c>
      <c r="I442" s="1" t="e">
        <f t="shared" ca="1" si="89"/>
        <v>#VALUE!</v>
      </c>
      <c r="J442" s="1" t="str">
        <f t="shared" ca="1" si="90"/>
        <v>C</v>
      </c>
      <c r="K442" s="1" t="e">
        <f t="shared" ca="1" si="91"/>
        <v>#VALUE!</v>
      </c>
      <c r="L442" s="10" t="e">
        <f t="shared" ca="1" si="103"/>
        <v>#REF!</v>
      </c>
      <c r="M442" s="10" t="e">
        <f t="shared" ca="1" si="104"/>
        <v>#REF!</v>
      </c>
      <c r="N442" s="2" t="e">
        <f t="shared" ca="1" si="105"/>
        <v>#REF!</v>
      </c>
      <c r="O442" s="10" t="e">
        <f t="shared" ca="1" si="106"/>
        <v>#REF!</v>
      </c>
      <c r="P442" s="2" t="e">
        <f t="shared" ca="1" si="107"/>
        <v>#REF!</v>
      </c>
      <c r="R442" s="1" t="str">
        <f t="shared" si="108"/>
        <v/>
      </c>
      <c r="S442" s="2" t="e">
        <f t="shared" ca="1" si="109"/>
        <v>#REF!</v>
      </c>
      <c r="AN442" s="1"/>
      <c r="AO442" s="2"/>
    </row>
    <row r="443" spans="4:41" x14ac:dyDescent="0.2">
      <c r="D443" s="13" t="str">
        <f>IF(B443&lt;&gt;"",TRUNC(B443-Analyse!$AP$6,2),"")</f>
        <v/>
      </c>
      <c r="F443" s="1" t="str">
        <f t="shared" si="102"/>
        <v/>
      </c>
      <c r="G443" s="12" t="str">
        <f ca="1">IF(F443&lt;&gt;"",ROW($D$5)+MATCH(F443,INDIRECT(Analyse!$AR$6):INDIRECT(Analyse!$AS$6)),"")</f>
        <v/>
      </c>
      <c r="H443" s="1" t="str">
        <f t="shared" ca="1" si="88"/>
        <v/>
      </c>
      <c r="I443" s="1" t="e">
        <f t="shared" ca="1" si="89"/>
        <v>#VALUE!</v>
      </c>
      <c r="J443" s="1" t="str">
        <f t="shared" ca="1" si="90"/>
        <v>C</v>
      </c>
      <c r="K443" s="1" t="e">
        <f t="shared" ca="1" si="91"/>
        <v>#VALUE!</v>
      </c>
      <c r="L443" s="10" t="e">
        <f t="shared" ca="1" si="103"/>
        <v>#REF!</v>
      </c>
      <c r="M443" s="10" t="e">
        <f t="shared" ca="1" si="104"/>
        <v>#REF!</v>
      </c>
      <c r="N443" s="2" t="e">
        <f t="shared" ca="1" si="105"/>
        <v>#REF!</v>
      </c>
      <c r="O443" s="10" t="e">
        <f t="shared" ca="1" si="106"/>
        <v>#REF!</v>
      </c>
      <c r="P443" s="2" t="e">
        <f t="shared" ca="1" si="107"/>
        <v>#REF!</v>
      </c>
      <c r="R443" s="1" t="str">
        <f t="shared" si="108"/>
        <v/>
      </c>
      <c r="S443" s="2" t="e">
        <f t="shared" ca="1" si="109"/>
        <v>#REF!</v>
      </c>
      <c r="AN443" s="1"/>
      <c r="AO443" s="2"/>
    </row>
    <row r="444" spans="4:41" x14ac:dyDescent="0.2">
      <c r="D444" s="13" t="str">
        <f>IF(B444&lt;&gt;"",TRUNC(B444-Analyse!$AP$6,2),"")</f>
        <v/>
      </c>
      <c r="F444" s="1" t="str">
        <f t="shared" si="102"/>
        <v/>
      </c>
      <c r="G444" s="12" t="str">
        <f ca="1">IF(F444&lt;&gt;"",ROW($D$5)+MATCH(F444,INDIRECT(Analyse!$AR$6):INDIRECT(Analyse!$AS$6)),"")</f>
        <v/>
      </c>
      <c r="H444" s="1" t="str">
        <f t="shared" ca="1" si="88"/>
        <v/>
      </c>
      <c r="I444" s="1" t="e">
        <f t="shared" ca="1" si="89"/>
        <v>#VALUE!</v>
      </c>
      <c r="J444" s="1" t="str">
        <f t="shared" ca="1" si="90"/>
        <v>C</v>
      </c>
      <c r="K444" s="1" t="e">
        <f t="shared" ca="1" si="91"/>
        <v>#VALUE!</v>
      </c>
      <c r="L444" s="10" t="e">
        <f t="shared" ca="1" si="103"/>
        <v>#REF!</v>
      </c>
      <c r="M444" s="10" t="e">
        <f t="shared" ca="1" si="104"/>
        <v>#REF!</v>
      </c>
      <c r="N444" s="2" t="e">
        <f t="shared" ca="1" si="105"/>
        <v>#REF!</v>
      </c>
      <c r="O444" s="10" t="e">
        <f t="shared" ca="1" si="106"/>
        <v>#REF!</v>
      </c>
      <c r="P444" s="2" t="e">
        <f t="shared" ca="1" si="107"/>
        <v>#REF!</v>
      </c>
      <c r="R444" s="1" t="str">
        <f t="shared" si="108"/>
        <v/>
      </c>
      <c r="S444" s="2" t="e">
        <f t="shared" ca="1" si="109"/>
        <v>#REF!</v>
      </c>
      <c r="AN444" s="1"/>
      <c r="AO444" s="2"/>
    </row>
    <row r="445" spans="4:41" x14ac:dyDescent="0.2">
      <c r="D445" s="13" t="str">
        <f>IF(B445&lt;&gt;"",TRUNC(B445-Analyse!$AP$6,2),"")</f>
        <v/>
      </c>
      <c r="F445" s="1" t="str">
        <f t="shared" si="102"/>
        <v/>
      </c>
      <c r="G445" s="12" t="str">
        <f ca="1">IF(F445&lt;&gt;"",ROW($D$5)+MATCH(F445,INDIRECT(Analyse!$AR$6):INDIRECT(Analyse!$AS$6)),"")</f>
        <v/>
      </c>
      <c r="H445" s="1" t="str">
        <f t="shared" ca="1" si="88"/>
        <v/>
      </c>
      <c r="I445" s="1" t="e">
        <f t="shared" ca="1" si="89"/>
        <v>#VALUE!</v>
      </c>
      <c r="J445" s="1" t="str">
        <f t="shared" ca="1" si="90"/>
        <v>C</v>
      </c>
      <c r="K445" s="1" t="e">
        <f t="shared" ca="1" si="91"/>
        <v>#VALUE!</v>
      </c>
      <c r="L445" s="10" t="e">
        <f t="shared" ca="1" si="103"/>
        <v>#REF!</v>
      </c>
      <c r="M445" s="10" t="e">
        <f t="shared" ca="1" si="104"/>
        <v>#REF!</v>
      </c>
      <c r="N445" s="2" t="e">
        <f t="shared" ca="1" si="105"/>
        <v>#REF!</v>
      </c>
      <c r="O445" s="10" t="e">
        <f t="shared" ca="1" si="106"/>
        <v>#REF!</v>
      </c>
      <c r="P445" s="2" t="e">
        <f t="shared" ca="1" si="107"/>
        <v>#REF!</v>
      </c>
      <c r="R445" s="1" t="str">
        <f t="shared" si="108"/>
        <v/>
      </c>
      <c r="S445" s="2" t="e">
        <f t="shared" ca="1" si="109"/>
        <v>#REF!</v>
      </c>
      <c r="AN445" s="1"/>
      <c r="AO445" s="2"/>
    </row>
    <row r="446" spans="4:41" x14ac:dyDescent="0.2">
      <c r="D446" s="13" t="str">
        <f>IF(B446&lt;&gt;"",TRUNC(B446-Analyse!$AP$6,2),"")</f>
        <v/>
      </c>
      <c r="F446" s="1" t="str">
        <f t="shared" si="102"/>
        <v/>
      </c>
      <c r="G446" s="12" t="str">
        <f ca="1">IF(F446&lt;&gt;"",ROW($D$5)+MATCH(F446,INDIRECT(Analyse!$AR$6):INDIRECT(Analyse!$AS$6)),"")</f>
        <v/>
      </c>
      <c r="H446" s="1" t="str">
        <f t="shared" ca="1" si="88"/>
        <v/>
      </c>
      <c r="I446" s="1" t="e">
        <f t="shared" ca="1" si="89"/>
        <v>#VALUE!</v>
      </c>
      <c r="J446" s="1" t="str">
        <f t="shared" ca="1" si="90"/>
        <v>C</v>
      </c>
      <c r="K446" s="1" t="e">
        <f t="shared" ca="1" si="91"/>
        <v>#VALUE!</v>
      </c>
      <c r="L446" s="10" t="e">
        <f t="shared" ca="1" si="103"/>
        <v>#REF!</v>
      </c>
      <c r="M446" s="10" t="e">
        <f t="shared" ca="1" si="104"/>
        <v>#REF!</v>
      </c>
      <c r="N446" s="2" t="e">
        <f t="shared" ca="1" si="105"/>
        <v>#REF!</v>
      </c>
      <c r="O446" s="10" t="e">
        <f t="shared" ca="1" si="106"/>
        <v>#REF!</v>
      </c>
      <c r="P446" s="2" t="e">
        <f t="shared" ca="1" si="107"/>
        <v>#REF!</v>
      </c>
      <c r="R446" s="1" t="str">
        <f t="shared" si="108"/>
        <v/>
      </c>
      <c r="S446" s="2" t="e">
        <f t="shared" ca="1" si="109"/>
        <v>#REF!</v>
      </c>
      <c r="AN446" s="1"/>
      <c r="AO446" s="2"/>
    </row>
    <row r="447" spans="4:41" x14ac:dyDescent="0.2">
      <c r="D447" s="13" t="str">
        <f>IF(B447&lt;&gt;"",TRUNC(B447-Analyse!$AP$6,2),"")</f>
        <v/>
      </c>
      <c r="F447" s="1" t="str">
        <f t="shared" si="102"/>
        <v/>
      </c>
      <c r="G447" s="12" t="str">
        <f ca="1">IF(F447&lt;&gt;"",ROW($D$5)+MATCH(F447,INDIRECT(Analyse!$AR$6):INDIRECT(Analyse!$AS$6)),"")</f>
        <v/>
      </c>
      <c r="H447" s="1" t="str">
        <f t="shared" ca="1" si="88"/>
        <v/>
      </c>
      <c r="I447" s="1" t="e">
        <f t="shared" ca="1" si="89"/>
        <v>#VALUE!</v>
      </c>
      <c r="J447" s="1" t="str">
        <f t="shared" ca="1" si="90"/>
        <v>C</v>
      </c>
      <c r="K447" s="1" t="e">
        <f t="shared" ca="1" si="91"/>
        <v>#VALUE!</v>
      </c>
      <c r="L447" s="10" t="e">
        <f t="shared" ca="1" si="103"/>
        <v>#REF!</v>
      </c>
      <c r="M447" s="10" t="e">
        <f t="shared" ca="1" si="104"/>
        <v>#REF!</v>
      </c>
      <c r="N447" s="2" t="e">
        <f t="shared" ca="1" si="105"/>
        <v>#REF!</v>
      </c>
      <c r="O447" s="10" t="e">
        <f t="shared" ca="1" si="106"/>
        <v>#REF!</v>
      </c>
      <c r="P447" s="2" t="e">
        <f t="shared" ca="1" si="107"/>
        <v>#REF!</v>
      </c>
      <c r="R447" s="1" t="str">
        <f t="shared" si="108"/>
        <v/>
      </c>
      <c r="S447" s="2" t="e">
        <f t="shared" ca="1" si="109"/>
        <v>#REF!</v>
      </c>
      <c r="AN447" s="1"/>
      <c r="AO447" s="2"/>
    </row>
    <row r="448" spans="4:41" x14ac:dyDescent="0.2">
      <c r="D448" s="13" t="str">
        <f>IF(B448&lt;&gt;"",TRUNC(B448-Analyse!$AP$6,2),"")</f>
        <v/>
      </c>
      <c r="F448" s="1" t="str">
        <f t="shared" si="102"/>
        <v/>
      </c>
      <c r="G448" s="12" t="str">
        <f ca="1">IF(F448&lt;&gt;"",ROW($D$5)+MATCH(F448,INDIRECT(Analyse!$AR$6):INDIRECT(Analyse!$AS$6)),"")</f>
        <v/>
      </c>
      <c r="H448" s="1" t="str">
        <f t="shared" ca="1" si="88"/>
        <v/>
      </c>
      <c r="I448" s="1" t="e">
        <f t="shared" ca="1" si="89"/>
        <v>#VALUE!</v>
      </c>
      <c r="J448" s="1" t="str">
        <f t="shared" ca="1" si="90"/>
        <v>C</v>
      </c>
      <c r="K448" s="1" t="e">
        <f t="shared" ca="1" si="91"/>
        <v>#VALUE!</v>
      </c>
      <c r="L448" s="10" t="e">
        <f t="shared" ca="1" si="103"/>
        <v>#REF!</v>
      </c>
      <c r="M448" s="10" t="e">
        <f t="shared" ca="1" si="104"/>
        <v>#REF!</v>
      </c>
      <c r="N448" s="2" t="e">
        <f t="shared" ca="1" si="105"/>
        <v>#REF!</v>
      </c>
      <c r="O448" s="10" t="e">
        <f t="shared" ca="1" si="106"/>
        <v>#REF!</v>
      </c>
      <c r="P448" s="2" t="e">
        <f t="shared" ca="1" si="107"/>
        <v>#REF!</v>
      </c>
      <c r="R448" s="1" t="str">
        <f t="shared" si="108"/>
        <v/>
      </c>
      <c r="S448" s="2" t="e">
        <f t="shared" ca="1" si="109"/>
        <v>#REF!</v>
      </c>
      <c r="AN448" s="1"/>
      <c r="AO448" s="2"/>
    </row>
    <row r="449" spans="4:41" x14ac:dyDescent="0.2">
      <c r="D449" s="13" t="str">
        <f>IF(B449&lt;&gt;"",TRUNC(B449-Analyse!$AP$6,2),"")</f>
        <v/>
      </c>
      <c r="F449" s="1" t="str">
        <f t="shared" si="102"/>
        <v/>
      </c>
      <c r="G449" s="12" t="str">
        <f ca="1">IF(F449&lt;&gt;"",ROW($D$5)+MATCH(F449,INDIRECT(Analyse!$AR$6):INDIRECT(Analyse!$AS$6)),"")</f>
        <v/>
      </c>
      <c r="H449" s="1" t="str">
        <f t="shared" ca="1" si="88"/>
        <v/>
      </c>
      <c r="I449" s="1" t="e">
        <f t="shared" ca="1" si="89"/>
        <v>#VALUE!</v>
      </c>
      <c r="J449" s="1" t="str">
        <f t="shared" ca="1" si="90"/>
        <v>C</v>
      </c>
      <c r="K449" s="1" t="e">
        <f t="shared" ca="1" si="91"/>
        <v>#VALUE!</v>
      </c>
      <c r="L449" s="10" t="e">
        <f t="shared" ca="1" si="103"/>
        <v>#REF!</v>
      </c>
      <c r="M449" s="10" t="e">
        <f t="shared" ca="1" si="104"/>
        <v>#REF!</v>
      </c>
      <c r="N449" s="2" t="e">
        <f t="shared" ca="1" si="105"/>
        <v>#REF!</v>
      </c>
      <c r="O449" s="10" t="e">
        <f t="shared" ca="1" si="106"/>
        <v>#REF!</v>
      </c>
      <c r="P449" s="2" t="e">
        <f t="shared" ca="1" si="107"/>
        <v>#REF!</v>
      </c>
      <c r="R449" s="1" t="str">
        <f t="shared" si="108"/>
        <v/>
      </c>
      <c r="S449" s="2" t="e">
        <f t="shared" ca="1" si="109"/>
        <v>#REF!</v>
      </c>
      <c r="AN449" s="1"/>
      <c r="AO449" s="2"/>
    </row>
    <row r="450" spans="4:41" x14ac:dyDescent="0.2">
      <c r="D450" s="13" t="str">
        <f>IF(B450&lt;&gt;"",TRUNC(B450-Analyse!$AP$6,2),"")</f>
        <v/>
      </c>
      <c r="F450" s="1" t="str">
        <f t="shared" si="102"/>
        <v/>
      </c>
      <c r="G450" s="12" t="str">
        <f ca="1">IF(F450&lt;&gt;"",ROW($D$5)+MATCH(F450,INDIRECT(Analyse!$AR$6):INDIRECT(Analyse!$AS$6)),"")</f>
        <v/>
      </c>
      <c r="H450" s="1" t="str">
        <f t="shared" ca="1" si="88"/>
        <v/>
      </c>
      <c r="I450" s="1" t="e">
        <f t="shared" ca="1" si="89"/>
        <v>#VALUE!</v>
      </c>
      <c r="J450" s="1" t="str">
        <f t="shared" ca="1" si="90"/>
        <v>C</v>
      </c>
      <c r="K450" s="1" t="e">
        <f t="shared" ca="1" si="91"/>
        <v>#VALUE!</v>
      </c>
      <c r="L450" s="10" t="e">
        <f t="shared" ca="1" si="103"/>
        <v>#REF!</v>
      </c>
      <c r="M450" s="10" t="e">
        <f t="shared" ca="1" si="104"/>
        <v>#REF!</v>
      </c>
      <c r="N450" s="2" t="e">
        <f t="shared" ca="1" si="105"/>
        <v>#REF!</v>
      </c>
      <c r="O450" s="10" t="e">
        <f t="shared" ca="1" si="106"/>
        <v>#REF!</v>
      </c>
      <c r="P450" s="2" t="e">
        <f t="shared" ca="1" si="107"/>
        <v>#REF!</v>
      </c>
      <c r="R450" s="1" t="str">
        <f t="shared" si="108"/>
        <v/>
      </c>
      <c r="S450" s="2" t="e">
        <f t="shared" ca="1" si="109"/>
        <v>#REF!</v>
      </c>
      <c r="AN450" s="1"/>
      <c r="AO450" s="2"/>
    </row>
    <row r="451" spans="4:41" x14ac:dyDescent="0.2">
      <c r="D451" s="13" t="str">
        <f>IF(B451&lt;&gt;"",TRUNC(B451-Analyse!$AP$6,2),"")</f>
        <v/>
      </c>
      <c r="F451" s="1" t="str">
        <f t="shared" si="102"/>
        <v/>
      </c>
      <c r="G451" s="12" t="str">
        <f ca="1">IF(F451&lt;&gt;"",ROW($D$5)+MATCH(F451,INDIRECT(Analyse!$AR$6):INDIRECT(Analyse!$AS$6)),"")</f>
        <v/>
      </c>
      <c r="H451" s="1" t="str">
        <f t="shared" ca="1" si="88"/>
        <v/>
      </c>
      <c r="I451" s="1" t="e">
        <f t="shared" ca="1" si="89"/>
        <v>#VALUE!</v>
      </c>
      <c r="J451" s="1" t="str">
        <f t="shared" ca="1" si="90"/>
        <v>C</v>
      </c>
      <c r="K451" s="1" t="e">
        <f t="shared" ca="1" si="91"/>
        <v>#VALUE!</v>
      </c>
      <c r="L451" s="10" t="e">
        <f t="shared" ca="1" si="103"/>
        <v>#REF!</v>
      </c>
      <c r="M451" s="10" t="e">
        <f t="shared" ca="1" si="104"/>
        <v>#REF!</v>
      </c>
      <c r="N451" s="2" t="e">
        <f t="shared" ca="1" si="105"/>
        <v>#REF!</v>
      </c>
      <c r="O451" s="10" t="e">
        <f t="shared" ca="1" si="106"/>
        <v>#REF!</v>
      </c>
      <c r="P451" s="2" t="e">
        <f t="shared" ca="1" si="107"/>
        <v>#REF!</v>
      </c>
      <c r="R451" s="1" t="str">
        <f t="shared" si="108"/>
        <v/>
      </c>
      <c r="S451" s="2" t="e">
        <f t="shared" ca="1" si="109"/>
        <v>#REF!</v>
      </c>
      <c r="AN451" s="1"/>
      <c r="AO451" s="2"/>
    </row>
    <row r="452" spans="4:41" x14ac:dyDescent="0.2">
      <c r="D452" s="13" t="str">
        <f>IF(B452&lt;&gt;"",TRUNC(B452-Analyse!$AP$6,2),"")</f>
        <v/>
      </c>
      <c r="F452" s="1" t="str">
        <f t="shared" si="102"/>
        <v/>
      </c>
      <c r="G452" s="12" t="str">
        <f ca="1">IF(F452&lt;&gt;"",ROW($D$5)+MATCH(F452,INDIRECT(Analyse!$AR$6):INDIRECT(Analyse!$AS$6)),"")</f>
        <v/>
      </c>
      <c r="H452" s="1" t="str">
        <f t="shared" ca="1" si="88"/>
        <v/>
      </c>
      <c r="I452" s="1" t="e">
        <f t="shared" ca="1" si="89"/>
        <v>#VALUE!</v>
      </c>
      <c r="J452" s="1" t="str">
        <f t="shared" ca="1" si="90"/>
        <v>C</v>
      </c>
      <c r="K452" s="1" t="e">
        <f t="shared" ca="1" si="91"/>
        <v>#VALUE!</v>
      </c>
      <c r="L452" s="10" t="e">
        <f t="shared" ca="1" si="103"/>
        <v>#REF!</v>
      </c>
      <c r="M452" s="10" t="e">
        <f t="shared" ca="1" si="104"/>
        <v>#REF!</v>
      </c>
      <c r="N452" s="2" t="e">
        <f t="shared" ca="1" si="105"/>
        <v>#REF!</v>
      </c>
      <c r="O452" s="10" t="e">
        <f t="shared" ca="1" si="106"/>
        <v>#REF!</v>
      </c>
      <c r="P452" s="2" t="e">
        <f t="shared" ca="1" si="107"/>
        <v>#REF!</v>
      </c>
      <c r="R452" s="1" t="str">
        <f t="shared" si="108"/>
        <v/>
      </c>
      <c r="S452" s="2" t="e">
        <f t="shared" ca="1" si="109"/>
        <v>#REF!</v>
      </c>
      <c r="AN452" s="1"/>
      <c r="AO452" s="2"/>
    </row>
    <row r="453" spans="4:41" x14ac:dyDescent="0.2">
      <c r="D453" s="13" t="str">
        <f>IF(B453&lt;&gt;"",TRUNC(B453-Analyse!$AP$6,2),"")</f>
        <v/>
      </c>
      <c r="F453" s="1" t="str">
        <f t="shared" si="102"/>
        <v/>
      </c>
      <c r="G453" s="12" t="str">
        <f ca="1">IF(F453&lt;&gt;"",ROW($D$5)+MATCH(F453,INDIRECT(Analyse!$AR$6):INDIRECT(Analyse!$AS$6)),"")</f>
        <v/>
      </c>
      <c r="H453" s="1" t="str">
        <f t="shared" ca="1" si="88"/>
        <v/>
      </c>
      <c r="I453" s="1" t="e">
        <f t="shared" ca="1" si="89"/>
        <v>#VALUE!</v>
      </c>
      <c r="J453" s="1" t="str">
        <f t="shared" ca="1" si="90"/>
        <v>C</v>
      </c>
      <c r="K453" s="1" t="e">
        <f t="shared" ca="1" si="91"/>
        <v>#VALUE!</v>
      </c>
      <c r="L453" s="10" t="e">
        <f t="shared" ca="1" si="103"/>
        <v>#REF!</v>
      </c>
      <c r="M453" s="10" t="e">
        <f t="shared" ca="1" si="104"/>
        <v>#REF!</v>
      </c>
      <c r="N453" s="2" t="e">
        <f t="shared" ca="1" si="105"/>
        <v>#REF!</v>
      </c>
      <c r="O453" s="10" t="e">
        <f t="shared" ca="1" si="106"/>
        <v>#REF!</v>
      </c>
      <c r="P453" s="2" t="e">
        <f t="shared" ca="1" si="107"/>
        <v>#REF!</v>
      </c>
      <c r="R453" s="1" t="str">
        <f t="shared" si="108"/>
        <v/>
      </c>
      <c r="S453" s="2" t="e">
        <f t="shared" ca="1" si="109"/>
        <v>#REF!</v>
      </c>
      <c r="AN453" s="1"/>
      <c r="AO453" s="2"/>
    </row>
    <row r="454" spans="4:41" x14ac:dyDescent="0.2">
      <c r="D454" s="13" t="str">
        <f>IF(B454&lt;&gt;"",TRUNC(B454-Analyse!$AP$6,2),"")</f>
        <v/>
      </c>
      <c r="F454" s="1" t="str">
        <f t="shared" si="102"/>
        <v/>
      </c>
      <c r="G454" s="12" t="str">
        <f ca="1">IF(F454&lt;&gt;"",ROW($D$5)+MATCH(F454,INDIRECT(Analyse!$AR$6):INDIRECT(Analyse!$AS$6)),"")</f>
        <v/>
      </c>
      <c r="H454" s="1" t="str">
        <f t="shared" ref="H454:H517" ca="1" si="110">IF(G454&lt;&gt;"","D"&amp;$G454,"")</f>
        <v/>
      </c>
      <c r="I454" s="1" t="e">
        <f t="shared" ref="I454:I517" ca="1" si="111">"D"&amp;TEXT($G454-1,"0")</f>
        <v>#VALUE!</v>
      </c>
      <c r="J454" s="1" t="str">
        <f t="shared" ref="J454:J517" ca="1" si="112">"C"&amp;$G454</f>
        <v>C</v>
      </c>
      <c r="K454" s="1" t="e">
        <f t="shared" ref="K454:K517" ca="1" si="113">"C"&amp;TEXT($G454-1,"0")</f>
        <v>#VALUE!</v>
      </c>
      <c r="L454" s="10" t="e">
        <f t="shared" ca="1" si="103"/>
        <v>#REF!</v>
      </c>
      <c r="M454" s="10" t="e">
        <f t="shared" ca="1" si="104"/>
        <v>#REF!</v>
      </c>
      <c r="N454" s="2" t="e">
        <f t="shared" ca="1" si="105"/>
        <v>#REF!</v>
      </c>
      <c r="O454" s="10" t="e">
        <f t="shared" ca="1" si="106"/>
        <v>#REF!</v>
      </c>
      <c r="P454" s="2" t="e">
        <f t="shared" ca="1" si="107"/>
        <v>#REF!</v>
      </c>
      <c r="R454" s="1" t="str">
        <f t="shared" si="108"/>
        <v/>
      </c>
      <c r="S454" s="2" t="e">
        <f t="shared" ca="1" si="109"/>
        <v>#REF!</v>
      </c>
      <c r="AN454" s="1"/>
      <c r="AO454" s="2"/>
    </row>
    <row r="455" spans="4:41" x14ac:dyDescent="0.2">
      <c r="D455" s="13" t="str">
        <f>IF(B455&lt;&gt;"",TRUNC(B455-Analyse!$AP$6,2),"")</f>
        <v/>
      </c>
      <c r="F455" s="1" t="str">
        <f t="shared" si="102"/>
        <v/>
      </c>
      <c r="G455" s="12" t="str">
        <f ca="1">IF(F455&lt;&gt;"",ROW($D$5)+MATCH(F455,INDIRECT(Analyse!$AR$6):INDIRECT(Analyse!$AS$6)),"")</f>
        <v/>
      </c>
      <c r="H455" s="1" t="str">
        <f t="shared" ca="1" si="110"/>
        <v/>
      </c>
      <c r="I455" s="1" t="e">
        <f t="shared" ca="1" si="111"/>
        <v>#VALUE!</v>
      </c>
      <c r="J455" s="1" t="str">
        <f t="shared" ca="1" si="112"/>
        <v>C</v>
      </c>
      <c r="K455" s="1" t="e">
        <f t="shared" ca="1" si="113"/>
        <v>#VALUE!</v>
      </c>
      <c r="L455" s="10" t="e">
        <f t="shared" ca="1" si="103"/>
        <v>#REF!</v>
      </c>
      <c r="M455" s="10" t="e">
        <f t="shared" ca="1" si="104"/>
        <v>#REF!</v>
      </c>
      <c r="N455" s="2" t="e">
        <f t="shared" ca="1" si="105"/>
        <v>#REF!</v>
      </c>
      <c r="O455" s="10" t="e">
        <f t="shared" ca="1" si="106"/>
        <v>#REF!</v>
      </c>
      <c r="P455" s="2" t="e">
        <f t="shared" ca="1" si="107"/>
        <v>#REF!</v>
      </c>
      <c r="R455" s="1" t="str">
        <f t="shared" si="108"/>
        <v/>
      </c>
      <c r="S455" s="2" t="e">
        <f t="shared" ca="1" si="109"/>
        <v>#REF!</v>
      </c>
      <c r="AN455" s="1"/>
      <c r="AO455" s="2"/>
    </row>
    <row r="456" spans="4:41" x14ac:dyDescent="0.2">
      <c r="D456" s="13" t="str">
        <f>IF(B456&lt;&gt;"",TRUNC(B456-Analyse!$AP$6,2),"")</f>
        <v/>
      </c>
      <c r="F456" s="1" t="str">
        <f t="shared" si="102"/>
        <v/>
      </c>
      <c r="G456" s="12" t="str">
        <f ca="1">IF(F456&lt;&gt;"",ROW($D$5)+MATCH(F456,INDIRECT(Analyse!$AR$6):INDIRECT(Analyse!$AS$6)),"")</f>
        <v/>
      </c>
      <c r="H456" s="1" t="str">
        <f t="shared" ca="1" si="110"/>
        <v/>
      </c>
      <c r="I456" s="1" t="e">
        <f t="shared" ca="1" si="111"/>
        <v>#VALUE!</v>
      </c>
      <c r="J456" s="1" t="str">
        <f t="shared" ca="1" si="112"/>
        <v>C</v>
      </c>
      <c r="K456" s="1" t="e">
        <f t="shared" ca="1" si="113"/>
        <v>#VALUE!</v>
      </c>
      <c r="L456" s="10" t="e">
        <f t="shared" ca="1" si="103"/>
        <v>#REF!</v>
      </c>
      <c r="M456" s="10" t="e">
        <f t="shared" ca="1" si="104"/>
        <v>#REF!</v>
      </c>
      <c r="N456" s="2" t="e">
        <f t="shared" ca="1" si="105"/>
        <v>#REF!</v>
      </c>
      <c r="O456" s="10" t="e">
        <f t="shared" ca="1" si="106"/>
        <v>#REF!</v>
      </c>
      <c r="P456" s="2" t="e">
        <f t="shared" ca="1" si="107"/>
        <v>#REF!</v>
      </c>
      <c r="R456" s="1" t="str">
        <f t="shared" si="108"/>
        <v/>
      </c>
      <c r="S456" s="2" t="e">
        <f t="shared" ca="1" si="109"/>
        <v>#REF!</v>
      </c>
      <c r="AN456" s="1"/>
      <c r="AO456" s="2"/>
    </row>
    <row r="457" spans="4:41" x14ac:dyDescent="0.2">
      <c r="D457" s="13" t="str">
        <f>IF(B457&lt;&gt;"",TRUNC(B457-Analyse!$AP$6,2),"")</f>
        <v/>
      </c>
      <c r="F457" s="1" t="str">
        <f t="shared" si="102"/>
        <v/>
      </c>
      <c r="G457" s="12" t="str">
        <f ca="1">IF(F457&lt;&gt;"",ROW($D$5)+MATCH(F457,INDIRECT(Analyse!$AR$6):INDIRECT(Analyse!$AS$6)),"")</f>
        <v/>
      </c>
      <c r="H457" s="1" t="str">
        <f t="shared" ca="1" si="110"/>
        <v/>
      </c>
      <c r="I457" s="1" t="e">
        <f t="shared" ca="1" si="111"/>
        <v>#VALUE!</v>
      </c>
      <c r="J457" s="1" t="str">
        <f t="shared" ca="1" si="112"/>
        <v>C</v>
      </c>
      <c r="K457" s="1" t="e">
        <f t="shared" ca="1" si="113"/>
        <v>#VALUE!</v>
      </c>
      <c r="L457" s="10" t="e">
        <f t="shared" ca="1" si="103"/>
        <v>#REF!</v>
      </c>
      <c r="M457" s="10" t="e">
        <f t="shared" ca="1" si="104"/>
        <v>#REF!</v>
      </c>
      <c r="N457" s="2" t="e">
        <f t="shared" ca="1" si="105"/>
        <v>#REF!</v>
      </c>
      <c r="O457" s="10" t="e">
        <f t="shared" ca="1" si="106"/>
        <v>#REF!</v>
      </c>
      <c r="P457" s="2" t="e">
        <f t="shared" ca="1" si="107"/>
        <v>#REF!</v>
      </c>
      <c r="R457" s="1" t="str">
        <f t="shared" si="108"/>
        <v/>
      </c>
      <c r="S457" s="2" t="e">
        <f t="shared" ca="1" si="109"/>
        <v>#REF!</v>
      </c>
      <c r="AN457" s="1"/>
      <c r="AO457" s="2"/>
    </row>
    <row r="458" spans="4:41" x14ac:dyDescent="0.2">
      <c r="D458" s="13" t="str">
        <f>IF(B458&lt;&gt;"",TRUNC(B458-Analyse!$AP$6,2),"")</f>
        <v/>
      </c>
      <c r="F458" s="1" t="str">
        <f t="shared" si="102"/>
        <v/>
      </c>
      <c r="G458" s="12" t="str">
        <f ca="1">IF(F458&lt;&gt;"",ROW($D$5)+MATCH(F458,INDIRECT(Analyse!$AR$6):INDIRECT(Analyse!$AS$6)),"")</f>
        <v/>
      </c>
      <c r="H458" s="1" t="str">
        <f t="shared" ca="1" si="110"/>
        <v/>
      </c>
      <c r="I458" s="1" t="e">
        <f t="shared" ca="1" si="111"/>
        <v>#VALUE!</v>
      </c>
      <c r="J458" s="1" t="str">
        <f t="shared" ca="1" si="112"/>
        <v>C</v>
      </c>
      <c r="K458" s="1" t="e">
        <f t="shared" ca="1" si="113"/>
        <v>#VALUE!</v>
      </c>
      <c r="L458" s="10" t="e">
        <f t="shared" ca="1" si="103"/>
        <v>#REF!</v>
      </c>
      <c r="M458" s="10" t="e">
        <f t="shared" ca="1" si="104"/>
        <v>#REF!</v>
      </c>
      <c r="N458" s="2" t="e">
        <f t="shared" ca="1" si="105"/>
        <v>#REF!</v>
      </c>
      <c r="O458" s="10" t="e">
        <f t="shared" ca="1" si="106"/>
        <v>#REF!</v>
      </c>
      <c r="P458" s="2" t="e">
        <f t="shared" ca="1" si="107"/>
        <v>#REF!</v>
      </c>
      <c r="R458" s="1" t="str">
        <f t="shared" si="108"/>
        <v/>
      </c>
      <c r="S458" s="2" t="e">
        <f t="shared" ca="1" si="109"/>
        <v>#REF!</v>
      </c>
      <c r="AN458" s="1"/>
      <c r="AO458" s="2"/>
    </row>
    <row r="459" spans="4:41" x14ac:dyDescent="0.2">
      <c r="D459" s="13" t="str">
        <f>IF(B459&lt;&gt;"",TRUNC(B459-Analyse!$AP$6,2),"")</f>
        <v/>
      </c>
      <c r="F459" s="1" t="str">
        <f t="shared" si="102"/>
        <v/>
      </c>
      <c r="G459" s="12" t="str">
        <f ca="1">IF(F459&lt;&gt;"",ROW($D$5)+MATCH(F459,INDIRECT(Analyse!$AR$6):INDIRECT(Analyse!$AS$6)),"")</f>
        <v/>
      </c>
      <c r="H459" s="1" t="str">
        <f t="shared" ca="1" si="110"/>
        <v/>
      </c>
      <c r="I459" s="1" t="e">
        <f t="shared" ca="1" si="111"/>
        <v>#VALUE!</v>
      </c>
      <c r="J459" s="1" t="str">
        <f t="shared" ca="1" si="112"/>
        <v>C</v>
      </c>
      <c r="K459" s="1" t="e">
        <f t="shared" ca="1" si="113"/>
        <v>#VALUE!</v>
      </c>
      <c r="L459" s="10" t="e">
        <f t="shared" ca="1" si="103"/>
        <v>#REF!</v>
      </c>
      <c r="M459" s="10" t="e">
        <f t="shared" ca="1" si="104"/>
        <v>#REF!</v>
      </c>
      <c r="N459" s="2" t="e">
        <f t="shared" ca="1" si="105"/>
        <v>#REF!</v>
      </c>
      <c r="O459" s="10" t="e">
        <f t="shared" ca="1" si="106"/>
        <v>#REF!</v>
      </c>
      <c r="P459" s="2" t="e">
        <f t="shared" ca="1" si="107"/>
        <v>#REF!</v>
      </c>
      <c r="R459" s="1" t="str">
        <f t="shared" si="108"/>
        <v/>
      </c>
      <c r="S459" s="2" t="e">
        <f t="shared" ca="1" si="109"/>
        <v>#REF!</v>
      </c>
      <c r="AN459" s="1"/>
      <c r="AO459" s="2"/>
    </row>
    <row r="460" spans="4:41" x14ac:dyDescent="0.2">
      <c r="D460" s="13" t="str">
        <f>IF(B460&lt;&gt;"",TRUNC(B460-Analyse!$AP$6,2),"")</f>
        <v/>
      </c>
      <c r="F460" s="1" t="str">
        <f t="shared" si="102"/>
        <v/>
      </c>
      <c r="G460" s="12" t="str">
        <f ca="1">IF(F460&lt;&gt;"",ROW($D$5)+MATCH(F460,INDIRECT(Analyse!$AR$6):INDIRECT(Analyse!$AS$6)),"")</f>
        <v/>
      </c>
      <c r="H460" s="1" t="str">
        <f t="shared" ca="1" si="110"/>
        <v/>
      </c>
      <c r="I460" s="1" t="e">
        <f t="shared" ca="1" si="111"/>
        <v>#VALUE!</v>
      </c>
      <c r="J460" s="1" t="str">
        <f t="shared" ca="1" si="112"/>
        <v>C</v>
      </c>
      <c r="K460" s="1" t="e">
        <f t="shared" ca="1" si="113"/>
        <v>#VALUE!</v>
      </c>
      <c r="L460" s="10" t="e">
        <f t="shared" ca="1" si="103"/>
        <v>#REF!</v>
      </c>
      <c r="M460" s="10" t="e">
        <f t="shared" ca="1" si="104"/>
        <v>#REF!</v>
      </c>
      <c r="N460" s="2" t="e">
        <f t="shared" ca="1" si="105"/>
        <v>#REF!</v>
      </c>
      <c r="O460" s="10" t="e">
        <f t="shared" ca="1" si="106"/>
        <v>#REF!</v>
      </c>
      <c r="P460" s="2" t="e">
        <f t="shared" ca="1" si="107"/>
        <v>#REF!</v>
      </c>
      <c r="R460" s="1" t="str">
        <f t="shared" si="108"/>
        <v/>
      </c>
      <c r="S460" s="2" t="e">
        <f t="shared" ca="1" si="109"/>
        <v>#REF!</v>
      </c>
      <c r="AN460" s="1"/>
      <c r="AO460" s="2"/>
    </row>
    <row r="461" spans="4:41" x14ac:dyDescent="0.2">
      <c r="D461" s="13" t="str">
        <f>IF(B461&lt;&gt;"",TRUNC(B461-Analyse!$AP$6,2),"")</f>
        <v/>
      </c>
      <c r="F461" s="1" t="str">
        <f t="shared" si="102"/>
        <v/>
      </c>
      <c r="G461" s="12" t="str">
        <f ca="1">IF(F461&lt;&gt;"",ROW($D$5)+MATCH(F461,INDIRECT(Analyse!$AR$6):INDIRECT(Analyse!$AS$6)),"")</f>
        <v/>
      </c>
      <c r="H461" s="1" t="str">
        <f t="shared" ca="1" si="110"/>
        <v/>
      </c>
      <c r="I461" s="1" t="e">
        <f t="shared" ca="1" si="111"/>
        <v>#VALUE!</v>
      </c>
      <c r="J461" s="1" t="str">
        <f t="shared" ca="1" si="112"/>
        <v>C</v>
      </c>
      <c r="K461" s="1" t="e">
        <f t="shared" ca="1" si="113"/>
        <v>#VALUE!</v>
      </c>
      <c r="L461" s="10" t="e">
        <f t="shared" ca="1" si="103"/>
        <v>#REF!</v>
      </c>
      <c r="M461" s="10" t="e">
        <f t="shared" ca="1" si="104"/>
        <v>#REF!</v>
      </c>
      <c r="N461" s="2" t="e">
        <f t="shared" ca="1" si="105"/>
        <v>#REF!</v>
      </c>
      <c r="O461" s="10" t="e">
        <f t="shared" ca="1" si="106"/>
        <v>#REF!</v>
      </c>
      <c r="P461" s="2" t="e">
        <f t="shared" ca="1" si="107"/>
        <v>#REF!</v>
      </c>
      <c r="R461" s="1" t="str">
        <f t="shared" si="108"/>
        <v/>
      </c>
      <c r="S461" s="2" t="e">
        <f t="shared" ca="1" si="109"/>
        <v>#REF!</v>
      </c>
      <c r="AN461" s="1"/>
      <c r="AO461" s="2"/>
    </row>
    <row r="462" spans="4:41" x14ac:dyDescent="0.2">
      <c r="D462" s="13" t="str">
        <f>IF(B462&lt;&gt;"",TRUNC(B462-Analyse!$AP$6,2),"")</f>
        <v/>
      </c>
      <c r="F462" s="1" t="str">
        <f t="shared" si="102"/>
        <v/>
      </c>
      <c r="G462" s="12" t="str">
        <f ca="1">IF(F462&lt;&gt;"",ROW($D$5)+MATCH(F462,INDIRECT(Analyse!$AR$6):INDIRECT(Analyse!$AS$6)),"")</f>
        <v/>
      </c>
      <c r="H462" s="1" t="str">
        <f t="shared" ca="1" si="110"/>
        <v/>
      </c>
      <c r="I462" s="1" t="e">
        <f t="shared" ca="1" si="111"/>
        <v>#VALUE!</v>
      </c>
      <c r="J462" s="1" t="str">
        <f t="shared" ca="1" si="112"/>
        <v>C</v>
      </c>
      <c r="K462" s="1" t="e">
        <f t="shared" ca="1" si="113"/>
        <v>#VALUE!</v>
      </c>
      <c r="L462" s="10" t="e">
        <f t="shared" ca="1" si="103"/>
        <v>#REF!</v>
      </c>
      <c r="M462" s="10" t="e">
        <f t="shared" ca="1" si="104"/>
        <v>#REF!</v>
      </c>
      <c r="N462" s="2" t="e">
        <f t="shared" ca="1" si="105"/>
        <v>#REF!</v>
      </c>
      <c r="O462" s="10" t="e">
        <f t="shared" ca="1" si="106"/>
        <v>#REF!</v>
      </c>
      <c r="P462" s="2" t="e">
        <f t="shared" ca="1" si="107"/>
        <v>#REF!</v>
      </c>
      <c r="R462" s="1" t="str">
        <f t="shared" si="108"/>
        <v/>
      </c>
      <c r="S462" s="2" t="e">
        <f t="shared" ca="1" si="109"/>
        <v>#REF!</v>
      </c>
      <c r="AN462" s="1"/>
      <c r="AO462" s="2"/>
    </row>
    <row r="463" spans="4:41" x14ac:dyDescent="0.2">
      <c r="D463" s="13" t="str">
        <f>IF(B463&lt;&gt;"",TRUNC(B463-Analyse!$AP$6,2),"")</f>
        <v/>
      </c>
      <c r="F463" s="1" t="str">
        <f t="shared" si="102"/>
        <v/>
      </c>
      <c r="G463" s="12" t="str">
        <f ca="1">IF(F463&lt;&gt;"",ROW($D$5)+MATCH(F463,INDIRECT(Analyse!$AR$6):INDIRECT(Analyse!$AS$6)),"")</f>
        <v/>
      </c>
      <c r="H463" s="1" t="str">
        <f t="shared" ca="1" si="110"/>
        <v/>
      </c>
      <c r="I463" s="1" t="e">
        <f t="shared" ca="1" si="111"/>
        <v>#VALUE!</v>
      </c>
      <c r="J463" s="1" t="str">
        <f t="shared" ca="1" si="112"/>
        <v>C</v>
      </c>
      <c r="K463" s="1" t="e">
        <f t="shared" ca="1" si="113"/>
        <v>#VALUE!</v>
      </c>
      <c r="L463" s="10" t="e">
        <f t="shared" ca="1" si="103"/>
        <v>#REF!</v>
      </c>
      <c r="M463" s="10" t="e">
        <f t="shared" ca="1" si="104"/>
        <v>#REF!</v>
      </c>
      <c r="N463" s="2" t="e">
        <f t="shared" ca="1" si="105"/>
        <v>#REF!</v>
      </c>
      <c r="O463" s="10" t="e">
        <f t="shared" ca="1" si="106"/>
        <v>#REF!</v>
      </c>
      <c r="P463" s="2" t="e">
        <f t="shared" ca="1" si="107"/>
        <v>#REF!</v>
      </c>
      <c r="R463" s="1" t="str">
        <f t="shared" si="108"/>
        <v/>
      </c>
      <c r="S463" s="2" t="e">
        <f t="shared" ca="1" si="109"/>
        <v>#REF!</v>
      </c>
      <c r="AN463" s="1"/>
      <c r="AO463" s="2"/>
    </row>
    <row r="464" spans="4:41" x14ac:dyDescent="0.2">
      <c r="D464" s="13" t="str">
        <f>IF(B464&lt;&gt;"",TRUNC(B464-Analyse!$AP$6,2),"")</f>
        <v/>
      </c>
      <c r="F464" s="1" t="str">
        <f t="shared" si="102"/>
        <v/>
      </c>
      <c r="G464" s="12" t="str">
        <f ca="1">IF(F464&lt;&gt;"",ROW($D$5)+MATCH(F464,INDIRECT(Analyse!$AR$6):INDIRECT(Analyse!$AS$6)),"")</f>
        <v/>
      </c>
      <c r="H464" s="1" t="str">
        <f t="shared" ca="1" si="110"/>
        <v/>
      </c>
      <c r="I464" s="1" t="e">
        <f t="shared" ca="1" si="111"/>
        <v>#VALUE!</v>
      </c>
      <c r="J464" s="1" t="str">
        <f t="shared" ca="1" si="112"/>
        <v>C</v>
      </c>
      <c r="K464" s="1" t="e">
        <f t="shared" ca="1" si="113"/>
        <v>#VALUE!</v>
      </c>
      <c r="L464" s="10" t="e">
        <f t="shared" ca="1" si="103"/>
        <v>#REF!</v>
      </c>
      <c r="M464" s="10" t="e">
        <f t="shared" ca="1" si="104"/>
        <v>#REF!</v>
      </c>
      <c r="N464" s="2" t="e">
        <f t="shared" ca="1" si="105"/>
        <v>#REF!</v>
      </c>
      <c r="O464" s="10" t="e">
        <f t="shared" ca="1" si="106"/>
        <v>#REF!</v>
      </c>
      <c r="P464" s="2" t="e">
        <f t="shared" ca="1" si="107"/>
        <v>#REF!</v>
      </c>
      <c r="R464" s="1" t="str">
        <f t="shared" si="108"/>
        <v/>
      </c>
      <c r="S464" s="2" t="e">
        <f t="shared" ca="1" si="109"/>
        <v>#REF!</v>
      </c>
      <c r="AN464" s="1"/>
      <c r="AO464" s="2"/>
    </row>
    <row r="465" spans="4:41" x14ac:dyDescent="0.2">
      <c r="D465" s="13" t="str">
        <f>IF(B465&lt;&gt;"",TRUNC(B465-Analyse!$AP$6,2),"")</f>
        <v/>
      </c>
      <c r="F465" s="1" t="str">
        <f t="shared" si="102"/>
        <v/>
      </c>
      <c r="G465" s="12" t="str">
        <f ca="1">IF(F465&lt;&gt;"",ROW($D$5)+MATCH(F465,INDIRECT(Analyse!$AR$6):INDIRECT(Analyse!$AS$6)),"")</f>
        <v/>
      </c>
      <c r="H465" s="1" t="str">
        <f t="shared" ca="1" si="110"/>
        <v/>
      </c>
      <c r="I465" s="1" t="e">
        <f t="shared" ca="1" si="111"/>
        <v>#VALUE!</v>
      </c>
      <c r="J465" s="1" t="str">
        <f t="shared" ca="1" si="112"/>
        <v>C</v>
      </c>
      <c r="K465" s="1" t="e">
        <f t="shared" ca="1" si="113"/>
        <v>#VALUE!</v>
      </c>
      <c r="L465" s="10" t="e">
        <f t="shared" ca="1" si="103"/>
        <v>#REF!</v>
      </c>
      <c r="M465" s="10" t="e">
        <f t="shared" ca="1" si="104"/>
        <v>#REF!</v>
      </c>
      <c r="N465" s="2" t="e">
        <f t="shared" ca="1" si="105"/>
        <v>#REF!</v>
      </c>
      <c r="O465" s="10" t="e">
        <f t="shared" ca="1" si="106"/>
        <v>#REF!</v>
      </c>
      <c r="P465" s="2" t="e">
        <f t="shared" ca="1" si="107"/>
        <v>#REF!</v>
      </c>
      <c r="R465" s="1" t="str">
        <f t="shared" si="108"/>
        <v/>
      </c>
      <c r="S465" s="2" t="e">
        <f t="shared" ca="1" si="109"/>
        <v>#REF!</v>
      </c>
      <c r="AN465" s="1"/>
      <c r="AO465" s="2"/>
    </row>
    <row r="466" spans="4:41" x14ac:dyDescent="0.2">
      <c r="D466" s="13" t="str">
        <f>IF(B466&lt;&gt;"",TRUNC(B466-Analyse!$AP$6,2),"")</f>
        <v/>
      </c>
      <c r="F466" s="1" t="str">
        <f t="shared" si="102"/>
        <v/>
      </c>
      <c r="G466" s="12" t="str">
        <f ca="1">IF(F466&lt;&gt;"",ROW($D$5)+MATCH(F466,INDIRECT(Analyse!$AR$6):INDIRECT(Analyse!$AS$6)),"")</f>
        <v/>
      </c>
      <c r="H466" s="1" t="str">
        <f t="shared" ca="1" si="110"/>
        <v/>
      </c>
      <c r="I466" s="1" t="e">
        <f t="shared" ca="1" si="111"/>
        <v>#VALUE!</v>
      </c>
      <c r="J466" s="1" t="str">
        <f t="shared" ca="1" si="112"/>
        <v>C</v>
      </c>
      <c r="K466" s="1" t="e">
        <f t="shared" ca="1" si="113"/>
        <v>#VALUE!</v>
      </c>
      <c r="L466" s="10" t="e">
        <f t="shared" ca="1" si="103"/>
        <v>#REF!</v>
      </c>
      <c r="M466" s="10" t="e">
        <f t="shared" ca="1" si="104"/>
        <v>#REF!</v>
      </c>
      <c r="N466" s="2" t="e">
        <f t="shared" ca="1" si="105"/>
        <v>#REF!</v>
      </c>
      <c r="O466" s="10" t="e">
        <f t="shared" ca="1" si="106"/>
        <v>#REF!</v>
      </c>
      <c r="P466" s="2" t="e">
        <f t="shared" ca="1" si="107"/>
        <v>#REF!</v>
      </c>
      <c r="R466" s="1" t="str">
        <f t="shared" si="108"/>
        <v/>
      </c>
      <c r="S466" s="2" t="e">
        <f t="shared" ca="1" si="109"/>
        <v>#REF!</v>
      </c>
      <c r="AN466" s="1"/>
      <c r="AO466" s="2"/>
    </row>
    <row r="467" spans="4:41" x14ac:dyDescent="0.2">
      <c r="D467" s="13" t="str">
        <f>IF(B467&lt;&gt;"",TRUNC(B467-Analyse!$AP$6,2),"")</f>
        <v/>
      </c>
      <c r="F467" s="1" t="str">
        <f t="shared" si="102"/>
        <v/>
      </c>
      <c r="G467" s="12" t="str">
        <f ca="1">IF(F467&lt;&gt;"",ROW($D$5)+MATCH(F467,INDIRECT(Analyse!$AR$6):INDIRECT(Analyse!$AS$6)),"")</f>
        <v/>
      </c>
      <c r="H467" s="1" t="str">
        <f t="shared" ca="1" si="110"/>
        <v/>
      </c>
      <c r="I467" s="1" t="e">
        <f t="shared" ca="1" si="111"/>
        <v>#VALUE!</v>
      </c>
      <c r="J467" s="1" t="str">
        <f t="shared" ca="1" si="112"/>
        <v>C</v>
      </c>
      <c r="K467" s="1" t="e">
        <f t="shared" ca="1" si="113"/>
        <v>#VALUE!</v>
      </c>
      <c r="L467" s="10" t="e">
        <f t="shared" ca="1" si="103"/>
        <v>#REF!</v>
      </c>
      <c r="M467" s="10" t="e">
        <f t="shared" ca="1" si="104"/>
        <v>#REF!</v>
      </c>
      <c r="N467" s="2" t="e">
        <f t="shared" ca="1" si="105"/>
        <v>#REF!</v>
      </c>
      <c r="O467" s="10" t="e">
        <f t="shared" ca="1" si="106"/>
        <v>#REF!</v>
      </c>
      <c r="P467" s="2" t="e">
        <f t="shared" ca="1" si="107"/>
        <v>#REF!</v>
      </c>
      <c r="R467" s="1" t="str">
        <f t="shared" si="108"/>
        <v/>
      </c>
      <c r="S467" s="2" t="e">
        <f t="shared" ca="1" si="109"/>
        <v>#REF!</v>
      </c>
      <c r="AN467" s="1"/>
      <c r="AO467" s="2"/>
    </row>
    <row r="468" spans="4:41" x14ac:dyDescent="0.2">
      <c r="D468" s="13" t="str">
        <f>IF(B468&lt;&gt;"",TRUNC(B468-Analyse!$AP$6,2),"")</f>
        <v/>
      </c>
      <c r="F468" s="1" t="str">
        <f t="shared" si="102"/>
        <v/>
      </c>
      <c r="G468" s="12" t="str">
        <f ca="1">IF(F468&lt;&gt;"",ROW($D$5)+MATCH(F468,INDIRECT(Analyse!$AR$6):INDIRECT(Analyse!$AS$6)),"")</f>
        <v/>
      </c>
      <c r="H468" s="1" t="str">
        <f t="shared" ca="1" si="110"/>
        <v/>
      </c>
      <c r="I468" s="1" t="e">
        <f t="shared" ca="1" si="111"/>
        <v>#VALUE!</v>
      </c>
      <c r="J468" s="1" t="str">
        <f t="shared" ca="1" si="112"/>
        <v>C</v>
      </c>
      <c r="K468" s="1" t="e">
        <f t="shared" ca="1" si="113"/>
        <v>#VALUE!</v>
      </c>
      <c r="L468" s="10" t="e">
        <f t="shared" ca="1" si="103"/>
        <v>#REF!</v>
      </c>
      <c r="M468" s="10" t="e">
        <f t="shared" ca="1" si="104"/>
        <v>#REF!</v>
      </c>
      <c r="N468" s="2" t="e">
        <f t="shared" ca="1" si="105"/>
        <v>#REF!</v>
      </c>
      <c r="O468" s="10" t="e">
        <f t="shared" ca="1" si="106"/>
        <v>#REF!</v>
      </c>
      <c r="P468" s="2" t="e">
        <f t="shared" ca="1" si="107"/>
        <v>#REF!</v>
      </c>
      <c r="R468" s="1" t="str">
        <f t="shared" si="108"/>
        <v/>
      </c>
      <c r="S468" s="2" t="e">
        <f t="shared" ca="1" si="109"/>
        <v>#REF!</v>
      </c>
      <c r="AN468" s="1"/>
      <c r="AO468" s="2"/>
    </row>
    <row r="469" spans="4:41" x14ac:dyDescent="0.2">
      <c r="D469" s="13" t="str">
        <f>IF(B469&lt;&gt;"",TRUNC(B469-Analyse!$AP$6,2),"")</f>
        <v/>
      </c>
      <c r="F469" s="1" t="str">
        <f t="shared" si="102"/>
        <v/>
      </c>
      <c r="G469" s="12" t="str">
        <f ca="1">IF(F469&lt;&gt;"",ROW($D$5)+MATCH(F469,INDIRECT(Analyse!$AR$6):INDIRECT(Analyse!$AS$6)),"")</f>
        <v/>
      </c>
      <c r="H469" s="1" t="str">
        <f t="shared" ca="1" si="110"/>
        <v/>
      </c>
      <c r="I469" s="1" t="e">
        <f t="shared" ca="1" si="111"/>
        <v>#VALUE!</v>
      </c>
      <c r="J469" s="1" t="str">
        <f t="shared" ca="1" si="112"/>
        <v>C</v>
      </c>
      <c r="K469" s="1" t="e">
        <f t="shared" ca="1" si="113"/>
        <v>#VALUE!</v>
      </c>
      <c r="L469" s="10" t="e">
        <f t="shared" ca="1" si="103"/>
        <v>#REF!</v>
      </c>
      <c r="M469" s="10" t="e">
        <f t="shared" ca="1" si="104"/>
        <v>#REF!</v>
      </c>
      <c r="N469" s="2" t="e">
        <f t="shared" ca="1" si="105"/>
        <v>#REF!</v>
      </c>
      <c r="O469" s="10" t="e">
        <f t="shared" ca="1" si="106"/>
        <v>#REF!</v>
      </c>
      <c r="P469" s="2" t="e">
        <f t="shared" ca="1" si="107"/>
        <v>#REF!</v>
      </c>
      <c r="R469" s="1" t="str">
        <f t="shared" si="108"/>
        <v/>
      </c>
      <c r="S469" s="2" t="e">
        <f t="shared" ca="1" si="109"/>
        <v>#REF!</v>
      </c>
      <c r="AN469" s="1"/>
      <c r="AO469" s="2"/>
    </row>
    <row r="470" spans="4:41" x14ac:dyDescent="0.2">
      <c r="D470" s="13" t="str">
        <f>IF(B470&lt;&gt;"",TRUNC(B470-Analyse!$AP$6,2),"")</f>
        <v/>
      </c>
      <c r="F470" s="1" t="str">
        <f t="shared" si="102"/>
        <v/>
      </c>
      <c r="G470" s="12" t="str">
        <f ca="1">IF(F470&lt;&gt;"",ROW($D$5)+MATCH(F470,INDIRECT(Analyse!$AR$6):INDIRECT(Analyse!$AS$6)),"")</f>
        <v/>
      </c>
      <c r="H470" s="1" t="str">
        <f t="shared" ca="1" si="110"/>
        <v/>
      </c>
      <c r="I470" s="1" t="e">
        <f t="shared" ca="1" si="111"/>
        <v>#VALUE!</v>
      </c>
      <c r="J470" s="1" t="str">
        <f t="shared" ca="1" si="112"/>
        <v>C</v>
      </c>
      <c r="K470" s="1" t="e">
        <f t="shared" ca="1" si="113"/>
        <v>#VALUE!</v>
      </c>
      <c r="L470" s="10" t="e">
        <f t="shared" ca="1" si="103"/>
        <v>#REF!</v>
      </c>
      <c r="M470" s="10" t="e">
        <f t="shared" ca="1" si="104"/>
        <v>#REF!</v>
      </c>
      <c r="N470" s="2" t="e">
        <f t="shared" ca="1" si="105"/>
        <v>#REF!</v>
      </c>
      <c r="O470" s="10" t="e">
        <f t="shared" ca="1" si="106"/>
        <v>#REF!</v>
      </c>
      <c r="P470" s="2" t="e">
        <f t="shared" ca="1" si="107"/>
        <v>#REF!</v>
      </c>
      <c r="R470" s="1" t="str">
        <f t="shared" si="108"/>
        <v/>
      </c>
      <c r="S470" s="2" t="e">
        <f t="shared" ca="1" si="109"/>
        <v>#REF!</v>
      </c>
      <c r="AN470" s="1"/>
      <c r="AO470" s="2"/>
    </row>
    <row r="471" spans="4:41" x14ac:dyDescent="0.2">
      <c r="D471" s="13" t="str">
        <f>IF(B471&lt;&gt;"",TRUNC(B471-Analyse!$AP$6,2),"")</f>
        <v/>
      </c>
      <c r="F471" s="1" t="str">
        <f t="shared" si="102"/>
        <v/>
      </c>
      <c r="G471" s="12" t="str">
        <f ca="1">IF(F471&lt;&gt;"",ROW($D$5)+MATCH(F471,INDIRECT(Analyse!$AR$6):INDIRECT(Analyse!$AS$6)),"")</f>
        <v/>
      </c>
      <c r="H471" s="1" t="str">
        <f t="shared" ca="1" si="110"/>
        <v/>
      </c>
      <c r="I471" s="1" t="e">
        <f t="shared" ca="1" si="111"/>
        <v>#VALUE!</v>
      </c>
      <c r="J471" s="1" t="str">
        <f t="shared" ca="1" si="112"/>
        <v>C</v>
      </c>
      <c r="K471" s="1" t="e">
        <f t="shared" ca="1" si="113"/>
        <v>#VALUE!</v>
      </c>
      <c r="L471" s="10" t="e">
        <f t="shared" ca="1" si="103"/>
        <v>#REF!</v>
      </c>
      <c r="M471" s="10" t="e">
        <f t="shared" ca="1" si="104"/>
        <v>#REF!</v>
      </c>
      <c r="N471" s="2" t="e">
        <f t="shared" ca="1" si="105"/>
        <v>#REF!</v>
      </c>
      <c r="O471" s="10" t="e">
        <f t="shared" ca="1" si="106"/>
        <v>#REF!</v>
      </c>
      <c r="P471" s="2" t="e">
        <f t="shared" ca="1" si="107"/>
        <v>#REF!</v>
      </c>
      <c r="R471" s="1" t="str">
        <f t="shared" si="108"/>
        <v/>
      </c>
      <c r="S471" s="2" t="e">
        <f t="shared" ca="1" si="109"/>
        <v>#REF!</v>
      </c>
      <c r="AN471" s="1"/>
      <c r="AO471" s="2"/>
    </row>
    <row r="472" spans="4:41" x14ac:dyDescent="0.2">
      <c r="D472" s="13" t="str">
        <f>IF(B472&lt;&gt;"",TRUNC(B472-Analyse!$AP$6,2),"")</f>
        <v/>
      </c>
      <c r="F472" s="1" t="str">
        <f t="shared" si="102"/>
        <v/>
      </c>
      <c r="G472" s="12" t="str">
        <f ca="1">IF(F472&lt;&gt;"",ROW($D$5)+MATCH(F472,INDIRECT(Analyse!$AR$6):INDIRECT(Analyse!$AS$6)),"")</f>
        <v/>
      </c>
      <c r="H472" s="1" t="str">
        <f t="shared" ca="1" si="110"/>
        <v/>
      </c>
      <c r="I472" s="1" t="e">
        <f t="shared" ca="1" si="111"/>
        <v>#VALUE!</v>
      </c>
      <c r="J472" s="1" t="str">
        <f t="shared" ca="1" si="112"/>
        <v>C</v>
      </c>
      <c r="K472" s="1" t="e">
        <f t="shared" ca="1" si="113"/>
        <v>#VALUE!</v>
      </c>
      <c r="L472" s="10" t="e">
        <f t="shared" ca="1" si="103"/>
        <v>#REF!</v>
      </c>
      <c r="M472" s="10" t="e">
        <f t="shared" ca="1" si="104"/>
        <v>#REF!</v>
      </c>
      <c r="N472" s="2" t="e">
        <f t="shared" ca="1" si="105"/>
        <v>#REF!</v>
      </c>
      <c r="O472" s="10" t="e">
        <f t="shared" ca="1" si="106"/>
        <v>#REF!</v>
      </c>
      <c r="P472" s="2" t="e">
        <f t="shared" ca="1" si="107"/>
        <v>#REF!</v>
      </c>
      <c r="R472" s="1" t="str">
        <f t="shared" si="108"/>
        <v/>
      </c>
      <c r="S472" s="2" t="e">
        <f t="shared" ca="1" si="109"/>
        <v>#REF!</v>
      </c>
      <c r="AN472" s="1"/>
      <c r="AO472" s="2"/>
    </row>
    <row r="473" spans="4:41" x14ac:dyDescent="0.2">
      <c r="D473" s="13" t="str">
        <f>IF(B473&lt;&gt;"",TRUNC(B473-Analyse!$AP$6,2),"")</f>
        <v/>
      </c>
      <c r="F473" s="1" t="str">
        <f t="shared" si="102"/>
        <v/>
      </c>
      <c r="G473" s="12" t="str">
        <f ca="1">IF(F473&lt;&gt;"",ROW($D$5)+MATCH(F473,INDIRECT(Analyse!$AR$6):INDIRECT(Analyse!$AS$6)),"")</f>
        <v/>
      </c>
      <c r="H473" s="1" t="str">
        <f t="shared" ca="1" si="110"/>
        <v/>
      </c>
      <c r="I473" s="1" t="e">
        <f t="shared" ca="1" si="111"/>
        <v>#VALUE!</v>
      </c>
      <c r="J473" s="1" t="str">
        <f t="shared" ca="1" si="112"/>
        <v>C</v>
      </c>
      <c r="K473" s="1" t="e">
        <f t="shared" ca="1" si="113"/>
        <v>#VALUE!</v>
      </c>
      <c r="L473" s="10" t="e">
        <f t="shared" ca="1" si="103"/>
        <v>#REF!</v>
      </c>
      <c r="M473" s="10" t="e">
        <f t="shared" ca="1" si="104"/>
        <v>#REF!</v>
      </c>
      <c r="N473" s="2" t="e">
        <f t="shared" ca="1" si="105"/>
        <v>#REF!</v>
      </c>
      <c r="O473" s="10" t="e">
        <f t="shared" ca="1" si="106"/>
        <v>#REF!</v>
      </c>
      <c r="P473" s="2" t="e">
        <f t="shared" ca="1" si="107"/>
        <v>#REF!</v>
      </c>
      <c r="R473" s="1" t="str">
        <f t="shared" si="108"/>
        <v/>
      </c>
      <c r="S473" s="2" t="e">
        <f t="shared" ca="1" si="109"/>
        <v>#REF!</v>
      </c>
      <c r="AN473" s="1"/>
      <c r="AO473" s="2"/>
    </row>
    <row r="474" spans="4:41" x14ac:dyDescent="0.2">
      <c r="D474" s="13" t="str">
        <f>IF(B474&lt;&gt;"",TRUNC(B474-Analyse!$AP$6,2),"")</f>
        <v/>
      </c>
      <c r="F474" s="1" t="str">
        <f t="shared" si="102"/>
        <v/>
      </c>
      <c r="G474" s="12" t="str">
        <f ca="1">IF(F474&lt;&gt;"",ROW($D$5)+MATCH(F474,INDIRECT(Analyse!$AR$6):INDIRECT(Analyse!$AS$6)),"")</f>
        <v/>
      </c>
      <c r="H474" s="1" t="str">
        <f t="shared" ca="1" si="110"/>
        <v/>
      </c>
      <c r="I474" s="1" t="e">
        <f t="shared" ca="1" si="111"/>
        <v>#VALUE!</v>
      </c>
      <c r="J474" s="1" t="str">
        <f t="shared" ca="1" si="112"/>
        <v>C</v>
      </c>
      <c r="K474" s="1" t="e">
        <f t="shared" ca="1" si="113"/>
        <v>#VALUE!</v>
      </c>
      <c r="L474" s="10" t="e">
        <f t="shared" ca="1" si="103"/>
        <v>#REF!</v>
      </c>
      <c r="M474" s="10" t="e">
        <f t="shared" ca="1" si="104"/>
        <v>#REF!</v>
      </c>
      <c r="N474" s="2" t="e">
        <f t="shared" ca="1" si="105"/>
        <v>#REF!</v>
      </c>
      <c r="O474" s="10" t="e">
        <f t="shared" ca="1" si="106"/>
        <v>#REF!</v>
      </c>
      <c r="P474" s="2" t="e">
        <f t="shared" ca="1" si="107"/>
        <v>#REF!</v>
      </c>
      <c r="R474" s="1" t="str">
        <f t="shared" si="108"/>
        <v/>
      </c>
      <c r="S474" s="2" t="e">
        <f t="shared" ca="1" si="109"/>
        <v>#REF!</v>
      </c>
      <c r="AN474" s="1"/>
      <c r="AO474" s="2"/>
    </row>
    <row r="475" spans="4:41" x14ac:dyDescent="0.2">
      <c r="D475" s="13" t="str">
        <f>IF(B475&lt;&gt;"",TRUNC(B475-Analyse!$AP$6,2),"")</f>
        <v/>
      </c>
      <c r="F475" s="1" t="str">
        <f t="shared" si="102"/>
        <v/>
      </c>
      <c r="G475" s="12" t="str">
        <f ca="1">IF(F475&lt;&gt;"",ROW($D$5)+MATCH(F475,INDIRECT(Analyse!$AR$6):INDIRECT(Analyse!$AS$6)),"")</f>
        <v/>
      </c>
      <c r="H475" s="1" t="str">
        <f t="shared" ca="1" si="110"/>
        <v/>
      </c>
      <c r="I475" s="1" t="e">
        <f t="shared" ca="1" si="111"/>
        <v>#VALUE!</v>
      </c>
      <c r="J475" s="1" t="str">
        <f t="shared" ca="1" si="112"/>
        <v>C</v>
      </c>
      <c r="K475" s="1" t="e">
        <f t="shared" ca="1" si="113"/>
        <v>#VALUE!</v>
      </c>
      <c r="L475" s="10" t="e">
        <f t="shared" ca="1" si="103"/>
        <v>#REF!</v>
      </c>
      <c r="M475" s="10" t="e">
        <f t="shared" ca="1" si="104"/>
        <v>#REF!</v>
      </c>
      <c r="N475" s="2" t="e">
        <f t="shared" ca="1" si="105"/>
        <v>#REF!</v>
      </c>
      <c r="O475" s="10" t="e">
        <f t="shared" ca="1" si="106"/>
        <v>#REF!</v>
      </c>
      <c r="P475" s="2" t="e">
        <f t="shared" ca="1" si="107"/>
        <v>#REF!</v>
      </c>
      <c r="R475" s="1" t="str">
        <f t="shared" si="108"/>
        <v/>
      </c>
      <c r="S475" s="2" t="e">
        <f t="shared" ca="1" si="109"/>
        <v>#REF!</v>
      </c>
      <c r="AN475" s="1"/>
      <c r="AO475" s="2"/>
    </row>
    <row r="476" spans="4:41" x14ac:dyDescent="0.2">
      <c r="D476" s="13" t="str">
        <f>IF(B476&lt;&gt;"",TRUNC(B476-Analyse!$AP$6,2),"")</f>
        <v/>
      </c>
      <c r="F476" s="1" t="str">
        <f t="shared" si="102"/>
        <v/>
      </c>
      <c r="G476" s="12" t="str">
        <f ca="1">IF(F476&lt;&gt;"",ROW($D$5)+MATCH(F476,INDIRECT(Analyse!$AR$6):INDIRECT(Analyse!$AS$6)),"")</f>
        <v/>
      </c>
      <c r="H476" s="1" t="str">
        <f t="shared" ca="1" si="110"/>
        <v/>
      </c>
      <c r="I476" s="1" t="e">
        <f t="shared" ca="1" si="111"/>
        <v>#VALUE!</v>
      </c>
      <c r="J476" s="1" t="str">
        <f t="shared" ca="1" si="112"/>
        <v>C</v>
      </c>
      <c r="K476" s="1" t="e">
        <f t="shared" ca="1" si="113"/>
        <v>#VALUE!</v>
      </c>
      <c r="L476" s="10" t="e">
        <f t="shared" ca="1" si="103"/>
        <v>#REF!</v>
      </c>
      <c r="M476" s="10" t="e">
        <f t="shared" ca="1" si="104"/>
        <v>#REF!</v>
      </c>
      <c r="N476" s="2" t="e">
        <f t="shared" ca="1" si="105"/>
        <v>#REF!</v>
      </c>
      <c r="O476" s="10" t="e">
        <f t="shared" ca="1" si="106"/>
        <v>#REF!</v>
      </c>
      <c r="P476" s="2" t="e">
        <f t="shared" ca="1" si="107"/>
        <v>#REF!</v>
      </c>
      <c r="R476" s="1" t="str">
        <f t="shared" si="108"/>
        <v/>
      </c>
      <c r="S476" s="2" t="e">
        <f t="shared" ca="1" si="109"/>
        <v>#REF!</v>
      </c>
      <c r="AN476" s="1"/>
      <c r="AO476" s="2"/>
    </row>
    <row r="477" spans="4:41" x14ac:dyDescent="0.2">
      <c r="D477" s="13" t="str">
        <f>IF(B477&lt;&gt;"",TRUNC(B477-Analyse!$AP$6,2),"")</f>
        <v/>
      </c>
      <c r="F477" s="1" t="str">
        <f t="shared" si="102"/>
        <v/>
      </c>
      <c r="G477" s="12" t="str">
        <f ca="1">IF(F477&lt;&gt;"",ROW($D$5)+MATCH(F477,INDIRECT(Analyse!$AR$6):INDIRECT(Analyse!$AS$6)),"")</f>
        <v/>
      </c>
      <c r="H477" s="1" t="str">
        <f t="shared" ca="1" si="110"/>
        <v/>
      </c>
      <c r="I477" s="1" t="e">
        <f t="shared" ca="1" si="111"/>
        <v>#VALUE!</v>
      </c>
      <c r="J477" s="1" t="str">
        <f t="shared" ca="1" si="112"/>
        <v>C</v>
      </c>
      <c r="K477" s="1" t="e">
        <f t="shared" ca="1" si="113"/>
        <v>#VALUE!</v>
      </c>
      <c r="L477" s="10" t="e">
        <f t="shared" ca="1" si="103"/>
        <v>#REF!</v>
      </c>
      <c r="M477" s="10" t="e">
        <f t="shared" ca="1" si="104"/>
        <v>#REF!</v>
      </c>
      <c r="N477" s="2" t="e">
        <f t="shared" ca="1" si="105"/>
        <v>#REF!</v>
      </c>
      <c r="O477" s="10" t="e">
        <f t="shared" ca="1" si="106"/>
        <v>#REF!</v>
      </c>
      <c r="P477" s="2" t="e">
        <f t="shared" ca="1" si="107"/>
        <v>#REF!</v>
      </c>
      <c r="R477" s="1" t="str">
        <f t="shared" si="108"/>
        <v/>
      </c>
      <c r="S477" s="2" t="e">
        <f t="shared" ca="1" si="109"/>
        <v>#REF!</v>
      </c>
      <c r="AN477" s="1"/>
      <c r="AO477" s="2"/>
    </row>
    <row r="478" spans="4:41" x14ac:dyDescent="0.2">
      <c r="D478" s="13" t="str">
        <f>IF(B478&lt;&gt;"",TRUNC(B478-Analyse!$AP$6,2),"")</f>
        <v/>
      </c>
      <c r="F478" s="1" t="str">
        <f t="shared" si="102"/>
        <v/>
      </c>
      <c r="G478" s="12" t="str">
        <f ca="1">IF(F478&lt;&gt;"",ROW($D$5)+MATCH(F478,INDIRECT(Analyse!$AR$6):INDIRECT(Analyse!$AS$6)),"")</f>
        <v/>
      </c>
      <c r="H478" s="1" t="str">
        <f t="shared" ca="1" si="110"/>
        <v/>
      </c>
      <c r="I478" s="1" t="e">
        <f t="shared" ca="1" si="111"/>
        <v>#VALUE!</v>
      </c>
      <c r="J478" s="1" t="str">
        <f t="shared" ca="1" si="112"/>
        <v>C</v>
      </c>
      <c r="K478" s="1" t="e">
        <f t="shared" ca="1" si="113"/>
        <v>#VALUE!</v>
      </c>
      <c r="L478" s="10" t="e">
        <f t="shared" ca="1" si="103"/>
        <v>#REF!</v>
      </c>
      <c r="M478" s="10" t="e">
        <f t="shared" ca="1" si="104"/>
        <v>#REF!</v>
      </c>
      <c r="N478" s="2" t="e">
        <f t="shared" ca="1" si="105"/>
        <v>#REF!</v>
      </c>
      <c r="O478" s="10" t="e">
        <f t="shared" ca="1" si="106"/>
        <v>#REF!</v>
      </c>
      <c r="P478" s="2" t="e">
        <f t="shared" ca="1" si="107"/>
        <v>#REF!</v>
      </c>
      <c r="R478" s="1" t="str">
        <f t="shared" si="108"/>
        <v/>
      </c>
      <c r="S478" s="2" t="e">
        <f t="shared" ca="1" si="109"/>
        <v>#REF!</v>
      </c>
      <c r="AN478" s="1"/>
      <c r="AO478" s="2"/>
    </row>
    <row r="479" spans="4:41" x14ac:dyDescent="0.2">
      <c r="D479" s="13" t="str">
        <f>IF(B479&lt;&gt;"",TRUNC(B479-Analyse!$AP$6,2),"")</f>
        <v/>
      </c>
      <c r="F479" s="1" t="str">
        <f t="shared" si="102"/>
        <v/>
      </c>
      <c r="G479" s="12" t="str">
        <f ca="1">IF(F479&lt;&gt;"",ROW($D$5)+MATCH(F479,INDIRECT(Analyse!$AR$6):INDIRECT(Analyse!$AS$6)),"")</f>
        <v/>
      </c>
      <c r="H479" s="1" t="str">
        <f t="shared" ca="1" si="110"/>
        <v/>
      </c>
      <c r="I479" s="1" t="e">
        <f t="shared" ca="1" si="111"/>
        <v>#VALUE!</v>
      </c>
      <c r="J479" s="1" t="str">
        <f t="shared" ca="1" si="112"/>
        <v>C</v>
      </c>
      <c r="K479" s="1" t="e">
        <f t="shared" ca="1" si="113"/>
        <v>#VALUE!</v>
      </c>
      <c r="L479" s="10" t="e">
        <f t="shared" ca="1" si="103"/>
        <v>#REF!</v>
      </c>
      <c r="M479" s="10" t="e">
        <f t="shared" ca="1" si="104"/>
        <v>#REF!</v>
      </c>
      <c r="N479" s="2" t="e">
        <f t="shared" ca="1" si="105"/>
        <v>#REF!</v>
      </c>
      <c r="O479" s="10" t="e">
        <f t="shared" ca="1" si="106"/>
        <v>#REF!</v>
      </c>
      <c r="P479" s="2" t="e">
        <f t="shared" ca="1" si="107"/>
        <v>#REF!</v>
      </c>
      <c r="R479" s="1" t="str">
        <f t="shared" si="108"/>
        <v/>
      </c>
      <c r="S479" s="2" t="e">
        <f t="shared" ca="1" si="109"/>
        <v>#REF!</v>
      </c>
      <c r="AN479" s="1"/>
      <c r="AO479" s="2"/>
    </row>
    <row r="480" spans="4:41" x14ac:dyDescent="0.2">
      <c r="D480" s="13" t="str">
        <f>IF(B480&lt;&gt;"",TRUNC(B480-Analyse!$AP$6,2),"")</f>
        <v/>
      </c>
      <c r="F480" s="1" t="str">
        <f t="shared" si="102"/>
        <v/>
      </c>
      <c r="G480" s="12" t="str">
        <f ca="1">IF(F480&lt;&gt;"",ROW($D$5)+MATCH(F480,INDIRECT(Analyse!$AR$6):INDIRECT(Analyse!$AS$6)),"")</f>
        <v/>
      </c>
      <c r="H480" s="1" t="str">
        <f t="shared" ca="1" si="110"/>
        <v/>
      </c>
      <c r="I480" s="1" t="e">
        <f t="shared" ca="1" si="111"/>
        <v>#VALUE!</v>
      </c>
      <c r="J480" s="1" t="str">
        <f t="shared" ca="1" si="112"/>
        <v>C</v>
      </c>
      <c r="K480" s="1" t="e">
        <f t="shared" ca="1" si="113"/>
        <v>#VALUE!</v>
      </c>
      <c r="L480" s="10" t="e">
        <f t="shared" ca="1" si="103"/>
        <v>#REF!</v>
      </c>
      <c r="M480" s="10" t="e">
        <f t="shared" ca="1" si="104"/>
        <v>#REF!</v>
      </c>
      <c r="N480" s="2" t="e">
        <f t="shared" ca="1" si="105"/>
        <v>#REF!</v>
      </c>
      <c r="O480" s="10" t="e">
        <f t="shared" ca="1" si="106"/>
        <v>#REF!</v>
      </c>
      <c r="P480" s="2" t="e">
        <f t="shared" ca="1" si="107"/>
        <v>#REF!</v>
      </c>
      <c r="R480" s="1" t="str">
        <f t="shared" si="108"/>
        <v/>
      </c>
      <c r="S480" s="2" t="e">
        <f t="shared" ca="1" si="109"/>
        <v>#REF!</v>
      </c>
      <c r="AN480" s="1"/>
      <c r="AO480" s="2"/>
    </row>
    <row r="481" spans="4:41" x14ac:dyDescent="0.2">
      <c r="D481" s="13" t="str">
        <f>IF(B481&lt;&gt;"",TRUNC(B481-Analyse!$AP$6,2),"")</f>
        <v/>
      </c>
      <c r="F481" s="1" t="str">
        <f t="shared" si="102"/>
        <v/>
      </c>
      <c r="G481" s="12" t="str">
        <f ca="1">IF(F481&lt;&gt;"",ROW($D$5)+MATCH(F481,INDIRECT(Analyse!$AR$6):INDIRECT(Analyse!$AS$6)),"")</f>
        <v/>
      </c>
      <c r="H481" s="1" t="str">
        <f t="shared" ca="1" si="110"/>
        <v/>
      </c>
      <c r="I481" s="1" t="e">
        <f t="shared" ca="1" si="111"/>
        <v>#VALUE!</v>
      </c>
      <c r="J481" s="1" t="str">
        <f t="shared" ca="1" si="112"/>
        <v>C</v>
      </c>
      <c r="K481" s="1" t="e">
        <f t="shared" ca="1" si="113"/>
        <v>#VALUE!</v>
      </c>
      <c r="L481" s="10" t="e">
        <f t="shared" ca="1" si="103"/>
        <v>#REF!</v>
      </c>
      <c r="M481" s="10" t="e">
        <f t="shared" ca="1" si="104"/>
        <v>#REF!</v>
      </c>
      <c r="N481" s="2" t="e">
        <f t="shared" ca="1" si="105"/>
        <v>#REF!</v>
      </c>
      <c r="O481" s="10" t="e">
        <f t="shared" ca="1" si="106"/>
        <v>#REF!</v>
      </c>
      <c r="P481" s="2" t="e">
        <f t="shared" ca="1" si="107"/>
        <v>#REF!</v>
      </c>
      <c r="R481" s="1" t="str">
        <f t="shared" si="108"/>
        <v/>
      </c>
      <c r="S481" s="2" t="e">
        <f t="shared" ca="1" si="109"/>
        <v>#REF!</v>
      </c>
      <c r="AN481" s="1"/>
      <c r="AO481" s="2"/>
    </row>
    <row r="482" spans="4:41" x14ac:dyDescent="0.2">
      <c r="D482" s="13" t="str">
        <f>IF(B482&lt;&gt;"",TRUNC(B482-Analyse!$AP$6,2),"")</f>
        <v/>
      </c>
      <c r="F482" s="1" t="str">
        <f t="shared" si="102"/>
        <v/>
      </c>
      <c r="G482" s="12" t="str">
        <f ca="1">IF(F482&lt;&gt;"",ROW($D$5)+MATCH(F482,INDIRECT(Analyse!$AR$6):INDIRECT(Analyse!$AS$6)),"")</f>
        <v/>
      </c>
      <c r="H482" s="1" t="str">
        <f t="shared" ca="1" si="110"/>
        <v/>
      </c>
      <c r="I482" s="1" t="e">
        <f t="shared" ca="1" si="111"/>
        <v>#VALUE!</v>
      </c>
      <c r="J482" s="1" t="str">
        <f t="shared" ca="1" si="112"/>
        <v>C</v>
      </c>
      <c r="K482" s="1" t="e">
        <f t="shared" ca="1" si="113"/>
        <v>#VALUE!</v>
      </c>
      <c r="L482" s="10" t="e">
        <f t="shared" ca="1" si="103"/>
        <v>#REF!</v>
      </c>
      <c r="M482" s="10" t="e">
        <f t="shared" ca="1" si="104"/>
        <v>#REF!</v>
      </c>
      <c r="N482" s="2" t="e">
        <f t="shared" ca="1" si="105"/>
        <v>#REF!</v>
      </c>
      <c r="O482" s="10" t="e">
        <f t="shared" ca="1" si="106"/>
        <v>#REF!</v>
      </c>
      <c r="P482" s="2" t="e">
        <f t="shared" ca="1" si="107"/>
        <v>#REF!</v>
      </c>
      <c r="R482" s="1" t="str">
        <f t="shared" si="108"/>
        <v/>
      </c>
      <c r="S482" s="2" t="e">
        <f t="shared" ca="1" si="109"/>
        <v>#REF!</v>
      </c>
      <c r="AN482" s="1"/>
      <c r="AO482" s="2"/>
    </row>
    <row r="483" spans="4:41" x14ac:dyDescent="0.2">
      <c r="D483" s="13" t="str">
        <f>IF(B483&lt;&gt;"",TRUNC(B483-Analyse!$AP$6,2),"")</f>
        <v/>
      </c>
      <c r="F483" s="1" t="str">
        <f t="shared" si="102"/>
        <v/>
      </c>
      <c r="G483" s="12" t="str">
        <f ca="1">IF(F483&lt;&gt;"",ROW($D$5)+MATCH(F483,INDIRECT(Analyse!$AR$6):INDIRECT(Analyse!$AS$6)),"")</f>
        <v/>
      </c>
      <c r="H483" s="1" t="str">
        <f t="shared" ca="1" si="110"/>
        <v/>
      </c>
      <c r="I483" s="1" t="e">
        <f t="shared" ca="1" si="111"/>
        <v>#VALUE!</v>
      </c>
      <c r="J483" s="1" t="str">
        <f t="shared" ca="1" si="112"/>
        <v>C</v>
      </c>
      <c r="K483" s="1" t="e">
        <f t="shared" ca="1" si="113"/>
        <v>#VALUE!</v>
      </c>
      <c r="L483" s="10" t="e">
        <f t="shared" ca="1" si="103"/>
        <v>#REF!</v>
      </c>
      <c r="M483" s="10" t="e">
        <f t="shared" ca="1" si="104"/>
        <v>#REF!</v>
      </c>
      <c r="N483" s="2" t="e">
        <f t="shared" ca="1" si="105"/>
        <v>#REF!</v>
      </c>
      <c r="O483" s="10" t="e">
        <f t="shared" ca="1" si="106"/>
        <v>#REF!</v>
      </c>
      <c r="P483" s="2" t="e">
        <f t="shared" ca="1" si="107"/>
        <v>#REF!</v>
      </c>
      <c r="R483" s="1" t="str">
        <f t="shared" si="108"/>
        <v/>
      </c>
      <c r="S483" s="2" t="e">
        <f t="shared" ca="1" si="109"/>
        <v>#REF!</v>
      </c>
      <c r="AN483" s="1"/>
      <c r="AO483" s="2"/>
    </row>
    <row r="484" spans="4:41" x14ac:dyDescent="0.2">
      <c r="D484" s="13" t="str">
        <f>IF(B484&lt;&gt;"",TRUNC(B484-Analyse!$AP$6,2),"")</f>
        <v/>
      </c>
      <c r="F484" s="1" t="str">
        <f t="shared" si="102"/>
        <v/>
      </c>
      <c r="G484" s="12" t="str">
        <f ca="1">IF(F484&lt;&gt;"",ROW($D$5)+MATCH(F484,INDIRECT(Analyse!$AR$6):INDIRECT(Analyse!$AS$6)),"")</f>
        <v/>
      </c>
      <c r="H484" s="1" t="str">
        <f t="shared" ca="1" si="110"/>
        <v/>
      </c>
      <c r="I484" s="1" t="e">
        <f t="shared" ca="1" si="111"/>
        <v>#VALUE!</v>
      </c>
      <c r="J484" s="1" t="str">
        <f t="shared" ca="1" si="112"/>
        <v>C</v>
      </c>
      <c r="K484" s="1" t="e">
        <f t="shared" ca="1" si="113"/>
        <v>#VALUE!</v>
      </c>
      <c r="L484" s="10" t="e">
        <f t="shared" ca="1" si="103"/>
        <v>#REF!</v>
      </c>
      <c r="M484" s="10" t="e">
        <f t="shared" ca="1" si="104"/>
        <v>#REF!</v>
      </c>
      <c r="N484" s="2" t="e">
        <f t="shared" ca="1" si="105"/>
        <v>#REF!</v>
      </c>
      <c r="O484" s="10" t="e">
        <f t="shared" ca="1" si="106"/>
        <v>#REF!</v>
      </c>
      <c r="P484" s="2" t="e">
        <f t="shared" ca="1" si="107"/>
        <v>#REF!</v>
      </c>
      <c r="R484" s="1" t="str">
        <f t="shared" si="108"/>
        <v/>
      </c>
      <c r="S484" s="2" t="e">
        <f t="shared" ca="1" si="109"/>
        <v>#REF!</v>
      </c>
      <c r="AN484" s="1"/>
      <c r="AO484" s="2"/>
    </row>
    <row r="485" spans="4:41" x14ac:dyDescent="0.2">
      <c r="D485" s="13" t="str">
        <f>IF(B485&lt;&gt;"",TRUNC(B485-Analyse!$AP$6,2),"")</f>
        <v/>
      </c>
      <c r="F485" s="1" t="str">
        <f t="shared" si="102"/>
        <v/>
      </c>
      <c r="G485" s="12" t="str">
        <f ca="1">IF(F485&lt;&gt;"",ROW($D$5)+MATCH(F485,INDIRECT(Analyse!$AR$6):INDIRECT(Analyse!$AS$6)),"")</f>
        <v/>
      </c>
      <c r="H485" s="1" t="str">
        <f t="shared" ca="1" si="110"/>
        <v/>
      </c>
      <c r="I485" s="1" t="e">
        <f t="shared" ca="1" si="111"/>
        <v>#VALUE!</v>
      </c>
      <c r="J485" s="1" t="str">
        <f t="shared" ca="1" si="112"/>
        <v>C</v>
      </c>
      <c r="K485" s="1" t="e">
        <f t="shared" ca="1" si="113"/>
        <v>#VALUE!</v>
      </c>
      <c r="L485" s="10" t="e">
        <f t="shared" ca="1" si="103"/>
        <v>#REF!</v>
      </c>
      <c r="M485" s="10" t="e">
        <f t="shared" ca="1" si="104"/>
        <v>#REF!</v>
      </c>
      <c r="N485" s="2" t="e">
        <f t="shared" ca="1" si="105"/>
        <v>#REF!</v>
      </c>
      <c r="O485" s="10" t="e">
        <f t="shared" ca="1" si="106"/>
        <v>#REF!</v>
      </c>
      <c r="P485" s="2" t="e">
        <f t="shared" ca="1" si="107"/>
        <v>#REF!</v>
      </c>
      <c r="R485" s="1" t="str">
        <f t="shared" si="108"/>
        <v/>
      </c>
      <c r="S485" s="2" t="e">
        <f t="shared" ca="1" si="109"/>
        <v>#REF!</v>
      </c>
      <c r="AN485" s="1"/>
      <c r="AO485" s="2"/>
    </row>
    <row r="486" spans="4:41" x14ac:dyDescent="0.2">
      <c r="D486" s="13" t="str">
        <f>IF(B486&lt;&gt;"",TRUNC(B486-Analyse!$AP$6,2),"")</f>
        <v/>
      </c>
      <c r="F486" s="1" t="str">
        <f t="shared" si="102"/>
        <v/>
      </c>
      <c r="G486" s="12" t="str">
        <f ca="1">IF(F486&lt;&gt;"",ROW($D$5)+MATCH(F486,INDIRECT(Analyse!$AR$6):INDIRECT(Analyse!$AS$6)),"")</f>
        <v/>
      </c>
      <c r="H486" s="1" t="str">
        <f t="shared" ca="1" si="110"/>
        <v/>
      </c>
      <c r="I486" s="1" t="e">
        <f t="shared" ca="1" si="111"/>
        <v>#VALUE!</v>
      </c>
      <c r="J486" s="1" t="str">
        <f t="shared" ca="1" si="112"/>
        <v>C</v>
      </c>
      <c r="K486" s="1" t="e">
        <f t="shared" ca="1" si="113"/>
        <v>#VALUE!</v>
      </c>
      <c r="L486" s="10" t="e">
        <f t="shared" ca="1" si="103"/>
        <v>#REF!</v>
      </c>
      <c r="M486" s="10" t="e">
        <f t="shared" ca="1" si="104"/>
        <v>#REF!</v>
      </c>
      <c r="N486" s="2" t="e">
        <f t="shared" ca="1" si="105"/>
        <v>#REF!</v>
      </c>
      <c r="O486" s="10" t="e">
        <f t="shared" ca="1" si="106"/>
        <v>#REF!</v>
      </c>
      <c r="P486" s="2" t="e">
        <f t="shared" ca="1" si="107"/>
        <v>#REF!</v>
      </c>
      <c r="R486" s="1" t="str">
        <f t="shared" si="108"/>
        <v/>
      </c>
      <c r="S486" s="2" t="e">
        <f t="shared" ca="1" si="109"/>
        <v>#REF!</v>
      </c>
      <c r="AN486" s="1"/>
      <c r="AO486" s="2"/>
    </row>
    <row r="487" spans="4:41" x14ac:dyDescent="0.2">
      <c r="D487" s="13" t="str">
        <f>IF(B487&lt;&gt;"",TRUNC(B487-Analyse!$AP$6,2),"")</f>
        <v/>
      </c>
      <c r="F487" s="1" t="str">
        <f t="shared" si="102"/>
        <v/>
      </c>
      <c r="G487" s="12" t="str">
        <f ca="1">IF(F487&lt;&gt;"",ROW($D$5)+MATCH(F487,INDIRECT(Analyse!$AR$6):INDIRECT(Analyse!$AS$6)),"")</f>
        <v/>
      </c>
      <c r="H487" s="1" t="str">
        <f t="shared" ca="1" si="110"/>
        <v/>
      </c>
      <c r="I487" s="1" t="e">
        <f t="shared" ca="1" si="111"/>
        <v>#VALUE!</v>
      </c>
      <c r="J487" s="1" t="str">
        <f t="shared" ca="1" si="112"/>
        <v>C</v>
      </c>
      <c r="K487" s="1" t="e">
        <f t="shared" ca="1" si="113"/>
        <v>#VALUE!</v>
      </c>
      <c r="L487" s="10" t="e">
        <f t="shared" ca="1" si="103"/>
        <v>#REF!</v>
      </c>
      <c r="M487" s="10" t="e">
        <f t="shared" ca="1" si="104"/>
        <v>#REF!</v>
      </c>
      <c r="N487" s="2" t="e">
        <f t="shared" ca="1" si="105"/>
        <v>#REF!</v>
      </c>
      <c r="O487" s="10" t="e">
        <f t="shared" ca="1" si="106"/>
        <v>#REF!</v>
      </c>
      <c r="P487" s="2" t="e">
        <f t="shared" ca="1" si="107"/>
        <v>#REF!</v>
      </c>
      <c r="R487" s="1" t="str">
        <f t="shared" si="108"/>
        <v/>
      </c>
      <c r="S487" s="2" t="e">
        <f t="shared" ca="1" si="109"/>
        <v>#REF!</v>
      </c>
      <c r="AN487" s="1"/>
      <c r="AO487" s="2"/>
    </row>
    <row r="488" spans="4:41" x14ac:dyDescent="0.2">
      <c r="D488" s="13" t="str">
        <f>IF(B488&lt;&gt;"",TRUNC(B488-Analyse!$AP$6,2),"")</f>
        <v/>
      </c>
      <c r="F488" s="1" t="str">
        <f t="shared" si="102"/>
        <v/>
      </c>
      <c r="G488" s="12" t="str">
        <f ca="1">IF(F488&lt;&gt;"",ROW($D$5)+MATCH(F488,INDIRECT(Analyse!$AR$6):INDIRECT(Analyse!$AS$6)),"")</f>
        <v/>
      </c>
      <c r="H488" s="1" t="str">
        <f t="shared" ca="1" si="110"/>
        <v/>
      </c>
      <c r="I488" s="1" t="e">
        <f t="shared" ca="1" si="111"/>
        <v>#VALUE!</v>
      </c>
      <c r="J488" s="1" t="str">
        <f t="shared" ca="1" si="112"/>
        <v>C</v>
      </c>
      <c r="K488" s="1" t="e">
        <f t="shared" ca="1" si="113"/>
        <v>#VALUE!</v>
      </c>
      <c r="L488" s="10" t="e">
        <f t="shared" ca="1" si="103"/>
        <v>#REF!</v>
      </c>
      <c r="M488" s="10" t="e">
        <f t="shared" ca="1" si="104"/>
        <v>#REF!</v>
      </c>
      <c r="N488" s="2" t="e">
        <f t="shared" ca="1" si="105"/>
        <v>#REF!</v>
      </c>
      <c r="O488" s="10" t="e">
        <f t="shared" ca="1" si="106"/>
        <v>#REF!</v>
      </c>
      <c r="P488" s="2" t="e">
        <f t="shared" ca="1" si="107"/>
        <v>#REF!</v>
      </c>
      <c r="R488" s="1" t="str">
        <f t="shared" si="108"/>
        <v/>
      </c>
      <c r="S488" s="2" t="e">
        <f t="shared" ca="1" si="109"/>
        <v>#REF!</v>
      </c>
      <c r="AN488" s="1"/>
      <c r="AO488" s="2"/>
    </row>
    <row r="489" spans="4:41" x14ac:dyDescent="0.2">
      <c r="D489" s="13" t="str">
        <f>IF(B489&lt;&gt;"",TRUNC(B489-Analyse!$AP$6,2),"")</f>
        <v/>
      </c>
      <c r="F489" s="1" t="str">
        <f t="shared" si="102"/>
        <v/>
      </c>
      <c r="G489" s="12" t="str">
        <f ca="1">IF(F489&lt;&gt;"",ROW($D$5)+MATCH(F489,INDIRECT(Analyse!$AR$6):INDIRECT(Analyse!$AS$6)),"")</f>
        <v/>
      </c>
      <c r="H489" s="1" t="str">
        <f t="shared" ca="1" si="110"/>
        <v/>
      </c>
      <c r="I489" s="1" t="e">
        <f t="shared" ca="1" si="111"/>
        <v>#VALUE!</v>
      </c>
      <c r="J489" s="1" t="str">
        <f t="shared" ca="1" si="112"/>
        <v>C</v>
      </c>
      <c r="K489" s="1" t="e">
        <f t="shared" ca="1" si="113"/>
        <v>#VALUE!</v>
      </c>
      <c r="L489" s="10" t="e">
        <f t="shared" ca="1" si="103"/>
        <v>#REF!</v>
      </c>
      <c r="M489" s="10" t="e">
        <f t="shared" ca="1" si="104"/>
        <v>#REF!</v>
      </c>
      <c r="N489" s="2" t="e">
        <f t="shared" ca="1" si="105"/>
        <v>#REF!</v>
      </c>
      <c r="O489" s="10" t="e">
        <f t="shared" ca="1" si="106"/>
        <v>#REF!</v>
      </c>
      <c r="P489" s="2" t="e">
        <f t="shared" ca="1" si="107"/>
        <v>#REF!</v>
      </c>
      <c r="R489" s="1" t="str">
        <f t="shared" si="108"/>
        <v/>
      </c>
      <c r="S489" s="2" t="e">
        <f t="shared" ca="1" si="109"/>
        <v>#REF!</v>
      </c>
      <c r="AN489" s="1"/>
      <c r="AO489" s="2"/>
    </row>
    <row r="490" spans="4:41" x14ac:dyDescent="0.2">
      <c r="D490" s="13" t="str">
        <f>IF(B490&lt;&gt;"",TRUNC(B490-Analyse!$AP$6,2),"")</f>
        <v/>
      </c>
      <c r="F490" s="1" t="str">
        <f t="shared" si="102"/>
        <v/>
      </c>
      <c r="G490" s="12" t="str">
        <f ca="1">IF(F490&lt;&gt;"",ROW($D$5)+MATCH(F490,INDIRECT(Analyse!$AR$6):INDIRECT(Analyse!$AS$6)),"")</f>
        <v/>
      </c>
      <c r="H490" s="1" t="str">
        <f t="shared" ca="1" si="110"/>
        <v/>
      </c>
      <c r="I490" s="1" t="e">
        <f t="shared" ca="1" si="111"/>
        <v>#VALUE!</v>
      </c>
      <c r="J490" s="1" t="str">
        <f t="shared" ca="1" si="112"/>
        <v>C</v>
      </c>
      <c r="K490" s="1" t="e">
        <f t="shared" ca="1" si="113"/>
        <v>#VALUE!</v>
      </c>
      <c r="L490" s="10" t="e">
        <f t="shared" ca="1" si="103"/>
        <v>#REF!</v>
      </c>
      <c r="M490" s="10" t="e">
        <f t="shared" ca="1" si="104"/>
        <v>#REF!</v>
      </c>
      <c r="N490" s="2" t="e">
        <f t="shared" ca="1" si="105"/>
        <v>#REF!</v>
      </c>
      <c r="O490" s="10" t="e">
        <f t="shared" ca="1" si="106"/>
        <v>#REF!</v>
      </c>
      <c r="P490" s="2" t="e">
        <f t="shared" ca="1" si="107"/>
        <v>#REF!</v>
      </c>
      <c r="R490" s="1" t="str">
        <f t="shared" si="108"/>
        <v/>
      </c>
      <c r="S490" s="2" t="e">
        <f t="shared" ca="1" si="109"/>
        <v>#REF!</v>
      </c>
      <c r="AN490" s="1"/>
      <c r="AO490" s="2"/>
    </row>
    <row r="491" spans="4:41" x14ac:dyDescent="0.2">
      <c r="D491" s="13" t="str">
        <f>IF(B491&lt;&gt;"",TRUNC(B491-Analyse!$AP$6,2),"")</f>
        <v/>
      </c>
      <c r="F491" s="1" t="str">
        <f t="shared" si="102"/>
        <v/>
      </c>
      <c r="G491" s="12" t="str">
        <f ca="1">IF(F491&lt;&gt;"",ROW($D$5)+MATCH(F491,INDIRECT(Analyse!$AR$6):INDIRECT(Analyse!$AS$6)),"")</f>
        <v/>
      </c>
      <c r="H491" s="1" t="str">
        <f t="shared" ca="1" si="110"/>
        <v/>
      </c>
      <c r="I491" s="1" t="e">
        <f t="shared" ca="1" si="111"/>
        <v>#VALUE!</v>
      </c>
      <c r="J491" s="1" t="str">
        <f t="shared" ca="1" si="112"/>
        <v>C</v>
      </c>
      <c r="K491" s="1" t="e">
        <f t="shared" ca="1" si="113"/>
        <v>#VALUE!</v>
      </c>
      <c r="L491" s="10" t="e">
        <f t="shared" ca="1" si="103"/>
        <v>#REF!</v>
      </c>
      <c r="M491" s="10" t="e">
        <f t="shared" ca="1" si="104"/>
        <v>#REF!</v>
      </c>
      <c r="N491" s="2" t="e">
        <f t="shared" ca="1" si="105"/>
        <v>#REF!</v>
      </c>
      <c r="O491" s="10" t="e">
        <f t="shared" ca="1" si="106"/>
        <v>#REF!</v>
      </c>
      <c r="P491" s="2" t="e">
        <f t="shared" ca="1" si="107"/>
        <v>#REF!</v>
      </c>
      <c r="R491" s="1" t="str">
        <f t="shared" si="108"/>
        <v/>
      </c>
      <c r="S491" s="2" t="e">
        <f t="shared" ca="1" si="109"/>
        <v>#REF!</v>
      </c>
      <c r="AN491" s="1"/>
      <c r="AO491" s="2"/>
    </row>
    <row r="492" spans="4:41" x14ac:dyDescent="0.2">
      <c r="D492" s="13" t="str">
        <f>IF(B492&lt;&gt;"",TRUNC(B492-Analyse!$AP$6,2),"")</f>
        <v/>
      </c>
      <c r="F492" s="1" t="str">
        <f t="shared" si="102"/>
        <v/>
      </c>
      <c r="G492" s="12" t="str">
        <f ca="1">IF(F492&lt;&gt;"",ROW($D$5)+MATCH(F492,INDIRECT(Analyse!$AR$6):INDIRECT(Analyse!$AS$6)),"")</f>
        <v/>
      </c>
      <c r="H492" s="1" t="str">
        <f t="shared" ca="1" si="110"/>
        <v/>
      </c>
      <c r="I492" s="1" t="e">
        <f t="shared" ca="1" si="111"/>
        <v>#VALUE!</v>
      </c>
      <c r="J492" s="1" t="str">
        <f t="shared" ca="1" si="112"/>
        <v>C</v>
      </c>
      <c r="K492" s="1" t="e">
        <f t="shared" ca="1" si="113"/>
        <v>#VALUE!</v>
      </c>
      <c r="L492" s="10" t="e">
        <f t="shared" ca="1" si="103"/>
        <v>#REF!</v>
      </c>
      <c r="M492" s="10" t="e">
        <f t="shared" ca="1" si="104"/>
        <v>#REF!</v>
      </c>
      <c r="N492" s="2" t="e">
        <f t="shared" ca="1" si="105"/>
        <v>#REF!</v>
      </c>
      <c r="O492" s="10" t="e">
        <f t="shared" ca="1" si="106"/>
        <v>#REF!</v>
      </c>
      <c r="P492" s="2" t="e">
        <f t="shared" ca="1" si="107"/>
        <v>#REF!</v>
      </c>
      <c r="R492" s="1" t="str">
        <f t="shared" si="108"/>
        <v/>
      </c>
      <c r="S492" s="2" t="e">
        <f t="shared" ca="1" si="109"/>
        <v>#REF!</v>
      </c>
      <c r="AN492" s="1"/>
      <c r="AO492" s="2"/>
    </row>
    <row r="493" spans="4:41" x14ac:dyDescent="0.2">
      <c r="D493" s="13" t="str">
        <f>IF(B493&lt;&gt;"",TRUNC(B493-Analyse!$AP$6,2),"")</f>
        <v/>
      </c>
      <c r="F493" s="1" t="str">
        <f t="shared" si="102"/>
        <v/>
      </c>
      <c r="G493" s="12" t="str">
        <f ca="1">IF(F493&lt;&gt;"",ROW($D$5)+MATCH(F493,INDIRECT(Analyse!$AR$6):INDIRECT(Analyse!$AS$6)),"")</f>
        <v/>
      </c>
      <c r="H493" s="1" t="str">
        <f t="shared" ca="1" si="110"/>
        <v/>
      </c>
      <c r="I493" s="1" t="e">
        <f t="shared" ca="1" si="111"/>
        <v>#VALUE!</v>
      </c>
      <c r="J493" s="1" t="str">
        <f t="shared" ca="1" si="112"/>
        <v>C</v>
      </c>
      <c r="K493" s="1" t="e">
        <f t="shared" ca="1" si="113"/>
        <v>#VALUE!</v>
      </c>
      <c r="L493" s="10" t="e">
        <f t="shared" ca="1" si="103"/>
        <v>#REF!</v>
      </c>
      <c r="M493" s="10" t="e">
        <f t="shared" ca="1" si="104"/>
        <v>#REF!</v>
      </c>
      <c r="N493" s="2" t="e">
        <f t="shared" ca="1" si="105"/>
        <v>#REF!</v>
      </c>
      <c r="O493" s="10" t="e">
        <f t="shared" ca="1" si="106"/>
        <v>#REF!</v>
      </c>
      <c r="P493" s="2" t="e">
        <f t="shared" ca="1" si="107"/>
        <v>#REF!</v>
      </c>
      <c r="R493" s="1" t="str">
        <f t="shared" si="108"/>
        <v/>
      </c>
      <c r="S493" s="2" t="e">
        <f t="shared" ca="1" si="109"/>
        <v>#REF!</v>
      </c>
      <c r="AN493" s="1"/>
      <c r="AO493" s="2"/>
    </row>
    <row r="494" spans="4:41" x14ac:dyDescent="0.2">
      <c r="D494" s="13" t="str">
        <f>IF(B494&lt;&gt;"",TRUNC(B494-Analyse!$AP$6,2),"")</f>
        <v/>
      </c>
      <c r="F494" s="1" t="str">
        <f t="shared" si="102"/>
        <v/>
      </c>
      <c r="G494" s="12" t="str">
        <f ca="1">IF(F494&lt;&gt;"",ROW($D$5)+MATCH(F494,INDIRECT(Analyse!$AR$6):INDIRECT(Analyse!$AS$6)),"")</f>
        <v/>
      </c>
      <c r="H494" s="1" t="str">
        <f t="shared" ca="1" si="110"/>
        <v/>
      </c>
      <c r="I494" s="1" t="e">
        <f t="shared" ca="1" si="111"/>
        <v>#VALUE!</v>
      </c>
      <c r="J494" s="1" t="str">
        <f t="shared" ca="1" si="112"/>
        <v>C</v>
      </c>
      <c r="K494" s="1" t="e">
        <f t="shared" ca="1" si="113"/>
        <v>#VALUE!</v>
      </c>
      <c r="L494" s="10" t="e">
        <f t="shared" ca="1" si="103"/>
        <v>#REF!</v>
      </c>
      <c r="M494" s="10" t="e">
        <f t="shared" ca="1" si="104"/>
        <v>#REF!</v>
      </c>
      <c r="N494" s="2" t="e">
        <f t="shared" ca="1" si="105"/>
        <v>#REF!</v>
      </c>
      <c r="O494" s="10" t="e">
        <f t="shared" ca="1" si="106"/>
        <v>#REF!</v>
      </c>
      <c r="P494" s="2" t="e">
        <f t="shared" ca="1" si="107"/>
        <v>#REF!</v>
      </c>
      <c r="R494" s="1" t="str">
        <f t="shared" si="108"/>
        <v/>
      </c>
      <c r="S494" s="2" t="e">
        <f t="shared" ca="1" si="109"/>
        <v>#REF!</v>
      </c>
      <c r="AN494" s="1"/>
      <c r="AO494" s="2"/>
    </row>
    <row r="495" spans="4:41" x14ac:dyDescent="0.2">
      <c r="D495" s="13" t="str">
        <f>IF(B495&lt;&gt;"",TRUNC(B495-Analyse!$AP$6,2),"")</f>
        <v/>
      </c>
      <c r="F495" s="1" t="str">
        <f t="shared" si="102"/>
        <v/>
      </c>
      <c r="G495" s="12" t="str">
        <f ca="1">IF(F495&lt;&gt;"",ROW($D$5)+MATCH(F495,INDIRECT(Analyse!$AR$6):INDIRECT(Analyse!$AS$6)),"")</f>
        <v/>
      </c>
      <c r="H495" s="1" t="str">
        <f t="shared" ca="1" si="110"/>
        <v/>
      </c>
      <c r="I495" s="1" t="e">
        <f t="shared" ca="1" si="111"/>
        <v>#VALUE!</v>
      </c>
      <c r="J495" s="1" t="str">
        <f t="shared" ca="1" si="112"/>
        <v>C</v>
      </c>
      <c r="K495" s="1" t="e">
        <f t="shared" ca="1" si="113"/>
        <v>#VALUE!</v>
      </c>
      <c r="L495" s="10" t="e">
        <f t="shared" ca="1" si="103"/>
        <v>#REF!</v>
      </c>
      <c r="M495" s="10" t="e">
        <f t="shared" ca="1" si="104"/>
        <v>#REF!</v>
      </c>
      <c r="N495" s="2" t="e">
        <f t="shared" ca="1" si="105"/>
        <v>#REF!</v>
      </c>
      <c r="O495" s="10" t="e">
        <f t="shared" ca="1" si="106"/>
        <v>#REF!</v>
      </c>
      <c r="P495" s="2" t="e">
        <f t="shared" ca="1" si="107"/>
        <v>#REF!</v>
      </c>
      <c r="R495" s="1" t="str">
        <f t="shared" si="108"/>
        <v/>
      </c>
      <c r="S495" s="2" t="e">
        <f t="shared" ca="1" si="109"/>
        <v>#REF!</v>
      </c>
      <c r="AN495" s="1"/>
      <c r="AO495" s="2"/>
    </row>
    <row r="496" spans="4:41" x14ac:dyDescent="0.2">
      <c r="D496" s="13" t="str">
        <f>IF(B496&lt;&gt;"",TRUNC(B496-Analyse!$AP$6,2),"")</f>
        <v/>
      </c>
      <c r="F496" s="1" t="str">
        <f t="shared" si="102"/>
        <v/>
      </c>
      <c r="G496" s="12" t="str">
        <f ca="1">IF(F496&lt;&gt;"",ROW($D$5)+MATCH(F496,INDIRECT(Analyse!$AR$6):INDIRECT(Analyse!$AS$6)),"")</f>
        <v/>
      </c>
      <c r="H496" s="1" t="str">
        <f t="shared" ca="1" si="110"/>
        <v/>
      </c>
      <c r="I496" s="1" t="e">
        <f t="shared" ca="1" si="111"/>
        <v>#VALUE!</v>
      </c>
      <c r="J496" s="1" t="str">
        <f t="shared" ca="1" si="112"/>
        <v>C</v>
      </c>
      <c r="K496" s="1" t="e">
        <f t="shared" ca="1" si="113"/>
        <v>#VALUE!</v>
      </c>
      <c r="L496" s="10" t="e">
        <f t="shared" ca="1" si="103"/>
        <v>#REF!</v>
      </c>
      <c r="M496" s="10" t="e">
        <f t="shared" ca="1" si="104"/>
        <v>#REF!</v>
      </c>
      <c r="N496" s="2" t="e">
        <f t="shared" ca="1" si="105"/>
        <v>#REF!</v>
      </c>
      <c r="O496" s="10" t="e">
        <f t="shared" ca="1" si="106"/>
        <v>#REF!</v>
      </c>
      <c r="P496" s="2" t="e">
        <f t="shared" ca="1" si="107"/>
        <v>#REF!</v>
      </c>
      <c r="R496" s="1" t="str">
        <f t="shared" si="108"/>
        <v/>
      </c>
      <c r="S496" s="2" t="e">
        <f t="shared" ca="1" si="109"/>
        <v>#REF!</v>
      </c>
      <c r="AN496" s="1"/>
      <c r="AO496" s="2"/>
    </row>
    <row r="497" spans="4:41" x14ac:dyDescent="0.2">
      <c r="D497" s="13" t="str">
        <f>IF(B497&lt;&gt;"",TRUNC(B497-Analyse!$AP$6,2),"")</f>
        <v/>
      </c>
      <c r="F497" s="1" t="str">
        <f t="shared" si="102"/>
        <v/>
      </c>
      <c r="G497" s="12" t="str">
        <f ca="1">IF(F497&lt;&gt;"",ROW($D$5)+MATCH(F497,INDIRECT(Analyse!$AR$6):INDIRECT(Analyse!$AS$6)),"")</f>
        <v/>
      </c>
      <c r="H497" s="1" t="str">
        <f t="shared" ca="1" si="110"/>
        <v/>
      </c>
      <c r="I497" s="1" t="e">
        <f t="shared" ca="1" si="111"/>
        <v>#VALUE!</v>
      </c>
      <c r="J497" s="1" t="str">
        <f t="shared" ca="1" si="112"/>
        <v>C</v>
      </c>
      <c r="K497" s="1" t="e">
        <f t="shared" ca="1" si="113"/>
        <v>#VALUE!</v>
      </c>
      <c r="L497" s="10" t="e">
        <f t="shared" ca="1" si="103"/>
        <v>#REF!</v>
      </c>
      <c r="M497" s="10" t="e">
        <f t="shared" ca="1" si="104"/>
        <v>#REF!</v>
      </c>
      <c r="N497" s="2" t="e">
        <f t="shared" ca="1" si="105"/>
        <v>#REF!</v>
      </c>
      <c r="O497" s="10" t="e">
        <f t="shared" ca="1" si="106"/>
        <v>#REF!</v>
      </c>
      <c r="P497" s="2" t="e">
        <f t="shared" ca="1" si="107"/>
        <v>#REF!</v>
      </c>
      <c r="R497" s="1" t="str">
        <f t="shared" si="108"/>
        <v/>
      </c>
      <c r="S497" s="2" t="e">
        <f t="shared" ca="1" si="109"/>
        <v>#REF!</v>
      </c>
      <c r="AN497" s="1"/>
      <c r="AO497" s="2"/>
    </row>
    <row r="498" spans="4:41" x14ac:dyDescent="0.2">
      <c r="D498" s="13" t="str">
        <f>IF(B498&lt;&gt;"",TRUNC(B498-Analyse!$AP$6,2),"")</f>
        <v/>
      </c>
      <c r="F498" s="1" t="str">
        <f t="shared" si="102"/>
        <v/>
      </c>
      <c r="G498" s="12" t="str">
        <f ca="1">IF(F498&lt;&gt;"",ROW($D$5)+MATCH(F498,INDIRECT(Analyse!$AR$6):INDIRECT(Analyse!$AS$6)),"")</f>
        <v/>
      </c>
      <c r="H498" s="1" t="str">
        <f t="shared" ca="1" si="110"/>
        <v/>
      </c>
      <c r="I498" s="1" t="e">
        <f t="shared" ca="1" si="111"/>
        <v>#VALUE!</v>
      </c>
      <c r="J498" s="1" t="str">
        <f t="shared" ca="1" si="112"/>
        <v>C</v>
      </c>
      <c r="K498" s="1" t="e">
        <f t="shared" ca="1" si="113"/>
        <v>#VALUE!</v>
      </c>
      <c r="L498" s="10" t="e">
        <f t="shared" ca="1" si="103"/>
        <v>#REF!</v>
      </c>
      <c r="M498" s="10" t="e">
        <f t="shared" ca="1" si="104"/>
        <v>#REF!</v>
      </c>
      <c r="N498" s="2" t="e">
        <f t="shared" ca="1" si="105"/>
        <v>#REF!</v>
      </c>
      <c r="O498" s="10" t="e">
        <f t="shared" ca="1" si="106"/>
        <v>#REF!</v>
      </c>
      <c r="P498" s="2" t="e">
        <f t="shared" ca="1" si="107"/>
        <v>#REF!</v>
      </c>
      <c r="R498" s="1" t="str">
        <f t="shared" si="108"/>
        <v/>
      </c>
      <c r="S498" s="2" t="e">
        <f t="shared" ca="1" si="109"/>
        <v>#REF!</v>
      </c>
      <c r="AN498" s="1"/>
      <c r="AO498" s="2"/>
    </row>
    <row r="499" spans="4:41" x14ac:dyDescent="0.2">
      <c r="D499" s="13" t="str">
        <f>IF(B499&lt;&gt;"",TRUNC(B499-Analyse!$AP$6,2),"")</f>
        <v/>
      </c>
      <c r="F499" s="1" t="str">
        <f t="shared" si="102"/>
        <v/>
      </c>
      <c r="G499" s="12" t="str">
        <f ca="1">IF(F499&lt;&gt;"",ROW($D$5)+MATCH(F499,INDIRECT(Analyse!$AR$6):INDIRECT(Analyse!$AS$6)),"")</f>
        <v/>
      </c>
      <c r="H499" s="1" t="str">
        <f t="shared" ca="1" si="110"/>
        <v/>
      </c>
      <c r="I499" s="1" t="e">
        <f t="shared" ca="1" si="111"/>
        <v>#VALUE!</v>
      </c>
      <c r="J499" s="1" t="str">
        <f t="shared" ca="1" si="112"/>
        <v>C</v>
      </c>
      <c r="K499" s="1" t="e">
        <f t="shared" ca="1" si="113"/>
        <v>#VALUE!</v>
      </c>
      <c r="L499" s="10" t="e">
        <f t="shared" ca="1" si="103"/>
        <v>#REF!</v>
      </c>
      <c r="M499" s="10" t="e">
        <f t="shared" ca="1" si="104"/>
        <v>#REF!</v>
      </c>
      <c r="N499" s="2" t="e">
        <f t="shared" ca="1" si="105"/>
        <v>#REF!</v>
      </c>
      <c r="O499" s="10" t="e">
        <f t="shared" ca="1" si="106"/>
        <v>#REF!</v>
      </c>
      <c r="P499" s="2" t="e">
        <f t="shared" ca="1" si="107"/>
        <v>#REF!</v>
      </c>
      <c r="R499" s="1" t="str">
        <f t="shared" si="108"/>
        <v/>
      </c>
      <c r="S499" s="2" t="e">
        <f t="shared" ca="1" si="109"/>
        <v>#REF!</v>
      </c>
      <c r="AN499" s="1"/>
      <c r="AO499" s="2"/>
    </row>
    <row r="500" spans="4:41" x14ac:dyDescent="0.2">
      <c r="D500" s="13" t="str">
        <f>IF(B500&lt;&gt;"",TRUNC(B500-Analyse!$AP$6,2),"")</f>
        <v/>
      </c>
      <c r="F500" s="1" t="str">
        <f t="shared" si="102"/>
        <v/>
      </c>
      <c r="G500" s="12" t="str">
        <f ca="1">IF(F500&lt;&gt;"",ROW($D$5)+MATCH(F500,INDIRECT(Analyse!$AR$6):INDIRECT(Analyse!$AS$6)),"")</f>
        <v/>
      </c>
      <c r="H500" s="1" t="str">
        <f t="shared" ca="1" si="110"/>
        <v/>
      </c>
      <c r="I500" s="1" t="e">
        <f t="shared" ca="1" si="111"/>
        <v>#VALUE!</v>
      </c>
      <c r="J500" s="1" t="str">
        <f t="shared" ca="1" si="112"/>
        <v>C</v>
      </c>
      <c r="K500" s="1" t="e">
        <f t="shared" ca="1" si="113"/>
        <v>#VALUE!</v>
      </c>
      <c r="L500" s="10" t="e">
        <f t="shared" ca="1" si="103"/>
        <v>#REF!</v>
      </c>
      <c r="M500" s="10" t="e">
        <f t="shared" ca="1" si="104"/>
        <v>#REF!</v>
      </c>
      <c r="N500" s="2" t="e">
        <f t="shared" ca="1" si="105"/>
        <v>#REF!</v>
      </c>
      <c r="O500" s="10" t="e">
        <f t="shared" ca="1" si="106"/>
        <v>#REF!</v>
      </c>
      <c r="P500" s="2" t="e">
        <f t="shared" ca="1" si="107"/>
        <v>#REF!</v>
      </c>
      <c r="R500" s="1" t="str">
        <f t="shared" si="108"/>
        <v/>
      </c>
      <c r="S500" s="2" t="e">
        <f t="shared" ca="1" si="109"/>
        <v>#REF!</v>
      </c>
      <c r="AN500" s="1"/>
      <c r="AO500" s="2"/>
    </row>
    <row r="501" spans="4:41" x14ac:dyDescent="0.2">
      <c r="D501" s="13" t="str">
        <f>IF(B501&lt;&gt;"",TRUNC(B501-Analyse!$AP$6,2),"")</f>
        <v/>
      </c>
      <c r="F501" s="1" t="str">
        <f t="shared" si="102"/>
        <v/>
      </c>
      <c r="G501" s="12" t="str">
        <f ca="1">IF(F501&lt;&gt;"",ROW($D$5)+MATCH(F501,INDIRECT(Analyse!$AR$6):INDIRECT(Analyse!$AS$6)),"")</f>
        <v/>
      </c>
      <c r="H501" s="1" t="str">
        <f t="shared" ca="1" si="110"/>
        <v/>
      </c>
      <c r="I501" s="1" t="e">
        <f t="shared" ca="1" si="111"/>
        <v>#VALUE!</v>
      </c>
      <c r="J501" s="1" t="str">
        <f t="shared" ca="1" si="112"/>
        <v>C</v>
      </c>
      <c r="K501" s="1" t="e">
        <f t="shared" ca="1" si="113"/>
        <v>#VALUE!</v>
      </c>
      <c r="L501" s="10" t="e">
        <f t="shared" ca="1" si="103"/>
        <v>#REF!</v>
      </c>
      <c r="M501" s="10" t="e">
        <f t="shared" ca="1" si="104"/>
        <v>#REF!</v>
      </c>
      <c r="N501" s="2" t="e">
        <f t="shared" ca="1" si="105"/>
        <v>#REF!</v>
      </c>
      <c r="O501" s="10" t="e">
        <f t="shared" ca="1" si="106"/>
        <v>#REF!</v>
      </c>
      <c r="P501" s="2" t="e">
        <f t="shared" ca="1" si="107"/>
        <v>#REF!</v>
      </c>
      <c r="R501" s="1" t="str">
        <f t="shared" si="108"/>
        <v/>
      </c>
      <c r="S501" s="2" t="e">
        <f t="shared" ca="1" si="109"/>
        <v>#REF!</v>
      </c>
      <c r="AN501" s="1"/>
      <c r="AO501" s="2"/>
    </row>
    <row r="502" spans="4:41" x14ac:dyDescent="0.2">
      <c r="D502" s="13" t="str">
        <f>IF(B502&lt;&gt;"",TRUNC(B502-Analyse!$AP$6,2),"")</f>
        <v/>
      </c>
      <c r="F502" s="1" t="str">
        <f t="shared" si="102"/>
        <v/>
      </c>
      <c r="G502" s="12" t="str">
        <f ca="1">IF(F502&lt;&gt;"",ROW($D$5)+MATCH(F502,INDIRECT(Analyse!$AR$6):INDIRECT(Analyse!$AS$6)),"")</f>
        <v/>
      </c>
      <c r="H502" s="1" t="str">
        <f t="shared" ca="1" si="110"/>
        <v/>
      </c>
      <c r="I502" s="1" t="e">
        <f t="shared" ca="1" si="111"/>
        <v>#VALUE!</v>
      </c>
      <c r="J502" s="1" t="str">
        <f t="shared" ca="1" si="112"/>
        <v>C</v>
      </c>
      <c r="K502" s="1" t="e">
        <f t="shared" ca="1" si="113"/>
        <v>#VALUE!</v>
      </c>
      <c r="L502" s="10" t="e">
        <f t="shared" ca="1" si="103"/>
        <v>#REF!</v>
      </c>
      <c r="M502" s="10" t="e">
        <f t="shared" ca="1" si="104"/>
        <v>#REF!</v>
      </c>
      <c r="N502" s="2" t="e">
        <f t="shared" ca="1" si="105"/>
        <v>#REF!</v>
      </c>
      <c r="O502" s="10" t="e">
        <f t="shared" ca="1" si="106"/>
        <v>#REF!</v>
      </c>
      <c r="P502" s="2" t="e">
        <f t="shared" ca="1" si="107"/>
        <v>#REF!</v>
      </c>
      <c r="R502" s="1" t="str">
        <f t="shared" si="108"/>
        <v/>
      </c>
      <c r="S502" s="2" t="e">
        <f t="shared" ca="1" si="109"/>
        <v>#REF!</v>
      </c>
      <c r="AN502" s="1"/>
      <c r="AO502" s="2"/>
    </row>
    <row r="503" spans="4:41" x14ac:dyDescent="0.2">
      <c r="D503" s="13" t="str">
        <f>IF(B503&lt;&gt;"",TRUNC(B503-Analyse!$AP$6,2),"")</f>
        <v/>
      </c>
      <c r="F503" s="1" t="str">
        <f t="shared" si="102"/>
        <v/>
      </c>
      <c r="G503" s="12" t="str">
        <f ca="1">IF(F503&lt;&gt;"",ROW($D$5)+MATCH(F503,INDIRECT(Analyse!$AR$6):INDIRECT(Analyse!$AS$6)),"")</f>
        <v/>
      </c>
      <c r="H503" s="1" t="str">
        <f t="shared" ca="1" si="110"/>
        <v/>
      </c>
      <c r="I503" s="1" t="e">
        <f t="shared" ca="1" si="111"/>
        <v>#VALUE!</v>
      </c>
      <c r="J503" s="1" t="str">
        <f t="shared" ca="1" si="112"/>
        <v>C</v>
      </c>
      <c r="K503" s="1" t="e">
        <f t="shared" ca="1" si="113"/>
        <v>#VALUE!</v>
      </c>
      <c r="L503" s="10" t="e">
        <f t="shared" ca="1" si="103"/>
        <v>#REF!</v>
      </c>
      <c r="M503" s="10" t="e">
        <f t="shared" ca="1" si="104"/>
        <v>#REF!</v>
      </c>
      <c r="N503" s="2" t="e">
        <f t="shared" ca="1" si="105"/>
        <v>#REF!</v>
      </c>
      <c r="O503" s="10" t="e">
        <f t="shared" ca="1" si="106"/>
        <v>#REF!</v>
      </c>
      <c r="P503" s="2" t="e">
        <f t="shared" ca="1" si="107"/>
        <v>#REF!</v>
      </c>
      <c r="R503" s="1" t="str">
        <f t="shared" si="108"/>
        <v/>
      </c>
      <c r="S503" s="2" t="e">
        <f t="shared" ca="1" si="109"/>
        <v>#REF!</v>
      </c>
      <c r="AN503" s="1"/>
      <c r="AO503" s="2"/>
    </row>
    <row r="504" spans="4:41" x14ac:dyDescent="0.2">
      <c r="D504" s="13" t="str">
        <f>IF(B504&lt;&gt;"",TRUNC(B504-Analyse!$AP$6,2),"")</f>
        <v/>
      </c>
      <c r="F504" s="1" t="str">
        <f t="shared" si="102"/>
        <v/>
      </c>
      <c r="G504" s="12" t="str">
        <f ca="1">IF(F504&lt;&gt;"",ROW($D$5)+MATCH(F504,INDIRECT(Analyse!$AR$6):INDIRECT(Analyse!$AS$6)),"")</f>
        <v/>
      </c>
      <c r="H504" s="1" t="str">
        <f t="shared" ca="1" si="110"/>
        <v/>
      </c>
      <c r="I504" s="1" t="e">
        <f t="shared" ca="1" si="111"/>
        <v>#VALUE!</v>
      </c>
      <c r="J504" s="1" t="str">
        <f t="shared" ca="1" si="112"/>
        <v>C</v>
      </c>
      <c r="K504" s="1" t="e">
        <f t="shared" ca="1" si="113"/>
        <v>#VALUE!</v>
      </c>
      <c r="L504" s="10" t="e">
        <f t="shared" ca="1" si="103"/>
        <v>#REF!</v>
      </c>
      <c r="M504" s="10" t="e">
        <f t="shared" ca="1" si="104"/>
        <v>#REF!</v>
      </c>
      <c r="N504" s="2" t="e">
        <f t="shared" ca="1" si="105"/>
        <v>#REF!</v>
      </c>
      <c r="O504" s="10" t="e">
        <f t="shared" ca="1" si="106"/>
        <v>#REF!</v>
      </c>
      <c r="P504" s="2" t="e">
        <f t="shared" ca="1" si="107"/>
        <v>#REF!</v>
      </c>
      <c r="R504" s="1" t="str">
        <f t="shared" si="108"/>
        <v/>
      </c>
      <c r="S504" s="2" t="e">
        <f t="shared" ca="1" si="109"/>
        <v>#REF!</v>
      </c>
      <c r="AN504" s="1"/>
      <c r="AO504" s="2"/>
    </row>
    <row r="505" spans="4:41" x14ac:dyDescent="0.2">
      <c r="D505" s="13" t="str">
        <f>IF(B505&lt;&gt;"",TRUNC(B505-Analyse!$AP$6,2),"")</f>
        <v/>
      </c>
      <c r="F505" s="1" t="str">
        <f t="shared" ref="F505:F568" si="114">IF(B505&lt;&gt;"",ROUND(F504+0.1,1),"")</f>
        <v/>
      </c>
      <c r="G505" s="12" t="str">
        <f ca="1">IF(F505&lt;&gt;"",ROW($D$5)+MATCH(F505,INDIRECT(Analyse!$AR$6):INDIRECT(Analyse!$AS$6)),"")</f>
        <v/>
      </c>
      <c r="H505" s="1" t="str">
        <f t="shared" ca="1" si="110"/>
        <v/>
      </c>
      <c r="I505" s="1" t="e">
        <f t="shared" ca="1" si="111"/>
        <v>#VALUE!</v>
      </c>
      <c r="J505" s="1" t="str">
        <f t="shared" ca="1" si="112"/>
        <v>C</v>
      </c>
      <c r="K505" s="1" t="e">
        <f t="shared" ca="1" si="113"/>
        <v>#VALUE!</v>
      </c>
      <c r="L505" s="10" t="e">
        <f t="shared" ref="L505:L568" ca="1" si="115">IF(INDIRECT(J505)&lt;&gt;"",INDIRECT(K505)-INDIRECT(J505),"")</f>
        <v>#REF!</v>
      </c>
      <c r="M505" s="10" t="e">
        <f t="shared" ref="M505:M568" ca="1" si="116">IF(L505&lt;&gt;"",INDIRECT(I505)-INDIRECT(H505),"")</f>
        <v>#REF!</v>
      </c>
      <c r="N505" s="2" t="e">
        <f t="shared" ref="N505:N568" ca="1" si="117">IF(M505&lt;&gt;"",L505/M505,"")</f>
        <v>#REF!</v>
      </c>
      <c r="O505" s="10" t="e">
        <f t="shared" ref="O505:O568" ca="1" si="118">IF(N505&lt;&gt;"",INDIRECT(K505)-N505*INDIRECT(I505),"")</f>
        <v>#REF!</v>
      </c>
      <c r="P505" s="2" t="e">
        <f t="shared" ref="P505:P568" ca="1" si="119">IF(O505&lt;&gt;"",N505*F505+O505,"")</f>
        <v>#REF!</v>
      </c>
      <c r="R505" s="1" t="str">
        <f t="shared" ref="R505:R568" si="120">F505</f>
        <v/>
      </c>
      <c r="S505" s="2" t="e">
        <f t="shared" ref="S505:S568" ca="1" si="121">P505</f>
        <v>#REF!</v>
      </c>
      <c r="AN505" s="1"/>
      <c r="AO505" s="2"/>
    </row>
    <row r="506" spans="4:41" x14ac:dyDescent="0.2">
      <c r="D506" s="13" t="str">
        <f>IF(B506&lt;&gt;"",TRUNC(B506-Analyse!$AP$6,2),"")</f>
        <v/>
      </c>
      <c r="F506" s="1" t="str">
        <f t="shared" si="114"/>
        <v/>
      </c>
      <c r="G506" s="12" t="str">
        <f ca="1">IF(F506&lt;&gt;"",ROW($D$5)+MATCH(F506,INDIRECT(Analyse!$AR$6):INDIRECT(Analyse!$AS$6)),"")</f>
        <v/>
      </c>
      <c r="H506" s="1" t="str">
        <f t="shared" ca="1" si="110"/>
        <v/>
      </c>
      <c r="I506" s="1" t="e">
        <f t="shared" ca="1" si="111"/>
        <v>#VALUE!</v>
      </c>
      <c r="J506" s="1" t="str">
        <f t="shared" ca="1" si="112"/>
        <v>C</v>
      </c>
      <c r="K506" s="1" t="e">
        <f t="shared" ca="1" si="113"/>
        <v>#VALUE!</v>
      </c>
      <c r="L506" s="10" t="e">
        <f t="shared" ca="1" si="115"/>
        <v>#REF!</v>
      </c>
      <c r="M506" s="10" t="e">
        <f t="shared" ca="1" si="116"/>
        <v>#REF!</v>
      </c>
      <c r="N506" s="2" t="e">
        <f t="shared" ca="1" si="117"/>
        <v>#REF!</v>
      </c>
      <c r="O506" s="10" t="e">
        <f t="shared" ca="1" si="118"/>
        <v>#REF!</v>
      </c>
      <c r="P506" s="2" t="e">
        <f t="shared" ca="1" si="119"/>
        <v>#REF!</v>
      </c>
      <c r="R506" s="1" t="str">
        <f t="shared" si="120"/>
        <v/>
      </c>
      <c r="S506" s="2" t="e">
        <f t="shared" ca="1" si="121"/>
        <v>#REF!</v>
      </c>
      <c r="AN506" s="1"/>
      <c r="AO506" s="2"/>
    </row>
    <row r="507" spans="4:41" x14ac:dyDescent="0.2">
      <c r="D507" s="13" t="str">
        <f>IF(B507&lt;&gt;"",TRUNC(B507-Analyse!$AP$6,2),"")</f>
        <v/>
      </c>
      <c r="F507" s="1" t="str">
        <f t="shared" si="114"/>
        <v/>
      </c>
      <c r="G507" s="12" t="str">
        <f ca="1">IF(F507&lt;&gt;"",ROW($D$5)+MATCH(F507,INDIRECT(Analyse!$AR$6):INDIRECT(Analyse!$AS$6)),"")</f>
        <v/>
      </c>
      <c r="H507" s="1" t="str">
        <f t="shared" ca="1" si="110"/>
        <v/>
      </c>
      <c r="I507" s="1" t="e">
        <f t="shared" ca="1" si="111"/>
        <v>#VALUE!</v>
      </c>
      <c r="J507" s="1" t="str">
        <f t="shared" ca="1" si="112"/>
        <v>C</v>
      </c>
      <c r="K507" s="1" t="e">
        <f t="shared" ca="1" si="113"/>
        <v>#VALUE!</v>
      </c>
      <c r="L507" s="10" t="e">
        <f t="shared" ca="1" si="115"/>
        <v>#REF!</v>
      </c>
      <c r="M507" s="10" t="e">
        <f t="shared" ca="1" si="116"/>
        <v>#REF!</v>
      </c>
      <c r="N507" s="2" t="e">
        <f t="shared" ca="1" si="117"/>
        <v>#REF!</v>
      </c>
      <c r="O507" s="10" t="e">
        <f t="shared" ca="1" si="118"/>
        <v>#REF!</v>
      </c>
      <c r="P507" s="2" t="e">
        <f t="shared" ca="1" si="119"/>
        <v>#REF!</v>
      </c>
      <c r="R507" s="1" t="str">
        <f t="shared" si="120"/>
        <v/>
      </c>
      <c r="S507" s="2" t="e">
        <f t="shared" ca="1" si="121"/>
        <v>#REF!</v>
      </c>
      <c r="AN507" s="1"/>
      <c r="AO507" s="2"/>
    </row>
    <row r="508" spans="4:41" x14ac:dyDescent="0.2">
      <c r="D508" s="13" t="str">
        <f>IF(B508&lt;&gt;"",TRUNC(B508-Analyse!$AP$6,2),"")</f>
        <v/>
      </c>
      <c r="F508" s="1" t="str">
        <f t="shared" si="114"/>
        <v/>
      </c>
      <c r="G508" s="12" t="str">
        <f ca="1">IF(F508&lt;&gt;"",ROW($D$5)+MATCH(F508,INDIRECT(Analyse!$AR$6):INDIRECT(Analyse!$AS$6)),"")</f>
        <v/>
      </c>
      <c r="H508" s="1" t="str">
        <f t="shared" ca="1" si="110"/>
        <v/>
      </c>
      <c r="I508" s="1" t="e">
        <f t="shared" ca="1" si="111"/>
        <v>#VALUE!</v>
      </c>
      <c r="J508" s="1" t="str">
        <f t="shared" ca="1" si="112"/>
        <v>C</v>
      </c>
      <c r="K508" s="1" t="e">
        <f t="shared" ca="1" si="113"/>
        <v>#VALUE!</v>
      </c>
      <c r="L508" s="10" t="e">
        <f t="shared" ca="1" si="115"/>
        <v>#REF!</v>
      </c>
      <c r="M508" s="10" t="e">
        <f t="shared" ca="1" si="116"/>
        <v>#REF!</v>
      </c>
      <c r="N508" s="2" t="e">
        <f t="shared" ca="1" si="117"/>
        <v>#REF!</v>
      </c>
      <c r="O508" s="10" t="e">
        <f t="shared" ca="1" si="118"/>
        <v>#REF!</v>
      </c>
      <c r="P508" s="2" t="e">
        <f t="shared" ca="1" si="119"/>
        <v>#REF!</v>
      </c>
      <c r="R508" s="1" t="str">
        <f t="shared" si="120"/>
        <v/>
      </c>
      <c r="S508" s="2" t="e">
        <f t="shared" ca="1" si="121"/>
        <v>#REF!</v>
      </c>
      <c r="AN508" s="1"/>
      <c r="AO508" s="2"/>
    </row>
    <row r="509" spans="4:41" x14ac:dyDescent="0.2">
      <c r="D509" s="13" t="str">
        <f>IF(B509&lt;&gt;"",TRUNC(B509-Analyse!$AP$6,2),"")</f>
        <v/>
      </c>
      <c r="F509" s="1" t="str">
        <f t="shared" si="114"/>
        <v/>
      </c>
      <c r="G509" s="12" t="str">
        <f ca="1">IF(F509&lt;&gt;"",ROW($D$5)+MATCH(F509,INDIRECT(Analyse!$AR$6):INDIRECT(Analyse!$AS$6)),"")</f>
        <v/>
      </c>
      <c r="H509" s="1" t="str">
        <f t="shared" ca="1" si="110"/>
        <v/>
      </c>
      <c r="I509" s="1" t="e">
        <f t="shared" ca="1" si="111"/>
        <v>#VALUE!</v>
      </c>
      <c r="J509" s="1" t="str">
        <f t="shared" ca="1" si="112"/>
        <v>C</v>
      </c>
      <c r="K509" s="1" t="e">
        <f t="shared" ca="1" si="113"/>
        <v>#VALUE!</v>
      </c>
      <c r="L509" s="10" t="e">
        <f t="shared" ca="1" si="115"/>
        <v>#REF!</v>
      </c>
      <c r="M509" s="10" t="e">
        <f t="shared" ca="1" si="116"/>
        <v>#REF!</v>
      </c>
      <c r="N509" s="2" t="e">
        <f t="shared" ca="1" si="117"/>
        <v>#REF!</v>
      </c>
      <c r="O509" s="10" t="e">
        <f t="shared" ca="1" si="118"/>
        <v>#REF!</v>
      </c>
      <c r="P509" s="2" t="e">
        <f t="shared" ca="1" si="119"/>
        <v>#REF!</v>
      </c>
      <c r="R509" s="1" t="str">
        <f t="shared" si="120"/>
        <v/>
      </c>
      <c r="S509" s="2" t="e">
        <f t="shared" ca="1" si="121"/>
        <v>#REF!</v>
      </c>
      <c r="AN509" s="1"/>
      <c r="AO509" s="2"/>
    </row>
    <row r="510" spans="4:41" x14ac:dyDescent="0.2">
      <c r="D510" s="13" t="str">
        <f>IF(B510&lt;&gt;"",TRUNC(B510-Analyse!$AP$6,2),"")</f>
        <v/>
      </c>
      <c r="F510" s="1" t="str">
        <f t="shared" si="114"/>
        <v/>
      </c>
      <c r="G510" s="12" t="str">
        <f ca="1">IF(F510&lt;&gt;"",ROW($D$5)+MATCH(F510,INDIRECT(Analyse!$AR$6):INDIRECT(Analyse!$AS$6)),"")</f>
        <v/>
      </c>
      <c r="H510" s="1" t="str">
        <f t="shared" ca="1" si="110"/>
        <v/>
      </c>
      <c r="I510" s="1" t="e">
        <f t="shared" ca="1" si="111"/>
        <v>#VALUE!</v>
      </c>
      <c r="J510" s="1" t="str">
        <f t="shared" ca="1" si="112"/>
        <v>C</v>
      </c>
      <c r="K510" s="1" t="e">
        <f t="shared" ca="1" si="113"/>
        <v>#VALUE!</v>
      </c>
      <c r="L510" s="10" t="e">
        <f t="shared" ca="1" si="115"/>
        <v>#REF!</v>
      </c>
      <c r="M510" s="10" t="e">
        <f t="shared" ca="1" si="116"/>
        <v>#REF!</v>
      </c>
      <c r="N510" s="2" t="e">
        <f t="shared" ca="1" si="117"/>
        <v>#REF!</v>
      </c>
      <c r="O510" s="10" t="e">
        <f t="shared" ca="1" si="118"/>
        <v>#REF!</v>
      </c>
      <c r="P510" s="2" t="e">
        <f t="shared" ca="1" si="119"/>
        <v>#REF!</v>
      </c>
      <c r="R510" s="1" t="str">
        <f t="shared" si="120"/>
        <v/>
      </c>
      <c r="S510" s="2" t="e">
        <f t="shared" ca="1" si="121"/>
        <v>#REF!</v>
      </c>
      <c r="AN510" s="1"/>
      <c r="AO510" s="2"/>
    </row>
    <row r="511" spans="4:41" x14ac:dyDescent="0.2">
      <c r="D511" s="13" t="str">
        <f>IF(B511&lt;&gt;"",TRUNC(B511-Analyse!$AP$6,2),"")</f>
        <v/>
      </c>
      <c r="F511" s="1" t="str">
        <f t="shared" si="114"/>
        <v/>
      </c>
      <c r="G511" s="12" t="str">
        <f ca="1">IF(F511&lt;&gt;"",ROW($D$5)+MATCH(F511,INDIRECT(Analyse!$AR$6):INDIRECT(Analyse!$AS$6)),"")</f>
        <v/>
      </c>
      <c r="H511" s="1" t="str">
        <f t="shared" ca="1" si="110"/>
        <v/>
      </c>
      <c r="I511" s="1" t="e">
        <f t="shared" ca="1" si="111"/>
        <v>#VALUE!</v>
      </c>
      <c r="J511" s="1" t="str">
        <f t="shared" ca="1" si="112"/>
        <v>C</v>
      </c>
      <c r="K511" s="1" t="e">
        <f t="shared" ca="1" si="113"/>
        <v>#VALUE!</v>
      </c>
      <c r="L511" s="10" t="e">
        <f t="shared" ca="1" si="115"/>
        <v>#REF!</v>
      </c>
      <c r="M511" s="10" t="e">
        <f t="shared" ca="1" si="116"/>
        <v>#REF!</v>
      </c>
      <c r="N511" s="2" t="e">
        <f t="shared" ca="1" si="117"/>
        <v>#REF!</v>
      </c>
      <c r="O511" s="10" t="e">
        <f t="shared" ca="1" si="118"/>
        <v>#REF!</v>
      </c>
      <c r="P511" s="2" t="e">
        <f t="shared" ca="1" si="119"/>
        <v>#REF!</v>
      </c>
      <c r="R511" s="1" t="str">
        <f t="shared" si="120"/>
        <v/>
      </c>
      <c r="S511" s="2" t="e">
        <f t="shared" ca="1" si="121"/>
        <v>#REF!</v>
      </c>
      <c r="AN511" s="1"/>
      <c r="AO511" s="2"/>
    </row>
    <row r="512" spans="4:41" x14ac:dyDescent="0.2">
      <c r="D512" s="13" t="str">
        <f>IF(B512&lt;&gt;"",TRUNC(B512-Analyse!$AP$6,2),"")</f>
        <v/>
      </c>
      <c r="F512" s="1" t="str">
        <f t="shared" si="114"/>
        <v/>
      </c>
      <c r="G512" s="12" t="str">
        <f ca="1">IF(F512&lt;&gt;"",ROW($D$5)+MATCH(F512,INDIRECT(Analyse!$AR$6):INDIRECT(Analyse!$AS$6)),"")</f>
        <v/>
      </c>
      <c r="H512" s="1" t="str">
        <f t="shared" ca="1" si="110"/>
        <v/>
      </c>
      <c r="I512" s="1" t="e">
        <f t="shared" ca="1" si="111"/>
        <v>#VALUE!</v>
      </c>
      <c r="J512" s="1" t="str">
        <f t="shared" ca="1" si="112"/>
        <v>C</v>
      </c>
      <c r="K512" s="1" t="e">
        <f t="shared" ca="1" si="113"/>
        <v>#VALUE!</v>
      </c>
      <c r="L512" s="10" t="e">
        <f t="shared" ca="1" si="115"/>
        <v>#REF!</v>
      </c>
      <c r="M512" s="10" t="e">
        <f t="shared" ca="1" si="116"/>
        <v>#REF!</v>
      </c>
      <c r="N512" s="2" t="e">
        <f t="shared" ca="1" si="117"/>
        <v>#REF!</v>
      </c>
      <c r="O512" s="10" t="e">
        <f t="shared" ca="1" si="118"/>
        <v>#REF!</v>
      </c>
      <c r="P512" s="2" t="e">
        <f t="shared" ca="1" si="119"/>
        <v>#REF!</v>
      </c>
      <c r="R512" s="1" t="str">
        <f t="shared" si="120"/>
        <v/>
      </c>
      <c r="S512" s="2" t="e">
        <f t="shared" ca="1" si="121"/>
        <v>#REF!</v>
      </c>
      <c r="AN512" s="1"/>
      <c r="AO512" s="2"/>
    </row>
    <row r="513" spans="4:41" x14ac:dyDescent="0.2">
      <c r="D513" s="13" t="str">
        <f>IF(B513&lt;&gt;"",TRUNC(B513-Analyse!$AP$6,2),"")</f>
        <v/>
      </c>
      <c r="F513" s="1" t="str">
        <f t="shared" si="114"/>
        <v/>
      </c>
      <c r="G513" s="12" t="str">
        <f ca="1">IF(F513&lt;&gt;"",ROW($D$5)+MATCH(F513,INDIRECT(Analyse!$AR$6):INDIRECT(Analyse!$AS$6)),"")</f>
        <v/>
      </c>
      <c r="H513" s="1" t="str">
        <f t="shared" ca="1" si="110"/>
        <v/>
      </c>
      <c r="I513" s="1" t="e">
        <f t="shared" ca="1" si="111"/>
        <v>#VALUE!</v>
      </c>
      <c r="J513" s="1" t="str">
        <f t="shared" ca="1" si="112"/>
        <v>C</v>
      </c>
      <c r="K513" s="1" t="e">
        <f t="shared" ca="1" si="113"/>
        <v>#VALUE!</v>
      </c>
      <c r="L513" s="10" t="e">
        <f t="shared" ca="1" si="115"/>
        <v>#REF!</v>
      </c>
      <c r="M513" s="10" t="e">
        <f t="shared" ca="1" si="116"/>
        <v>#REF!</v>
      </c>
      <c r="N513" s="2" t="e">
        <f t="shared" ca="1" si="117"/>
        <v>#REF!</v>
      </c>
      <c r="O513" s="10" t="e">
        <f t="shared" ca="1" si="118"/>
        <v>#REF!</v>
      </c>
      <c r="P513" s="2" t="e">
        <f t="shared" ca="1" si="119"/>
        <v>#REF!</v>
      </c>
      <c r="R513" s="1" t="str">
        <f t="shared" si="120"/>
        <v/>
      </c>
      <c r="S513" s="2" t="e">
        <f t="shared" ca="1" si="121"/>
        <v>#REF!</v>
      </c>
      <c r="AN513" s="1"/>
      <c r="AO513" s="2"/>
    </row>
    <row r="514" spans="4:41" x14ac:dyDescent="0.2">
      <c r="D514" s="13" t="str">
        <f>IF(B514&lt;&gt;"",TRUNC(B514-Analyse!$AP$6,2),"")</f>
        <v/>
      </c>
      <c r="F514" s="1" t="str">
        <f t="shared" si="114"/>
        <v/>
      </c>
      <c r="G514" s="12" t="str">
        <f ca="1">IF(F514&lt;&gt;"",ROW($D$5)+MATCH(F514,INDIRECT(Analyse!$AR$6):INDIRECT(Analyse!$AS$6)),"")</f>
        <v/>
      </c>
      <c r="H514" s="1" t="str">
        <f t="shared" ca="1" si="110"/>
        <v/>
      </c>
      <c r="I514" s="1" t="e">
        <f t="shared" ca="1" si="111"/>
        <v>#VALUE!</v>
      </c>
      <c r="J514" s="1" t="str">
        <f t="shared" ca="1" si="112"/>
        <v>C</v>
      </c>
      <c r="K514" s="1" t="e">
        <f t="shared" ca="1" si="113"/>
        <v>#VALUE!</v>
      </c>
      <c r="L514" s="10" t="e">
        <f t="shared" ca="1" si="115"/>
        <v>#REF!</v>
      </c>
      <c r="M514" s="10" t="e">
        <f t="shared" ca="1" si="116"/>
        <v>#REF!</v>
      </c>
      <c r="N514" s="2" t="e">
        <f t="shared" ca="1" si="117"/>
        <v>#REF!</v>
      </c>
      <c r="O514" s="10" t="e">
        <f t="shared" ca="1" si="118"/>
        <v>#REF!</v>
      </c>
      <c r="P514" s="2" t="e">
        <f t="shared" ca="1" si="119"/>
        <v>#REF!</v>
      </c>
      <c r="R514" s="1" t="str">
        <f t="shared" si="120"/>
        <v/>
      </c>
      <c r="S514" s="2" t="e">
        <f t="shared" ca="1" si="121"/>
        <v>#REF!</v>
      </c>
      <c r="AN514" s="1"/>
      <c r="AO514" s="2"/>
    </row>
    <row r="515" spans="4:41" x14ac:dyDescent="0.2">
      <c r="D515" s="13" t="str">
        <f>IF(B515&lt;&gt;"",TRUNC(B515-Analyse!$AP$6,2),"")</f>
        <v/>
      </c>
      <c r="F515" s="1" t="str">
        <f t="shared" si="114"/>
        <v/>
      </c>
      <c r="G515" s="12" t="str">
        <f ca="1">IF(F515&lt;&gt;"",ROW($D$5)+MATCH(F515,INDIRECT(Analyse!$AR$6):INDIRECT(Analyse!$AS$6)),"")</f>
        <v/>
      </c>
      <c r="H515" s="1" t="str">
        <f t="shared" ca="1" si="110"/>
        <v/>
      </c>
      <c r="I515" s="1" t="e">
        <f t="shared" ca="1" si="111"/>
        <v>#VALUE!</v>
      </c>
      <c r="J515" s="1" t="str">
        <f t="shared" ca="1" si="112"/>
        <v>C</v>
      </c>
      <c r="K515" s="1" t="e">
        <f t="shared" ca="1" si="113"/>
        <v>#VALUE!</v>
      </c>
      <c r="L515" s="10" t="e">
        <f t="shared" ca="1" si="115"/>
        <v>#REF!</v>
      </c>
      <c r="M515" s="10" t="e">
        <f t="shared" ca="1" si="116"/>
        <v>#REF!</v>
      </c>
      <c r="N515" s="2" t="e">
        <f t="shared" ca="1" si="117"/>
        <v>#REF!</v>
      </c>
      <c r="O515" s="10" t="e">
        <f t="shared" ca="1" si="118"/>
        <v>#REF!</v>
      </c>
      <c r="P515" s="2" t="e">
        <f t="shared" ca="1" si="119"/>
        <v>#REF!</v>
      </c>
      <c r="R515" s="1" t="str">
        <f t="shared" si="120"/>
        <v/>
      </c>
      <c r="S515" s="2" t="e">
        <f t="shared" ca="1" si="121"/>
        <v>#REF!</v>
      </c>
      <c r="AN515" s="1"/>
      <c r="AO515" s="2"/>
    </row>
    <row r="516" spans="4:41" x14ac:dyDescent="0.2">
      <c r="D516" s="13" t="str">
        <f>IF(B516&lt;&gt;"",TRUNC(B516-Analyse!$AP$6,2),"")</f>
        <v/>
      </c>
      <c r="F516" s="1" t="str">
        <f t="shared" si="114"/>
        <v/>
      </c>
      <c r="G516" s="12" t="str">
        <f ca="1">IF(F516&lt;&gt;"",ROW($D$5)+MATCH(F516,INDIRECT(Analyse!$AR$6):INDIRECT(Analyse!$AS$6)),"")</f>
        <v/>
      </c>
      <c r="H516" s="1" t="str">
        <f t="shared" ca="1" si="110"/>
        <v/>
      </c>
      <c r="I516" s="1" t="e">
        <f t="shared" ca="1" si="111"/>
        <v>#VALUE!</v>
      </c>
      <c r="J516" s="1" t="str">
        <f t="shared" ca="1" si="112"/>
        <v>C</v>
      </c>
      <c r="K516" s="1" t="e">
        <f t="shared" ca="1" si="113"/>
        <v>#VALUE!</v>
      </c>
      <c r="L516" s="10" t="e">
        <f t="shared" ca="1" si="115"/>
        <v>#REF!</v>
      </c>
      <c r="M516" s="10" t="e">
        <f t="shared" ca="1" si="116"/>
        <v>#REF!</v>
      </c>
      <c r="N516" s="2" t="e">
        <f t="shared" ca="1" si="117"/>
        <v>#REF!</v>
      </c>
      <c r="O516" s="10" t="e">
        <f t="shared" ca="1" si="118"/>
        <v>#REF!</v>
      </c>
      <c r="P516" s="2" t="e">
        <f t="shared" ca="1" si="119"/>
        <v>#REF!</v>
      </c>
      <c r="R516" s="1" t="str">
        <f t="shared" si="120"/>
        <v/>
      </c>
      <c r="S516" s="2" t="e">
        <f t="shared" ca="1" si="121"/>
        <v>#REF!</v>
      </c>
      <c r="AN516" s="1"/>
      <c r="AO516" s="2"/>
    </row>
    <row r="517" spans="4:41" x14ac:dyDescent="0.2">
      <c r="D517" s="13" t="str">
        <f>IF(B517&lt;&gt;"",TRUNC(B517-Analyse!$AP$6,2),"")</f>
        <v/>
      </c>
      <c r="F517" s="1" t="str">
        <f t="shared" si="114"/>
        <v/>
      </c>
      <c r="G517" s="12" t="str">
        <f ca="1">IF(F517&lt;&gt;"",ROW($D$5)+MATCH(F517,INDIRECT(Analyse!$AR$6):INDIRECT(Analyse!$AS$6)),"")</f>
        <v/>
      </c>
      <c r="H517" s="1" t="str">
        <f t="shared" ca="1" si="110"/>
        <v/>
      </c>
      <c r="I517" s="1" t="e">
        <f t="shared" ca="1" si="111"/>
        <v>#VALUE!</v>
      </c>
      <c r="J517" s="1" t="str">
        <f t="shared" ca="1" si="112"/>
        <v>C</v>
      </c>
      <c r="K517" s="1" t="e">
        <f t="shared" ca="1" si="113"/>
        <v>#VALUE!</v>
      </c>
      <c r="L517" s="10" t="e">
        <f t="shared" ca="1" si="115"/>
        <v>#REF!</v>
      </c>
      <c r="M517" s="10" t="e">
        <f t="shared" ca="1" si="116"/>
        <v>#REF!</v>
      </c>
      <c r="N517" s="2" t="e">
        <f t="shared" ca="1" si="117"/>
        <v>#REF!</v>
      </c>
      <c r="O517" s="10" t="e">
        <f t="shared" ca="1" si="118"/>
        <v>#REF!</v>
      </c>
      <c r="P517" s="2" t="e">
        <f t="shared" ca="1" si="119"/>
        <v>#REF!</v>
      </c>
      <c r="R517" s="1" t="str">
        <f t="shared" si="120"/>
        <v/>
      </c>
      <c r="S517" s="2" t="e">
        <f t="shared" ca="1" si="121"/>
        <v>#REF!</v>
      </c>
      <c r="AN517" s="1"/>
      <c r="AO517" s="2"/>
    </row>
    <row r="518" spans="4:41" x14ac:dyDescent="0.2">
      <c r="D518" s="13" t="str">
        <f>IF(B518&lt;&gt;"",TRUNC(B518-Analyse!$AP$6,2),"")</f>
        <v/>
      </c>
      <c r="F518" s="1" t="str">
        <f t="shared" si="114"/>
        <v/>
      </c>
      <c r="G518" s="12" t="str">
        <f ca="1">IF(F518&lt;&gt;"",ROW($D$5)+MATCH(F518,INDIRECT(Analyse!$AR$6):INDIRECT(Analyse!$AS$6)),"")</f>
        <v/>
      </c>
      <c r="H518" s="1" t="str">
        <f t="shared" ref="H518:H581" ca="1" si="122">IF(G518&lt;&gt;"","D"&amp;$G518,"")</f>
        <v/>
      </c>
      <c r="I518" s="1" t="e">
        <f t="shared" ref="I518:I581" ca="1" si="123">"D"&amp;TEXT($G518-1,"0")</f>
        <v>#VALUE!</v>
      </c>
      <c r="J518" s="1" t="str">
        <f t="shared" ref="J518:J581" ca="1" si="124">"C"&amp;$G518</f>
        <v>C</v>
      </c>
      <c r="K518" s="1" t="e">
        <f t="shared" ref="K518:K581" ca="1" si="125">"C"&amp;TEXT($G518-1,"0")</f>
        <v>#VALUE!</v>
      </c>
      <c r="L518" s="10" t="e">
        <f t="shared" ca="1" si="115"/>
        <v>#REF!</v>
      </c>
      <c r="M518" s="10" t="e">
        <f t="shared" ca="1" si="116"/>
        <v>#REF!</v>
      </c>
      <c r="N518" s="2" t="e">
        <f t="shared" ca="1" si="117"/>
        <v>#REF!</v>
      </c>
      <c r="O518" s="10" t="e">
        <f t="shared" ca="1" si="118"/>
        <v>#REF!</v>
      </c>
      <c r="P518" s="2" t="e">
        <f t="shared" ca="1" si="119"/>
        <v>#REF!</v>
      </c>
      <c r="R518" s="1" t="str">
        <f t="shared" si="120"/>
        <v/>
      </c>
      <c r="S518" s="2" t="e">
        <f t="shared" ca="1" si="121"/>
        <v>#REF!</v>
      </c>
      <c r="AN518" s="1"/>
      <c r="AO518" s="2"/>
    </row>
    <row r="519" spans="4:41" x14ac:dyDescent="0.2">
      <c r="D519" s="13" t="str">
        <f>IF(B519&lt;&gt;"",TRUNC(B519-Analyse!$AP$6,2),"")</f>
        <v/>
      </c>
      <c r="F519" s="1" t="str">
        <f t="shared" si="114"/>
        <v/>
      </c>
      <c r="G519" s="12" t="str">
        <f ca="1">IF(F519&lt;&gt;"",ROW($D$5)+MATCH(F519,INDIRECT(Analyse!$AR$6):INDIRECT(Analyse!$AS$6)),"")</f>
        <v/>
      </c>
      <c r="H519" s="1" t="str">
        <f t="shared" ca="1" si="122"/>
        <v/>
      </c>
      <c r="I519" s="1" t="e">
        <f t="shared" ca="1" si="123"/>
        <v>#VALUE!</v>
      </c>
      <c r="J519" s="1" t="str">
        <f t="shared" ca="1" si="124"/>
        <v>C</v>
      </c>
      <c r="K519" s="1" t="e">
        <f t="shared" ca="1" si="125"/>
        <v>#VALUE!</v>
      </c>
      <c r="L519" s="10" t="e">
        <f t="shared" ca="1" si="115"/>
        <v>#REF!</v>
      </c>
      <c r="M519" s="10" t="e">
        <f t="shared" ca="1" si="116"/>
        <v>#REF!</v>
      </c>
      <c r="N519" s="2" t="e">
        <f t="shared" ca="1" si="117"/>
        <v>#REF!</v>
      </c>
      <c r="O519" s="10" t="e">
        <f t="shared" ca="1" si="118"/>
        <v>#REF!</v>
      </c>
      <c r="P519" s="2" t="e">
        <f t="shared" ca="1" si="119"/>
        <v>#REF!</v>
      </c>
      <c r="R519" s="1" t="str">
        <f t="shared" si="120"/>
        <v/>
      </c>
      <c r="S519" s="2" t="e">
        <f t="shared" ca="1" si="121"/>
        <v>#REF!</v>
      </c>
      <c r="AN519" s="1"/>
      <c r="AO519" s="2"/>
    </row>
    <row r="520" spans="4:41" x14ac:dyDescent="0.2">
      <c r="D520" s="13" t="str">
        <f>IF(B520&lt;&gt;"",TRUNC(B520-Analyse!$AP$6,2),"")</f>
        <v/>
      </c>
      <c r="F520" s="1" t="str">
        <f t="shared" si="114"/>
        <v/>
      </c>
      <c r="G520" s="12" t="str">
        <f ca="1">IF(F520&lt;&gt;"",ROW($D$5)+MATCH(F520,INDIRECT(Analyse!$AR$6):INDIRECT(Analyse!$AS$6)),"")</f>
        <v/>
      </c>
      <c r="H520" s="1" t="str">
        <f t="shared" ca="1" si="122"/>
        <v/>
      </c>
      <c r="I520" s="1" t="e">
        <f t="shared" ca="1" si="123"/>
        <v>#VALUE!</v>
      </c>
      <c r="J520" s="1" t="str">
        <f t="shared" ca="1" si="124"/>
        <v>C</v>
      </c>
      <c r="K520" s="1" t="e">
        <f t="shared" ca="1" si="125"/>
        <v>#VALUE!</v>
      </c>
      <c r="L520" s="10" t="e">
        <f t="shared" ca="1" si="115"/>
        <v>#REF!</v>
      </c>
      <c r="M520" s="10" t="e">
        <f t="shared" ca="1" si="116"/>
        <v>#REF!</v>
      </c>
      <c r="N520" s="2" t="e">
        <f t="shared" ca="1" si="117"/>
        <v>#REF!</v>
      </c>
      <c r="O520" s="10" t="e">
        <f t="shared" ca="1" si="118"/>
        <v>#REF!</v>
      </c>
      <c r="P520" s="2" t="e">
        <f t="shared" ca="1" si="119"/>
        <v>#REF!</v>
      </c>
      <c r="R520" s="1" t="str">
        <f t="shared" si="120"/>
        <v/>
      </c>
      <c r="S520" s="2" t="e">
        <f t="shared" ca="1" si="121"/>
        <v>#REF!</v>
      </c>
      <c r="AN520" s="1"/>
      <c r="AO520" s="2"/>
    </row>
    <row r="521" spans="4:41" x14ac:dyDescent="0.2">
      <c r="D521" s="13" t="str">
        <f>IF(B521&lt;&gt;"",TRUNC(B521-Analyse!$AP$6,2),"")</f>
        <v/>
      </c>
      <c r="F521" s="1" t="str">
        <f t="shared" si="114"/>
        <v/>
      </c>
      <c r="G521" s="12" t="str">
        <f ca="1">IF(F521&lt;&gt;"",ROW($D$5)+MATCH(F521,INDIRECT(Analyse!$AR$6):INDIRECT(Analyse!$AS$6)),"")</f>
        <v/>
      </c>
      <c r="H521" s="1" t="str">
        <f t="shared" ca="1" si="122"/>
        <v/>
      </c>
      <c r="I521" s="1" t="e">
        <f t="shared" ca="1" si="123"/>
        <v>#VALUE!</v>
      </c>
      <c r="J521" s="1" t="str">
        <f t="shared" ca="1" si="124"/>
        <v>C</v>
      </c>
      <c r="K521" s="1" t="e">
        <f t="shared" ca="1" si="125"/>
        <v>#VALUE!</v>
      </c>
      <c r="L521" s="10" t="e">
        <f t="shared" ca="1" si="115"/>
        <v>#REF!</v>
      </c>
      <c r="M521" s="10" t="e">
        <f t="shared" ca="1" si="116"/>
        <v>#REF!</v>
      </c>
      <c r="N521" s="2" t="e">
        <f t="shared" ca="1" si="117"/>
        <v>#REF!</v>
      </c>
      <c r="O521" s="10" t="e">
        <f t="shared" ca="1" si="118"/>
        <v>#REF!</v>
      </c>
      <c r="P521" s="2" t="e">
        <f t="shared" ca="1" si="119"/>
        <v>#REF!</v>
      </c>
      <c r="R521" s="1" t="str">
        <f t="shared" si="120"/>
        <v/>
      </c>
      <c r="S521" s="2" t="e">
        <f t="shared" ca="1" si="121"/>
        <v>#REF!</v>
      </c>
      <c r="AN521" s="1"/>
      <c r="AO521" s="2"/>
    </row>
    <row r="522" spans="4:41" x14ac:dyDescent="0.2">
      <c r="D522" s="13" t="str">
        <f>IF(B522&lt;&gt;"",TRUNC(B522-Analyse!$AP$6,2),"")</f>
        <v/>
      </c>
      <c r="F522" s="1" t="str">
        <f t="shared" si="114"/>
        <v/>
      </c>
      <c r="G522" s="12" t="str">
        <f ca="1">IF(F522&lt;&gt;"",ROW($D$5)+MATCH(F522,INDIRECT(Analyse!$AR$6):INDIRECT(Analyse!$AS$6)),"")</f>
        <v/>
      </c>
      <c r="H522" s="1" t="str">
        <f t="shared" ca="1" si="122"/>
        <v/>
      </c>
      <c r="I522" s="1" t="e">
        <f t="shared" ca="1" si="123"/>
        <v>#VALUE!</v>
      </c>
      <c r="J522" s="1" t="str">
        <f t="shared" ca="1" si="124"/>
        <v>C</v>
      </c>
      <c r="K522" s="1" t="e">
        <f t="shared" ca="1" si="125"/>
        <v>#VALUE!</v>
      </c>
      <c r="L522" s="10" t="e">
        <f t="shared" ca="1" si="115"/>
        <v>#REF!</v>
      </c>
      <c r="M522" s="10" t="e">
        <f t="shared" ca="1" si="116"/>
        <v>#REF!</v>
      </c>
      <c r="N522" s="2" t="e">
        <f t="shared" ca="1" si="117"/>
        <v>#REF!</v>
      </c>
      <c r="O522" s="10" t="e">
        <f t="shared" ca="1" si="118"/>
        <v>#REF!</v>
      </c>
      <c r="P522" s="2" t="e">
        <f t="shared" ca="1" si="119"/>
        <v>#REF!</v>
      </c>
      <c r="R522" s="1" t="str">
        <f t="shared" si="120"/>
        <v/>
      </c>
      <c r="S522" s="2" t="e">
        <f t="shared" ca="1" si="121"/>
        <v>#REF!</v>
      </c>
      <c r="AN522" s="1"/>
      <c r="AO522" s="2"/>
    </row>
    <row r="523" spans="4:41" x14ac:dyDescent="0.2">
      <c r="D523" s="13" t="str">
        <f>IF(B523&lt;&gt;"",TRUNC(B523-Analyse!$AP$6,2),"")</f>
        <v/>
      </c>
      <c r="F523" s="1" t="str">
        <f t="shared" si="114"/>
        <v/>
      </c>
      <c r="G523" s="12" t="str">
        <f ca="1">IF(F523&lt;&gt;"",ROW($D$5)+MATCH(F523,INDIRECT(Analyse!$AR$6):INDIRECT(Analyse!$AS$6)),"")</f>
        <v/>
      </c>
      <c r="H523" s="1" t="str">
        <f t="shared" ca="1" si="122"/>
        <v/>
      </c>
      <c r="I523" s="1" t="e">
        <f t="shared" ca="1" si="123"/>
        <v>#VALUE!</v>
      </c>
      <c r="J523" s="1" t="str">
        <f t="shared" ca="1" si="124"/>
        <v>C</v>
      </c>
      <c r="K523" s="1" t="e">
        <f t="shared" ca="1" si="125"/>
        <v>#VALUE!</v>
      </c>
      <c r="L523" s="10" t="e">
        <f t="shared" ca="1" si="115"/>
        <v>#REF!</v>
      </c>
      <c r="M523" s="10" t="e">
        <f t="shared" ca="1" si="116"/>
        <v>#REF!</v>
      </c>
      <c r="N523" s="2" t="e">
        <f t="shared" ca="1" si="117"/>
        <v>#REF!</v>
      </c>
      <c r="O523" s="10" t="e">
        <f t="shared" ca="1" si="118"/>
        <v>#REF!</v>
      </c>
      <c r="P523" s="2" t="e">
        <f t="shared" ca="1" si="119"/>
        <v>#REF!</v>
      </c>
      <c r="R523" s="1" t="str">
        <f t="shared" si="120"/>
        <v/>
      </c>
      <c r="S523" s="2" t="e">
        <f t="shared" ca="1" si="121"/>
        <v>#REF!</v>
      </c>
      <c r="AN523" s="1"/>
      <c r="AO523" s="2"/>
    </row>
    <row r="524" spans="4:41" x14ac:dyDescent="0.2">
      <c r="D524" s="13" t="str">
        <f>IF(B524&lt;&gt;"",TRUNC(B524-Analyse!$AP$6,2),"")</f>
        <v/>
      </c>
      <c r="F524" s="1" t="str">
        <f t="shared" si="114"/>
        <v/>
      </c>
      <c r="G524" s="12" t="str">
        <f ca="1">IF(F524&lt;&gt;"",ROW($D$5)+MATCH(F524,INDIRECT(Analyse!$AR$6):INDIRECT(Analyse!$AS$6)),"")</f>
        <v/>
      </c>
      <c r="H524" s="1" t="str">
        <f t="shared" ca="1" si="122"/>
        <v/>
      </c>
      <c r="I524" s="1" t="e">
        <f t="shared" ca="1" si="123"/>
        <v>#VALUE!</v>
      </c>
      <c r="J524" s="1" t="str">
        <f t="shared" ca="1" si="124"/>
        <v>C</v>
      </c>
      <c r="K524" s="1" t="e">
        <f t="shared" ca="1" si="125"/>
        <v>#VALUE!</v>
      </c>
      <c r="L524" s="10" t="e">
        <f t="shared" ca="1" si="115"/>
        <v>#REF!</v>
      </c>
      <c r="M524" s="10" t="e">
        <f t="shared" ca="1" si="116"/>
        <v>#REF!</v>
      </c>
      <c r="N524" s="2" t="e">
        <f t="shared" ca="1" si="117"/>
        <v>#REF!</v>
      </c>
      <c r="O524" s="10" t="e">
        <f t="shared" ca="1" si="118"/>
        <v>#REF!</v>
      </c>
      <c r="P524" s="2" t="e">
        <f t="shared" ca="1" si="119"/>
        <v>#REF!</v>
      </c>
      <c r="R524" s="1" t="str">
        <f t="shared" si="120"/>
        <v/>
      </c>
      <c r="S524" s="2" t="e">
        <f t="shared" ca="1" si="121"/>
        <v>#REF!</v>
      </c>
      <c r="AN524" s="1"/>
      <c r="AO524" s="2"/>
    </row>
    <row r="525" spans="4:41" x14ac:dyDescent="0.2">
      <c r="D525" s="13" t="str">
        <f>IF(B525&lt;&gt;"",TRUNC(B525-Analyse!$AP$6,2),"")</f>
        <v/>
      </c>
      <c r="F525" s="1" t="str">
        <f t="shared" si="114"/>
        <v/>
      </c>
      <c r="G525" s="12" t="str">
        <f ca="1">IF(F525&lt;&gt;"",ROW($D$5)+MATCH(F525,INDIRECT(Analyse!$AR$6):INDIRECT(Analyse!$AS$6)),"")</f>
        <v/>
      </c>
      <c r="H525" s="1" t="str">
        <f t="shared" ca="1" si="122"/>
        <v/>
      </c>
      <c r="I525" s="1" t="e">
        <f t="shared" ca="1" si="123"/>
        <v>#VALUE!</v>
      </c>
      <c r="J525" s="1" t="str">
        <f t="shared" ca="1" si="124"/>
        <v>C</v>
      </c>
      <c r="K525" s="1" t="e">
        <f t="shared" ca="1" si="125"/>
        <v>#VALUE!</v>
      </c>
      <c r="L525" s="10" t="e">
        <f t="shared" ca="1" si="115"/>
        <v>#REF!</v>
      </c>
      <c r="M525" s="10" t="e">
        <f t="shared" ca="1" si="116"/>
        <v>#REF!</v>
      </c>
      <c r="N525" s="2" t="e">
        <f t="shared" ca="1" si="117"/>
        <v>#REF!</v>
      </c>
      <c r="O525" s="10" t="e">
        <f t="shared" ca="1" si="118"/>
        <v>#REF!</v>
      </c>
      <c r="P525" s="2" t="e">
        <f t="shared" ca="1" si="119"/>
        <v>#REF!</v>
      </c>
      <c r="R525" s="1" t="str">
        <f t="shared" si="120"/>
        <v/>
      </c>
      <c r="S525" s="2" t="e">
        <f t="shared" ca="1" si="121"/>
        <v>#REF!</v>
      </c>
      <c r="AN525" s="1"/>
      <c r="AO525" s="2"/>
    </row>
    <row r="526" spans="4:41" x14ac:dyDescent="0.2">
      <c r="D526" s="13" t="str">
        <f>IF(B526&lt;&gt;"",TRUNC(B526-Analyse!$AP$6,2),"")</f>
        <v/>
      </c>
      <c r="F526" s="1" t="str">
        <f t="shared" si="114"/>
        <v/>
      </c>
      <c r="G526" s="12" t="str">
        <f ca="1">IF(F526&lt;&gt;"",ROW($D$5)+MATCH(F526,INDIRECT(Analyse!$AR$6):INDIRECT(Analyse!$AS$6)),"")</f>
        <v/>
      </c>
      <c r="H526" s="1" t="str">
        <f t="shared" ca="1" si="122"/>
        <v/>
      </c>
      <c r="I526" s="1" t="e">
        <f t="shared" ca="1" si="123"/>
        <v>#VALUE!</v>
      </c>
      <c r="J526" s="1" t="str">
        <f t="shared" ca="1" si="124"/>
        <v>C</v>
      </c>
      <c r="K526" s="1" t="e">
        <f t="shared" ca="1" si="125"/>
        <v>#VALUE!</v>
      </c>
      <c r="L526" s="10" t="e">
        <f t="shared" ca="1" si="115"/>
        <v>#REF!</v>
      </c>
      <c r="M526" s="10" t="e">
        <f t="shared" ca="1" si="116"/>
        <v>#REF!</v>
      </c>
      <c r="N526" s="2" t="e">
        <f t="shared" ca="1" si="117"/>
        <v>#REF!</v>
      </c>
      <c r="O526" s="10" t="e">
        <f t="shared" ca="1" si="118"/>
        <v>#REF!</v>
      </c>
      <c r="P526" s="2" t="e">
        <f t="shared" ca="1" si="119"/>
        <v>#REF!</v>
      </c>
      <c r="R526" s="1" t="str">
        <f t="shared" si="120"/>
        <v/>
      </c>
      <c r="S526" s="2" t="e">
        <f t="shared" ca="1" si="121"/>
        <v>#REF!</v>
      </c>
      <c r="AN526" s="1"/>
      <c r="AO526" s="2"/>
    </row>
    <row r="527" spans="4:41" x14ac:dyDescent="0.2">
      <c r="D527" s="13" t="str">
        <f>IF(B527&lt;&gt;"",TRUNC(B527-Analyse!$AP$6,2),"")</f>
        <v/>
      </c>
      <c r="F527" s="1" t="str">
        <f t="shared" si="114"/>
        <v/>
      </c>
      <c r="G527" s="12" t="str">
        <f ca="1">IF(F527&lt;&gt;"",ROW($D$5)+MATCH(F527,INDIRECT(Analyse!$AR$6):INDIRECT(Analyse!$AS$6)),"")</f>
        <v/>
      </c>
      <c r="H527" s="1" t="str">
        <f t="shared" ca="1" si="122"/>
        <v/>
      </c>
      <c r="I527" s="1" t="e">
        <f t="shared" ca="1" si="123"/>
        <v>#VALUE!</v>
      </c>
      <c r="J527" s="1" t="str">
        <f t="shared" ca="1" si="124"/>
        <v>C</v>
      </c>
      <c r="K527" s="1" t="e">
        <f t="shared" ca="1" si="125"/>
        <v>#VALUE!</v>
      </c>
      <c r="L527" s="10" t="e">
        <f t="shared" ca="1" si="115"/>
        <v>#REF!</v>
      </c>
      <c r="M527" s="10" t="e">
        <f t="shared" ca="1" si="116"/>
        <v>#REF!</v>
      </c>
      <c r="N527" s="2" t="e">
        <f t="shared" ca="1" si="117"/>
        <v>#REF!</v>
      </c>
      <c r="O527" s="10" t="e">
        <f t="shared" ca="1" si="118"/>
        <v>#REF!</v>
      </c>
      <c r="P527" s="2" t="e">
        <f t="shared" ca="1" si="119"/>
        <v>#REF!</v>
      </c>
      <c r="R527" s="1" t="str">
        <f t="shared" si="120"/>
        <v/>
      </c>
      <c r="S527" s="2" t="e">
        <f t="shared" ca="1" si="121"/>
        <v>#REF!</v>
      </c>
      <c r="AN527" s="1"/>
      <c r="AO527" s="2"/>
    </row>
    <row r="528" spans="4:41" x14ac:dyDescent="0.2">
      <c r="D528" s="13" t="str">
        <f>IF(B528&lt;&gt;"",TRUNC(B528-Analyse!$AP$6,2),"")</f>
        <v/>
      </c>
      <c r="F528" s="1" t="str">
        <f t="shared" si="114"/>
        <v/>
      </c>
      <c r="G528" s="12" t="str">
        <f ca="1">IF(F528&lt;&gt;"",ROW($D$5)+MATCH(F528,INDIRECT(Analyse!$AR$6):INDIRECT(Analyse!$AS$6)),"")</f>
        <v/>
      </c>
      <c r="H528" s="1" t="str">
        <f t="shared" ca="1" si="122"/>
        <v/>
      </c>
      <c r="I528" s="1" t="e">
        <f t="shared" ca="1" si="123"/>
        <v>#VALUE!</v>
      </c>
      <c r="J528" s="1" t="str">
        <f t="shared" ca="1" si="124"/>
        <v>C</v>
      </c>
      <c r="K528" s="1" t="e">
        <f t="shared" ca="1" si="125"/>
        <v>#VALUE!</v>
      </c>
      <c r="L528" s="10" t="e">
        <f t="shared" ca="1" si="115"/>
        <v>#REF!</v>
      </c>
      <c r="M528" s="10" t="e">
        <f t="shared" ca="1" si="116"/>
        <v>#REF!</v>
      </c>
      <c r="N528" s="2" t="e">
        <f t="shared" ca="1" si="117"/>
        <v>#REF!</v>
      </c>
      <c r="O528" s="10" t="e">
        <f t="shared" ca="1" si="118"/>
        <v>#REF!</v>
      </c>
      <c r="P528" s="2" t="e">
        <f t="shared" ca="1" si="119"/>
        <v>#REF!</v>
      </c>
      <c r="R528" s="1" t="str">
        <f t="shared" si="120"/>
        <v/>
      </c>
      <c r="S528" s="2" t="e">
        <f t="shared" ca="1" si="121"/>
        <v>#REF!</v>
      </c>
      <c r="AN528" s="1"/>
      <c r="AO528" s="2"/>
    </row>
    <row r="529" spans="4:41" x14ac:dyDescent="0.2">
      <c r="D529" s="13" t="str">
        <f>IF(B529&lt;&gt;"",TRUNC(B529-Analyse!$AP$6,2),"")</f>
        <v/>
      </c>
      <c r="F529" s="1" t="str">
        <f t="shared" si="114"/>
        <v/>
      </c>
      <c r="G529" s="12" t="str">
        <f ca="1">IF(F529&lt;&gt;"",ROW($D$5)+MATCH(F529,INDIRECT(Analyse!$AR$6):INDIRECT(Analyse!$AS$6)),"")</f>
        <v/>
      </c>
      <c r="H529" s="1" t="str">
        <f t="shared" ca="1" si="122"/>
        <v/>
      </c>
      <c r="I529" s="1" t="e">
        <f t="shared" ca="1" si="123"/>
        <v>#VALUE!</v>
      </c>
      <c r="J529" s="1" t="str">
        <f t="shared" ca="1" si="124"/>
        <v>C</v>
      </c>
      <c r="K529" s="1" t="e">
        <f t="shared" ca="1" si="125"/>
        <v>#VALUE!</v>
      </c>
      <c r="L529" s="10" t="e">
        <f t="shared" ca="1" si="115"/>
        <v>#REF!</v>
      </c>
      <c r="M529" s="10" t="e">
        <f t="shared" ca="1" si="116"/>
        <v>#REF!</v>
      </c>
      <c r="N529" s="2" t="e">
        <f t="shared" ca="1" si="117"/>
        <v>#REF!</v>
      </c>
      <c r="O529" s="10" t="e">
        <f t="shared" ca="1" si="118"/>
        <v>#REF!</v>
      </c>
      <c r="P529" s="2" t="e">
        <f t="shared" ca="1" si="119"/>
        <v>#REF!</v>
      </c>
      <c r="R529" s="1" t="str">
        <f t="shared" si="120"/>
        <v/>
      </c>
      <c r="S529" s="2" t="e">
        <f t="shared" ca="1" si="121"/>
        <v>#REF!</v>
      </c>
      <c r="AN529" s="1"/>
      <c r="AO529" s="2"/>
    </row>
    <row r="530" spans="4:41" x14ac:dyDescent="0.2">
      <c r="D530" s="13" t="str">
        <f>IF(B530&lt;&gt;"",TRUNC(B530-Analyse!$AP$6,2),"")</f>
        <v/>
      </c>
      <c r="F530" s="1" t="str">
        <f t="shared" si="114"/>
        <v/>
      </c>
      <c r="G530" s="12" t="str">
        <f ca="1">IF(F530&lt;&gt;"",ROW($D$5)+MATCH(F530,INDIRECT(Analyse!$AR$6):INDIRECT(Analyse!$AS$6)),"")</f>
        <v/>
      </c>
      <c r="H530" s="1" t="str">
        <f t="shared" ca="1" si="122"/>
        <v/>
      </c>
      <c r="I530" s="1" t="e">
        <f t="shared" ca="1" si="123"/>
        <v>#VALUE!</v>
      </c>
      <c r="J530" s="1" t="str">
        <f t="shared" ca="1" si="124"/>
        <v>C</v>
      </c>
      <c r="K530" s="1" t="e">
        <f t="shared" ca="1" si="125"/>
        <v>#VALUE!</v>
      </c>
      <c r="L530" s="10" t="e">
        <f t="shared" ca="1" si="115"/>
        <v>#REF!</v>
      </c>
      <c r="M530" s="10" t="e">
        <f t="shared" ca="1" si="116"/>
        <v>#REF!</v>
      </c>
      <c r="N530" s="2" t="e">
        <f t="shared" ca="1" si="117"/>
        <v>#REF!</v>
      </c>
      <c r="O530" s="10" t="e">
        <f t="shared" ca="1" si="118"/>
        <v>#REF!</v>
      </c>
      <c r="P530" s="2" t="e">
        <f t="shared" ca="1" si="119"/>
        <v>#REF!</v>
      </c>
      <c r="R530" s="1" t="str">
        <f t="shared" si="120"/>
        <v/>
      </c>
      <c r="S530" s="2" t="e">
        <f t="shared" ca="1" si="121"/>
        <v>#REF!</v>
      </c>
      <c r="AN530" s="1"/>
      <c r="AO530" s="2"/>
    </row>
    <row r="531" spans="4:41" x14ac:dyDescent="0.2">
      <c r="D531" s="13" t="str">
        <f>IF(B531&lt;&gt;"",TRUNC(B531-Analyse!$AP$6,2),"")</f>
        <v/>
      </c>
      <c r="F531" s="1" t="str">
        <f t="shared" si="114"/>
        <v/>
      </c>
      <c r="G531" s="12" t="str">
        <f ca="1">IF(F531&lt;&gt;"",ROW($D$5)+MATCH(F531,INDIRECT(Analyse!$AR$6):INDIRECT(Analyse!$AS$6)),"")</f>
        <v/>
      </c>
      <c r="H531" s="1" t="str">
        <f t="shared" ca="1" si="122"/>
        <v/>
      </c>
      <c r="I531" s="1" t="e">
        <f t="shared" ca="1" si="123"/>
        <v>#VALUE!</v>
      </c>
      <c r="J531" s="1" t="str">
        <f t="shared" ca="1" si="124"/>
        <v>C</v>
      </c>
      <c r="K531" s="1" t="e">
        <f t="shared" ca="1" si="125"/>
        <v>#VALUE!</v>
      </c>
      <c r="L531" s="10" t="e">
        <f t="shared" ca="1" si="115"/>
        <v>#REF!</v>
      </c>
      <c r="M531" s="10" t="e">
        <f t="shared" ca="1" si="116"/>
        <v>#REF!</v>
      </c>
      <c r="N531" s="2" t="e">
        <f t="shared" ca="1" si="117"/>
        <v>#REF!</v>
      </c>
      <c r="O531" s="10" t="e">
        <f t="shared" ca="1" si="118"/>
        <v>#REF!</v>
      </c>
      <c r="P531" s="2" t="e">
        <f t="shared" ca="1" si="119"/>
        <v>#REF!</v>
      </c>
      <c r="R531" s="1" t="str">
        <f t="shared" si="120"/>
        <v/>
      </c>
      <c r="S531" s="2" t="e">
        <f t="shared" ca="1" si="121"/>
        <v>#REF!</v>
      </c>
      <c r="AN531" s="1"/>
      <c r="AO531" s="2"/>
    </row>
    <row r="532" spans="4:41" x14ac:dyDescent="0.2">
      <c r="D532" s="13" t="str">
        <f>IF(B532&lt;&gt;"",TRUNC(B532-Analyse!$AP$6,2),"")</f>
        <v/>
      </c>
      <c r="F532" s="1" t="str">
        <f t="shared" si="114"/>
        <v/>
      </c>
      <c r="G532" s="12" t="str">
        <f ca="1">IF(F532&lt;&gt;"",ROW($D$5)+MATCH(F532,INDIRECT(Analyse!$AR$6):INDIRECT(Analyse!$AS$6)),"")</f>
        <v/>
      </c>
      <c r="H532" s="1" t="str">
        <f t="shared" ca="1" si="122"/>
        <v/>
      </c>
      <c r="I532" s="1" t="e">
        <f t="shared" ca="1" si="123"/>
        <v>#VALUE!</v>
      </c>
      <c r="J532" s="1" t="str">
        <f t="shared" ca="1" si="124"/>
        <v>C</v>
      </c>
      <c r="K532" s="1" t="e">
        <f t="shared" ca="1" si="125"/>
        <v>#VALUE!</v>
      </c>
      <c r="L532" s="10" t="e">
        <f t="shared" ca="1" si="115"/>
        <v>#REF!</v>
      </c>
      <c r="M532" s="10" t="e">
        <f t="shared" ca="1" si="116"/>
        <v>#REF!</v>
      </c>
      <c r="N532" s="2" t="e">
        <f t="shared" ca="1" si="117"/>
        <v>#REF!</v>
      </c>
      <c r="O532" s="10" t="e">
        <f t="shared" ca="1" si="118"/>
        <v>#REF!</v>
      </c>
      <c r="P532" s="2" t="e">
        <f t="shared" ca="1" si="119"/>
        <v>#REF!</v>
      </c>
      <c r="R532" s="1" t="str">
        <f t="shared" si="120"/>
        <v/>
      </c>
      <c r="S532" s="2" t="e">
        <f t="shared" ca="1" si="121"/>
        <v>#REF!</v>
      </c>
      <c r="AN532" s="1"/>
      <c r="AO532" s="2"/>
    </row>
    <row r="533" spans="4:41" x14ac:dyDescent="0.2">
      <c r="D533" s="13" t="str">
        <f>IF(B533&lt;&gt;"",TRUNC(B533-Analyse!$AP$6,2),"")</f>
        <v/>
      </c>
      <c r="F533" s="1" t="str">
        <f t="shared" si="114"/>
        <v/>
      </c>
      <c r="G533" s="12" t="str">
        <f ca="1">IF(F533&lt;&gt;"",ROW($D$5)+MATCH(F533,INDIRECT(Analyse!$AR$6):INDIRECT(Analyse!$AS$6)),"")</f>
        <v/>
      </c>
      <c r="H533" s="1" t="str">
        <f t="shared" ca="1" si="122"/>
        <v/>
      </c>
      <c r="I533" s="1" t="e">
        <f t="shared" ca="1" si="123"/>
        <v>#VALUE!</v>
      </c>
      <c r="J533" s="1" t="str">
        <f t="shared" ca="1" si="124"/>
        <v>C</v>
      </c>
      <c r="K533" s="1" t="e">
        <f t="shared" ca="1" si="125"/>
        <v>#VALUE!</v>
      </c>
      <c r="L533" s="10" t="e">
        <f t="shared" ca="1" si="115"/>
        <v>#REF!</v>
      </c>
      <c r="M533" s="10" t="e">
        <f t="shared" ca="1" si="116"/>
        <v>#REF!</v>
      </c>
      <c r="N533" s="2" t="e">
        <f t="shared" ca="1" si="117"/>
        <v>#REF!</v>
      </c>
      <c r="O533" s="10" t="e">
        <f t="shared" ca="1" si="118"/>
        <v>#REF!</v>
      </c>
      <c r="P533" s="2" t="e">
        <f t="shared" ca="1" si="119"/>
        <v>#REF!</v>
      </c>
      <c r="R533" s="1" t="str">
        <f t="shared" si="120"/>
        <v/>
      </c>
      <c r="S533" s="2" t="e">
        <f t="shared" ca="1" si="121"/>
        <v>#REF!</v>
      </c>
      <c r="AN533" s="1"/>
      <c r="AO533" s="2"/>
    </row>
    <row r="534" spans="4:41" x14ac:dyDescent="0.2">
      <c r="D534" s="13" t="str">
        <f>IF(B534&lt;&gt;"",TRUNC(B534-Analyse!$AP$6,2),"")</f>
        <v/>
      </c>
      <c r="F534" s="1" t="str">
        <f t="shared" si="114"/>
        <v/>
      </c>
      <c r="G534" s="12" t="str">
        <f ca="1">IF(F534&lt;&gt;"",ROW($D$5)+MATCH(F534,INDIRECT(Analyse!$AR$6):INDIRECT(Analyse!$AS$6)),"")</f>
        <v/>
      </c>
      <c r="H534" s="1" t="str">
        <f t="shared" ca="1" si="122"/>
        <v/>
      </c>
      <c r="I534" s="1" t="e">
        <f t="shared" ca="1" si="123"/>
        <v>#VALUE!</v>
      </c>
      <c r="J534" s="1" t="str">
        <f t="shared" ca="1" si="124"/>
        <v>C</v>
      </c>
      <c r="K534" s="1" t="e">
        <f t="shared" ca="1" si="125"/>
        <v>#VALUE!</v>
      </c>
      <c r="L534" s="10" t="e">
        <f t="shared" ca="1" si="115"/>
        <v>#REF!</v>
      </c>
      <c r="M534" s="10" t="e">
        <f t="shared" ca="1" si="116"/>
        <v>#REF!</v>
      </c>
      <c r="N534" s="2" t="e">
        <f t="shared" ca="1" si="117"/>
        <v>#REF!</v>
      </c>
      <c r="O534" s="10" t="e">
        <f t="shared" ca="1" si="118"/>
        <v>#REF!</v>
      </c>
      <c r="P534" s="2" t="e">
        <f t="shared" ca="1" si="119"/>
        <v>#REF!</v>
      </c>
      <c r="R534" s="1" t="str">
        <f t="shared" si="120"/>
        <v/>
      </c>
      <c r="S534" s="2" t="e">
        <f t="shared" ca="1" si="121"/>
        <v>#REF!</v>
      </c>
      <c r="AN534" s="1"/>
      <c r="AO534" s="2"/>
    </row>
    <row r="535" spans="4:41" x14ac:dyDescent="0.2">
      <c r="D535" s="13" t="str">
        <f>IF(B535&lt;&gt;"",TRUNC(B535-Analyse!$AP$6,2),"")</f>
        <v/>
      </c>
      <c r="F535" s="1" t="str">
        <f t="shared" si="114"/>
        <v/>
      </c>
      <c r="G535" s="12" t="str">
        <f ca="1">IF(F535&lt;&gt;"",ROW($D$5)+MATCH(F535,INDIRECT(Analyse!$AR$6):INDIRECT(Analyse!$AS$6)),"")</f>
        <v/>
      </c>
      <c r="H535" s="1" t="str">
        <f t="shared" ca="1" si="122"/>
        <v/>
      </c>
      <c r="I535" s="1" t="e">
        <f t="shared" ca="1" si="123"/>
        <v>#VALUE!</v>
      </c>
      <c r="J535" s="1" t="str">
        <f t="shared" ca="1" si="124"/>
        <v>C</v>
      </c>
      <c r="K535" s="1" t="e">
        <f t="shared" ca="1" si="125"/>
        <v>#VALUE!</v>
      </c>
      <c r="L535" s="10" t="e">
        <f t="shared" ca="1" si="115"/>
        <v>#REF!</v>
      </c>
      <c r="M535" s="10" t="e">
        <f t="shared" ca="1" si="116"/>
        <v>#REF!</v>
      </c>
      <c r="N535" s="2" t="e">
        <f t="shared" ca="1" si="117"/>
        <v>#REF!</v>
      </c>
      <c r="O535" s="10" t="e">
        <f t="shared" ca="1" si="118"/>
        <v>#REF!</v>
      </c>
      <c r="P535" s="2" t="e">
        <f t="shared" ca="1" si="119"/>
        <v>#REF!</v>
      </c>
      <c r="R535" s="1" t="str">
        <f t="shared" si="120"/>
        <v/>
      </c>
      <c r="S535" s="2" t="e">
        <f t="shared" ca="1" si="121"/>
        <v>#REF!</v>
      </c>
      <c r="AN535" s="1"/>
      <c r="AO535" s="2"/>
    </row>
    <row r="536" spans="4:41" x14ac:dyDescent="0.2">
      <c r="D536" s="13" t="str">
        <f>IF(B536&lt;&gt;"",TRUNC(B536-Analyse!$AP$6,2),"")</f>
        <v/>
      </c>
      <c r="F536" s="1" t="str">
        <f t="shared" si="114"/>
        <v/>
      </c>
      <c r="G536" s="12" t="str">
        <f ca="1">IF(F536&lt;&gt;"",ROW($D$5)+MATCH(F536,INDIRECT(Analyse!$AR$6):INDIRECT(Analyse!$AS$6)),"")</f>
        <v/>
      </c>
      <c r="H536" s="1" t="str">
        <f t="shared" ca="1" si="122"/>
        <v/>
      </c>
      <c r="I536" s="1" t="e">
        <f t="shared" ca="1" si="123"/>
        <v>#VALUE!</v>
      </c>
      <c r="J536" s="1" t="str">
        <f t="shared" ca="1" si="124"/>
        <v>C</v>
      </c>
      <c r="K536" s="1" t="e">
        <f t="shared" ca="1" si="125"/>
        <v>#VALUE!</v>
      </c>
      <c r="L536" s="10" t="e">
        <f t="shared" ca="1" si="115"/>
        <v>#REF!</v>
      </c>
      <c r="M536" s="10" t="e">
        <f t="shared" ca="1" si="116"/>
        <v>#REF!</v>
      </c>
      <c r="N536" s="2" t="e">
        <f t="shared" ca="1" si="117"/>
        <v>#REF!</v>
      </c>
      <c r="O536" s="10" t="e">
        <f t="shared" ca="1" si="118"/>
        <v>#REF!</v>
      </c>
      <c r="P536" s="2" t="e">
        <f t="shared" ca="1" si="119"/>
        <v>#REF!</v>
      </c>
      <c r="R536" s="1" t="str">
        <f t="shared" si="120"/>
        <v/>
      </c>
      <c r="S536" s="2" t="e">
        <f t="shared" ca="1" si="121"/>
        <v>#REF!</v>
      </c>
      <c r="AN536" s="1"/>
      <c r="AO536" s="2"/>
    </row>
    <row r="537" spans="4:41" x14ac:dyDescent="0.2">
      <c r="D537" s="13" t="str">
        <f>IF(B537&lt;&gt;"",TRUNC(B537-Analyse!$AP$6,2),"")</f>
        <v/>
      </c>
      <c r="F537" s="1" t="str">
        <f t="shared" si="114"/>
        <v/>
      </c>
      <c r="G537" s="12" t="str">
        <f ca="1">IF(F537&lt;&gt;"",ROW($D$5)+MATCH(F537,INDIRECT(Analyse!$AR$6):INDIRECT(Analyse!$AS$6)),"")</f>
        <v/>
      </c>
      <c r="H537" s="1" t="str">
        <f t="shared" ca="1" si="122"/>
        <v/>
      </c>
      <c r="I537" s="1" t="e">
        <f t="shared" ca="1" si="123"/>
        <v>#VALUE!</v>
      </c>
      <c r="J537" s="1" t="str">
        <f t="shared" ca="1" si="124"/>
        <v>C</v>
      </c>
      <c r="K537" s="1" t="e">
        <f t="shared" ca="1" si="125"/>
        <v>#VALUE!</v>
      </c>
      <c r="L537" s="10" t="e">
        <f t="shared" ca="1" si="115"/>
        <v>#REF!</v>
      </c>
      <c r="M537" s="10" t="e">
        <f t="shared" ca="1" si="116"/>
        <v>#REF!</v>
      </c>
      <c r="N537" s="2" t="e">
        <f t="shared" ca="1" si="117"/>
        <v>#REF!</v>
      </c>
      <c r="O537" s="10" t="e">
        <f t="shared" ca="1" si="118"/>
        <v>#REF!</v>
      </c>
      <c r="P537" s="2" t="e">
        <f t="shared" ca="1" si="119"/>
        <v>#REF!</v>
      </c>
      <c r="R537" s="1" t="str">
        <f t="shared" si="120"/>
        <v/>
      </c>
      <c r="S537" s="2" t="e">
        <f t="shared" ca="1" si="121"/>
        <v>#REF!</v>
      </c>
      <c r="AN537" s="1"/>
      <c r="AO537" s="2"/>
    </row>
    <row r="538" spans="4:41" x14ac:dyDescent="0.2">
      <c r="D538" s="13" t="str">
        <f>IF(B538&lt;&gt;"",TRUNC(B538-Analyse!$AP$6,2),"")</f>
        <v/>
      </c>
      <c r="F538" s="1" t="str">
        <f t="shared" si="114"/>
        <v/>
      </c>
      <c r="G538" s="12" t="str">
        <f ca="1">IF(F538&lt;&gt;"",ROW($D$5)+MATCH(F538,INDIRECT(Analyse!$AR$6):INDIRECT(Analyse!$AS$6)),"")</f>
        <v/>
      </c>
      <c r="H538" s="1" t="str">
        <f t="shared" ca="1" si="122"/>
        <v/>
      </c>
      <c r="I538" s="1" t="e">
        <f t="shared" ca="1" si="123"/>
        <v>#VALUE!</v>
      </c>
      <c r="J538" s="1" t="str">
        <f t="shared" ca="1" si="124"/>
        <v>C</v>
      </c>
      <c r="K538" s="1" t="e">
        <f t="shared" ca="1" si="125"/>
        <v>#VALUE!</v>
      </c>
      <c r="L538" s="10" t="e">
        <f t="shared" ca="1" si="115"/>
        <v>#REF!</v>
      </c>
      <c r="M538" s="10" t="e">
        <f t="shared" ca="1" si="116"/>
        <v>#REF!</v>
      </c>
      <c r="N538" s="2" t="e">
        <f t="shared" ca="1" si="117"/>
        <v>#REF!</v>
      </c>
      <c r="O538" s="10" t="e">
        <f t="shared" ca="1" si="118"/>
        <v>#REF!</v>
      </c>
      <c r="P538" s="2" t="e">
        <f t="shared" ca="1" si="119"/>
        <v>#REF!</v>
      </c>
      <c r="R538" s="1" t="str">
        <f t="shared" si="120"/>
        <v/>
      </c>
      <c r="S538" s="2" t="e">
        <f t="shared" ca="1" si="121"/>
        <v>#REF!</v>
      </c>
      <c r="AN538" s="1"/>
      <c r="AO538" s="2"/>
    </row>
    <row r="539" spans="4:41" x14ac:dyDescent="0.2">
      <c r="D539" s="13" t="str">
        <f>IF(B539&lt;&gt;"",TRUNC(B539-Analyse!$AP$6,2),"")</f>
        <v/>
      </c>
      <c r="F539" s="1" t="str">
        <f t="shared" si="114"/>
        <v/>
      </c>
      <c r="G539" s="12" t="str">
        <f ca="1">IF(F539&lt;&gt;"",ROW($D$5)+MATCH(F539,INDIRECT(Analyse!$AR$6):INDIRECT(Analyse!$AS$6)),"")</f>
        <v/>
      </c>
      <c r="H539" s="1" t="str">
        <f t="shared" ca="1" si="122"/>
        <v/>
      </c>
      <c r="I539" s="1" t="e">
        <f t="shared" ca="1" si="123"/>
        <v>#VALUE!</v>
      </c>
      <c r="J539" s="1" t="str">
        <f t="shared" ca="1" si="124"/>
        <v>C</v>
      </c>
      <c r="K539" s="1" t="e">
        <f t="shared" ca="1" si="125"/>
        <v>#VALUE!</v>
      </c>
      <c r="L539" s="10" t="e">
        <f t="shared" ca="1" si="115"/>
        <v>#REF!</v>
      </c>
      <c r="M539" s="10" t="e">
        <f t="shared" ca="1" si="116"/>
        <v>#REF!</v>
      </c>
      <c r="N539" s="2" t="e">
        <f t="shared" ca="1" si="117"/>
        <v>#REF!</v>
      </c>
      <c r="O539" s="10" t="e">
        <f t="shared" ca="1" si="118"/>
        <v>#REF!</v>
      </c>
      <c r="P539" s="2" t="e">
        <f t="shared" ca="1" si="119"/>
        <v>#REF!</v>
      </c>
      <c r="R539" s="1" t="str">
        <f t="shared" si="120"/>
        <v/>
      </c>
      <c r="S539" s="2" t="e">
        <f t="shared" ca="1" si="121"/>
        <v>#REF!</v>
      </c>
      <c r="AN539" s="1"/>
      <c r="AO539" s="2"/>
    </row>
    <row r="540" spans="4:41" x14ac:dyDescent="0.2">
      <c r="D540" s="13" t="str">
        <f>IF(B540&lt;&gt;"",TRUNC(B540-Analyse!$AP$6,2),"")</f>
        <v/>
      </c>
      <c r="F540" s="1" t="str">
        <f t="shared" si="114"/>
        <v/>
      </c>
      <c r="G540" s="12" t="str">
        <f ca="1">IF(F540&lt;&gt;"",ROW($D$5)+MATCH(F540,INDIRECT(Analyse!$AR$6):INDIRECT(Analyse!$AS$6)),"")</f>
        <v/>
      </c>
      <c r="H540" s="1" t="str">
        <f t="shared" ca="1" si="122"/>
        <v/>
      </c>
      <c r="I540" s="1" t="e">
        <f t="shared" ca="1" si="123"/>
        <v>#VALUE!</v>
      </c>
      <c r="J540" s="1" t="str">
        <f t="shared" ca="1" si="124"/>
        <v>C</v>
      </c>
      <c r="K540" s="1" t="e">
        <f t="shared" ca="1" si="125"/>
        <v>#VALUE!</v>
      </c>
      <c r="L540" s="10" t="e">
        <f t="shared" ca="1" si="115"/>
        <v>#REF!</v>
      </c>
      <c r="M540" s="10" t="e">
        <f t="shared" ca="1" si="116"/>
        <v>#REF!</v>
      </c>
      <c r="N540" s="2" t="e">
        <f t="shared" ca="1" si="117"/>
        <v>#REF!</v>
      </c>
      <c r="O540" s="10" t="e">
        <f t="shared" ca="1" si="118"/>
        <v>#REF!</v>
      </c>
      <c r="P540" s="2" t="e">
        <f t="shared" ca="1" si="119"/>
        <v>#REF!</v>
      </c>
      <c r="R540" s="1" t="str">
        <f t="shared" si="120"/>
        <v/>
      </c>
      <c r="S540" s="2" t="e">
        <f t="shared" ca="1" si="121"/>
        <v>#REF!</v>
      </c>
      <c r="AN540" s="1"/>
      <c r="AO540" s="2"/>
    </row>
    <row r="541" spans="4:41" x14ac:dyDescent="0.2">
      <c r="D541" s="13" t="str">
        <f>IF(B541&lt;&gt;"",TRUNC(B541-Analyse!$AP$6,2),"")</f>
        <v/>
      </c>
      <c r="F541" s="1" t="str">
        <f t="shared" si="114"/>
        <v/>
      </c>
      <c r="G541" s="12" t="str">
        <f ca="1">IF(F541&lt;&gt;"",ROW($D$5)+MATCH(F541,INDIRECT(Analyse!$AR$6):INDIRECT(Analyse!$AS$6)),"")</f>
        <v/>
      </c>
      <c r="H541" s="1" t="str">
        <f t="shared" ca="1" si="122"/>
        <v/>
      </c>
      <c r="I541" s="1" t="e">
        <f t="shared" ca="1" si="123"/>
        <v>#VALUE!</v>
      </c>
      <c r="J541" s="1" t="str">
        <f t="shared" ca="1" si="124"/>
        <v>C</v>
      </c>
      <c r="K541" s="1" t="e">
        <f t="shared" ca="1" si="125"/>
        <v>#VALUE!</v>
      </c>
      <c r="L541" s="10" t="e">
        <f t="shared" ca="1" si="115"/>
        <v>#REF!</v>
      </c>
      <c r="M541" s="10" t="e">
        <f t="shared" ca="1" si="116"/>
        <v>#REF!</v>
      </c>
      <c r="N541" s="2" t="e">
        <f t="shared" ca="1" si="117"/>
        <v>#REF!</v>
      </c>
      <c r="O541" s="10" t="e">
        <f t="shared" ca="1" si="118"/>
        <v>#REF!</v>
      </c>
      <c r="P541" s="2" t="e">
        <f t="shared" ca="1" si="119"/>
        <v>#REF!</v>
      </c>
      <c r="R541" s="1" t="str">
        <f t="shared" si="120"/>
        <v/>
      </c>
      <c r="S541" s="2" t="e">
        <f t="shared" ca="1" si="121"/>
        <v>#REF!</v>
      </c>
      <c r="AN541" s="1"/>
      <c r="AO541" s="2"/>
    </row>
    <row r="542" spans="4:41" x14ac:dyDescent="0.2">
      <c r="D542" s="13" t="str">
        <f>IF(B542&lt;&gt;"",TRUNC(B542-Analyse!$AP$6,2),"")</f>
        <v/>
      </c>
      <c r="F542" s="1" t="str">
        <f t="shared" si="114"/>
        <v/>
      </c>
      <c r="G542" s="12" t="str">
        <f ca="1">IF(F542&lt;&gt;"",ROW($D$5)+MATCH(F542,INDIRECT(Analyse!$AR$6):INDIRECT(Analyse!$AS$6)),"")</f>
        <v/>
      </c>
      <c r="H542" s="1" t="str">
        <f t="shared" ca="1" si="122"/>
        <v/>
      </c>
      <c r="I542" s="1" t="e">
        <f t="shared" ca="1" si="123"/>
        <v>#VALUE!</v>
      </c>
      <c r="J542" s="1" t="str">
        <f t="shared" ca="1" si="124"/>
        <v>C</v>
      </c>
      <c r="K542" s="1" t="e">
        <f t="shared" ca="1" si="125"/>
        <v>#VALUE!</v>
      </c>
      <c r="L542" s="10" t="e">
        <f t="shared" ca="1" si="115"/>
        <v>#REF!</v>
      </c>
      <c r="M542" s="10" t="e">
        <f t="shared" ca="1" si="116"/>
        <v>#REF!</v>
      </c>
      <c r="N542" s="2" t="e">
        <f t="shared" ca="1" si="117"/>
        <v>#REF!</v>
      </c>
      <c r="O542" s="10" t="e">
        <f t="shared" ca="1" si="118"/>
        <v>#REF!</v>
      </c>
      <c r="P542" s="2" t="e">
        <f t="shared" ca="1" si="119"/>
        <v>#REF!</v>
      </c>
      <c r="R542" s="1" t="str">
        <f t="shared" si="120"/>
        <v/>
      </c>
      <c r="S542" s="2" t="e">
        <f t="shared" ca="1" si="121"/>
        <v>#REF!</v>
      </c>
      <c r="AN542" s="1"/>
      <c r="AO542" s="2"/>
    </row>
    <row r="543" spans="4:41" x14ac:dyDescent="0.2">
      <c r="D543" s="13" t="str">
        <f>IF(B543&lt;&gt;"",TRUNC(B543-Analyse!$AP$6,2),"")</f>
        <v/>
      </c>
      <c r="F543" s="1" t="str">
        <f t="shared" si="114"/>
        <v/>
      </c>
      <c r="G543" s="12" t="str">
        <f ca="1">IF(F543&lt;&gt;"",ROW($D$5)+MATCH(F543,INDIRECT(Analyse!$AR$6):INDIRECT(Analyse!$AS$6)),"")</f>
        <v/>
      </c>
      <c r="H543" s="1" t="str">
        <f t="shared" ca="1" si="122"/>
        <v/>
      </c>
      <c r="I543" s="1" t="e">
        <f t="shared" ca="1" si="123"/>
        <v>#VALUE!</v>
      </c>
      <c r="J543" s="1" t="str">
        <f t="shared" ca="1" si="124"/>
        <v>C</v>
      </c>
      <c r="K543" s="1" t="e">
        <f t="shared" ca="1" si="125"/>
        <v>#VALUE!</v>
      </c>
      <c r="L543" s="10" t="e">
        <f t="shared" ca="1" si="115"/>
        <v>#REF!</v>
      </c>
      <c r="M543" s="10" t="e">
        <f t="shared" ca="1" si="116"/>
        <v>#REF!</v>
      </c>
      <c r="N543" s="2" t="e">
        <f t="shared" ca="1" si="117"/>
        <v>#REF!</v>
      </c>
      <c r="O543" s="10" t="e">
        <f t="shared" ca="1" si="118"/>
        <v>#REF!</v>
      </c>
      <c r="P543" s="2" t="e">
        <f t="shared" ca="1" si="119"/>
        <v>#REF!</v>
      </c>
      <c r="R543" s="1" t="str">
        <f t="shared" si="120"/>
        <v/>
      </c>
      <c r="S543" s="2" t="e">
        <f t="shared" ca="1" si="121"/>
        <v>#REF!</v>
      </c>
      <c r="AN543" s="1"/>
      <c r="AO543" s="2"/>
    </row>
    <row r="544" spans="4:41" x14ac:dyDescent="0.2">
      <c r="D544" s="13" t="str">
        <f>IF(B544&lt;&gt;"",TRUNC(B544-Analyse!$AP$6,2),"")</f>
        <v/>
      </c>
      <c r="F544" s="1" t="str">
        <f t="shared" si="114"/>
        <v/>
      </c>
      <c r="G544" s="12" t="str">
        <f ca="1">IF(F544&lt;&gt;"",ROW($D$5)+MATCH(F544,INDIRECT(Analyse!$AR$6):INDIRECT(Analyse!$AS$6)),"")</f>
        <v/>
      </c>
      <c r="H544" s="1" t="str">
        <f t="shared" ca="1" si="122"/>
        <v/>
      </c>
      <c r="I544" s="1" t="e">
        <f t="shared" ca="1" si="123"/>
        <v>#VALUE!</v>
      </c>
      <c r="J544" s="1" t="str">
        <f t="shared" ca="1" si="124"/>
        <v>C</v>
      </c>
      <c r="K544" s="1" t="e">
        <f t="shared" ca="1" si="125"/>
        <v>#VALUE!</v>
      </c>
      <c r="L544" s="10" t="e">
        <f t="shared" ca="1" si="115"/>
        <v>#REF!</v>
      </c>
      <c r="M544" s="10" t="e">
        <f t="shared" ca="1" si="116"/>
        <v>#REF!</v>
      </c>
      <c r="N544" s="2" t="e">
        <f t="shared" ca="1" si="117"/>
        <v>#REF!</v>
      </c>
      <c r="O544" s="10" t="e">
        <f t="shared" ca="1" si="118"/>
        <v>#REF!</v>
      </c>
      <c r="P544" s="2" t="e">
        <f t="shared" ca="1" si="119"/>
        <v>#REF!</v>
      </c>
      <c r="R544" s="1" t="str">
        <f t="shared" si="120"/>
        <v/>
      </c>
      <c r="S544" s="2" t="e">
        <f t="shared" ca="1" si="121"/>
        <v>#REF!</v>
      </c>
      <c r="AN544" s="1"/>
      <c r="AO544" s="2"/>
    </row>
    <row r="545" spans="4:41" x14ac:dyDescent="0.2">
      <c r="D545" s="13" t="str">
        <f>IF(B545&lt;&gt;"",TRUNC(B545-Analyse!$AP$6,2),"")</f>
        <v/>
      </c>
      <c r="F545" s="1" t="str">
        <f t="shared" si="114"/>
        <v/>
      </c>
      <c r="G545" s="12" t="str">
        <f ca="1">IF(F545&lt;&gt;"",ROW($D$5)+MATCH(F545,INDIRECT(Analyse!$AR$6):INDIRECT(Analyse!$AS$6)),"")</f>
        <v/>
      </c>
      <c r="H545" s="1" t="str">
        <f t="shared" ca="1" si="122"/>
        <v/>
      </c>
      <c r="I545" s="1" t="e">
        <f t="shared" ca="1" si="123"/>
        <v>#VALUE!</v>
      </c>
      <c r="J545" s="1" t="str">
        <f t="shared" ca="1" si="124"/>
        <v>C</v>
      </c>
      <c r="K545" s="1" t="e">
        <f t="shared" ca="1" si="125"/>
        <v>#VALUE!</v>
      </c>
      <c r="L545" s="10" t="e">
        <f t="shared" ca="1" si="115"/>
        <v>#REF!</v>
      </c>
      <c r="M545" s="10" t="e">
        <f t="shared" ca="1" si="116"/>
        <v>#REF!</v>
      </c>
      <c r="N545" s="2" t="e">
        <f t="shared" ca="1" si="117"/>
        <v>#REF!</v>
      </c>
      <c r="O545" s="10" t="e">
        <f t="shared" ca="1" si="118"/>
        <v>#REF!</v>
      </c>
      <c r="P545" s="2" t="e">
        <f t="shared" ca="1" si="119"/>
        <v>#REF!</v>
      </c>
      <c r="R545" s="1" t="str">
        <f t="shared" si="120"/>
        <v/>
      </c>
      <c r="S545" s="2" t="e">
        <f t="shared" ca="1" si="121"/>
        <v>#REF!</v>
      </c>
      <c r="AN545" s="1"/>
      <c r="AO545" s="2"/>
    </row>
    <row r="546" spans="4:41" x14ac:dyDescent="0.2">
      <c r="D546" s="13" t="str">
        <f>IF(B546&lt;&gt;"",TRUNC(B546-Analyse!$AP$6,2),"")</f>
        <v/>
      </c>
      <c r="F546" s="1" t="str">
        <f t="shared" si="114"/>
        <v/>
      </c>
      <c r="G546" s="12" t="str">
        <f ca="1">IF(F546&lt;&gt;"",ROW($D$5)+MATCH(F546,INDIRECT(Analyse!$AR$6):INDIRECT(Analyse!$AS$6)),"")</f>
        <v/>
      </c>
      <c r="H546" s="1" t="str">
        <f t="shared" ca="1" si="122"/>
        <v/>
      </c>
      <c r="I546" s="1" t="e">
        <f t="shared" ca="1" si="123"/>
        <v>#VALUE!</v>
      </c>
      <c r="J546" s="1" t="str">
        <f t="shared" ca="1" si="124"/>
        <v>C</v>
      </c>
      <c r="K546" s="1" t="e">
        <f t="shared" ca="1" si="125"/>
        <v>#VALUE!</v>
      </c>
      <c r="L546" s="10" t="e">
        <f t="shared" ca="1" si="115"/>
        <v>#REF!</v>
      </c>
      <c r="M546" s="10" t="e">
        <f t="shared" ca="1" si="116"/>
        <v>#REF!</v>
      </c>
      <c r="N546" s="2" t="e">
        <f t="shared" ca="1" si="117"/>
        <v>#REF!</v>
      </c>
      <c r="O546" s="10" t="e">
        <f t="shared" ca="1" si="118"/>
        <v>#REF!</v>
      </c>
      <c r="P546" s="2" t="e">
        <f t="shared" ca="1" si="119"/>
        <v>#REF!</v>
      </c>
      <c r="R546" s="1" t="str">
        <f t="shared" si="120"/>
        <v/>
      </c>
      <c r="S546" s="2" t="e">
        <f t="shared" ca="1" si="121"/>
        <v>#REF!</v>
      </c>
      <c r="AN546" s="1"/>
      <c r="AO546" s="2"/>
    </row>
    <row r="547" spans="4:41" x14ac:dyDescent="0.2">
      <c r="D547" s="13" t="str">
        <f>IF(B547&lt;&gt;"",TRUNC(B547-Analyse!$AP$6,2),"")</f>
        <v/>
      </c>
      <c r="F547" s="1" t="str">
        <f t="shared" si="114"/>
        <v/>
      </c>
      <c r="G547" s="12" t="str">
        <f ca="1">IF(F547&lt;&gt;"",ROW($D$5)+MATCH(F547,INDIRECT(Analyse!$AR$6):INDIRECT(Analyse!$AS$6)),"")</f>
        <v/>
      </c>
      <c r="H547" s="1" t="str">
        <f t="shared" ca="1" si="122"/>
        <v/>
      </c>
      <c r="I547" s="1" t="e">
        <f t="shared" ca="1" si="123"/>
        <v>#VALUE!</v>
      </c>
      <c r="J547" s="1" t="str">
        <f t="shared" ca="1" si="124"/>
        <v>C</v>
      </c>
      <c r="K547" s="1" t="e">
        <f t="shared" ca="1" si="125"/>
        <v>#VALUE!</v>
      </c>
      <c r="L547" s="10" t="e">
        <f t="shared" ca="1" si="115"/>
        <v>#REF!</v>
      </c>
      <c r="M547" s="10" t="e">
        <f t="shared" ca="1" si="116"/>
        <v>#REF!</v>
      </c>
      <c r="N547" s="2" t="e">
        <f t="shared" ca="1" si="117"/>
        <v>#REF!</v>
      </c>
      <c r="O547" s="10" t="e">
        <f t="shared" ca="1" si="118"/>
        <v>#REF!</v>
      </c>
      <c r="P547" s="2" t="e">
        <f t="shared" ca="1" si="119"/>
        <v>#REF!</v>
      </c>
      <c r="R547" s="1" t="str">
        <f t="shared" si="120"/>
        <v/>
      </c>
      <c r="S547" s="2" t="e">
        <f t="shared" ca="1" si="121"/>
        <v>#REF!</v>
      </c>
      <c r="AN547" s="1"/>
      <c r="AO547" s="2"/>
    </row>
    <row r="548" spans="4:41" x14ac:dyDescent="0.2">
      <c r="D548" s="13" t="str">
        <f>IF(B548&lt;&gt;"",TRUNC(B548-Analyse!$AP$6,2),"")</f>
        <v/>
      </c>
      <c r="F548" s="1" t="str">
        <f t="shared" si="114"/>
        <v/>
      </c>
      <c r="G548" s="12" t="str">
        <f ca="1">IF(F548&lt;&gt;"",ROW($D$5)+MATCH(F548,INDIRECT(Analyse!$AR$6):INDIRECT(Analyse!$AS$6)),"")</f>
        <v/>
      </c>
      <c r="H548" s="1" t="str">
        <f t="shared" ca="1" si="122"/>
        <v/>
      </c>
      <c r="I548" s="1" t="e">
        <f t="shared" ca="1" si="123"/>
        <v>#VALUE!</v>
      </c>
      <c r="J548" s="1" t="str">
        <f t="shared" ca="1" si="124"/>
        <v>C</v>
      </c>
      <c r="K548" s="1" t="e">
        <f t="shared" ca="1" si="125"/>
        <v>#VALUE!</v>
      </c>
      <c r="L548" s="10" t="e">
        <f t="shared" ca="1" si="115"/>
        <v>#REF!</v>
      </c>
      <c r="M548" s="10" t="e">
        <f t="shared" ca="1" si="116"/>
        <v>#REF!</v>
      </c>
      <c r="N548" s="2" t="e">
        <f t="shared" ca="1" si="117"/>
        <v>#REF!</v>
      </c>
      <c r="O548" s="10" t="e">
        <f t="shared" ca="1" si="118"/>
        <v>#REF!</v>
      </c>
      <c r="P548" s="2" t="e">
        <f t="shared" ca="1" si="119"/>
        <v>#REF!</v>
      </c>
      <c r="R548" s="1" t="str">
        <f t="shared" si="120"/>
        <v/>
      </c>
      <c r="S548" s="2" t="e">
        <f t="shared" ca="1" si="121"/>
        <v>#REF!</v>
      </c>
      <c r="AN548" s="1"/>
      <c r="AO548" s="2"/>
    </row>
    <row r="549" spans="4:41" x14ac:dyDescent="0.2">
      <c r="D549" s="13" t="str">
        <f>IF(B549&lt;&gt;"",TRUNC(B549-Analyse!$AP$6,2),"")</f>
        <v/>
      </c>
      <c r="F549" s="1" t="str">
        <f t="shared" si="114"/>
        <v/>
      </c>
      <c r="G549" s="12" t="str">
        <f ca="1">IF(F549&lt;&gt;"",ROW($D$5)+MATCH(F549,INDIRECT(Analyse!$AR$6):INDIRECT(Analyse!$AS$6)),"")</f>
        <v/>
      </c>
      <c r="H549" s="1" t="str">
        <f t="shared" ca="1" si="122"/>
        <v/>
      </c>
      <c r="I549" s="1" t="e">
        <f t="shared" ca="1" si="123"/>
        <v>#VALUE!</v>
      </c>
      <c r="J549" s="1" t="str">
        <f t="shared" ca="1" si="124"/>
        <v>C</v>
      </c>
      <c r="K549" s="1" t="e">
        <f t="shared" ca="1" si="125"/>
        <v>#VALUE!</v>
      </c>
      <c r="L549" s="10" t="e">
        <f t="shared" ca="1" si="115"/>
        <v>#REF!</v>
      </c>
      <c r="M549" s="10" t="e">
        <f t="shared" ca="1" si="116"/>
        <v>#REF!</v>
      </c>
      <c r="N549" s="2" t="e">
        <f t="shared" ca="1" si="117"/>
        <v>#REF!</v>
      </c>
      <c r="O549" s="10" t="e">
        <f t="shared" ca="1" si="118"/>
        <v>#REF!</v>
      </c>
      <c r="P549" s="2" t="e">
        <f t="shared" ca="1" si="119"/>
        <v>#REF!</v>
      </c>
      <c r="R549" s="1" t="str">
        <f t="shared" si="120"/>
        <v/>
      </c>
      <c r="S549" s="2" t="e">
        <f t="shared" ca="1" si="121"/>
        <v>#REF!</v>
      </c>
      <c r="AN549" s="1"/>
      <c r="AO549" s="2"/>
    </row>
    <row r="550" spans="4:41" x14ac:dyDescent="0.2">
      <c r="D550" s="13" t="str">
        <f>IF(B550&lt;&gt;"",TRUNC(B550-Analyse!$AP$6,2),"")</f>
        <v/>
      </c>
      <c r="F550" s="1" t="str">
        <f t="shared" si="114"/>
        <v/>
      </c>
      <c r="G550" s="12" t="str">
        <f ca="1">IF(F550&lt;&gt;"",ROW($D$5)+MATCH(F550,INDIRECT(Analyse!$AR$6):INDIRECT(Analyse!$AS$6)),"")</f>
        <v/>
      </c>
      <c r="H550" s="1" t="str">
        <f t="shared" ca="1" si="122"/>
        <v/>
      </c>
      <c r="I550" s="1" t="e">
        <f t="shared" ca="1" si="123"/>
        <v>#VALUE!</v>
      </c>
      <c r="J550" s="1" t="str">
        <f t="shared" ca="1" si="124"/>
        <v>C</v>
      </c>
      <c r="K550" s="1" t="e">
        <f t="shared" ca="1" si="125"/>
        <v>#VALUE!</v>
      </c>
      <c r="L550" s="10" t="e">
        <f t="shared" ca="1" si="115"/>
        <v>#REF!</v>
      </c>
      <c r="M550" s="10" t="e">
        <f t="shared" ca="1" si="116"/>
        <v>#REF!</v>
      </c>
      <c r="N550" s="2" t="e">
        <f t="shared" ca="1" si="117"/>
        <v>#REF!</v>
      </c>
      <c r="O550" s="10" t="e">
        <f t="shared" ca="1" si="118"/>
        <v>#REF!</v>
      </c>
      <c r="P550" s="2" t="e">
        <f t="shared" ca="1" si="119"/>
        <v>#REF!</v>
      </c>
      <c r="R550" s="1" t="str">
        <f t="shared" si="120"/>
        <v/>
      </c>
      <c r="S550" s="2" t="e">
        <f t="shared" ca="1" si="121"/>
        <v>#REF!</v>
      </c>
      <c r="AN550" s="1"/>
      <c r="AO550" s="2"/>
    </row>
    <row r="551" spans="4:41" x14ac:dyDescent="0.2">
      <c r="D551" s="13" t="str">
        <f>IF(B551&lt;&gt;"",TRUNC(B551-Analyse!$AP$6,2),"")</f>
        <v/>
      </c>
      <c r="F551" s="1" t="str">
        <f t="shared" si="114"/>
        <v/>
      </c>
      <c r="G551" s="12" t="str">
        <f ca="1">IF(F551&lt;&gt;"",ROW($D$5)+MATCH(F551,INDIRECT(Analyse!$AR$6):INDIRECT(Analyse!$AS$6)),"")</f>
        <v/>
      </c>
      <c r="H551" s="1" t="str">
        <f t="shared" ca="1" si="122"/>
        <v/>
      </c>
      <c r="I551" s="1" t="e">
        <f t="shared" ca="1" si="123"/>
        <v>#VALUE!</v>
      </c>
      <c r="J551" s="1" t="str">
        <f t="shared" ca="1" si="124"/>
        <v>C</v>
      </c>
      <c r="K551" s="1" t="e">
        <f t="shared" ca="1" si="125"/>
        <v>#VALUE!</v>
      </c>
      <c r="L551" s="10" t="e">
        <f t="shared" ca="1" si="115"/>
        <v>#REF!</v>
      </c>
      <c r="M551" s="10" t="e">
        <f t="shared" ca="1" si="116"/>
        <v>#REF!</v>
      </c>
      <c r="N551" s="2" t="e">
        <f t="shared" ca="1" si="117"/>
        <v>#REF!</v>
      </c>
      <c r="O551" s="10" t="e">
        <f t="shared" ca="1" si="118"/>
        <v>#REF!</v>
      </c>
      <c r="P551" s="2" t="e">
        <f t="shared" ca="1" si="119"/>
        <v>#REF!</v>
      </c>
      <c r="R551" s="1" t="str">
        <f t="shared" si="120"/>
        <v/>
      </c>
      <c r="S551" s="2" t="e">
        <f t="shared" ca="1" si="121"/>
        <v>#REF!</v>
      </c>
      <c r="AN551" s="1"/>
      <c r="AO551" s="2"/>
    </row>
    <row r="552" spans="4:41" x14ac:dyDescent="0.2">
      <c r="D552" s="13" t="str">
        <f>IF(B552&lt;&gt;"",TRUNC(B552-Analyse!$AP$6,2),"")</f>
        <v/>
      </c>
      <c r="F552" s="1" t="str">
        <f t="shared" si="114"/>
        <v/>
      </c>
      <c r="G552" s="12" t="str">
        <f ca="1">IF(F552&lt;&gt;"",ROW($D$5)+MATCH(F552,INDIRECT(Analyse!$AR$6):INDIRECT(Analyse!$AS$6)),"")</f>
        <v/>
      </c>
      <c r="H552" s="1" t="str">
        <f t="shared" ca="1" si="122"/>
        <v/>
      </c>
      <c r="I552" s="1" t="e">
        <f t="shared" ca="1" si="123"/>
        <v>#VALUE!</v>
      </c>
      <c r="J552" s="1" t="str">
        <f t="shared" ca="1" si="124"/>
        <v>C</v>
      </c>
      <c r="K552" s="1" t="e">
        <f t="shared" ca="1" si="125"/>
        <v>#VALUE!</v>
      </c>
      <c r="L552" s="10" t="e">
        <f t="shared" ca="1" si="115"/>
        <v>#REF!</v>
      </c>
      <c r="M552" s="10" t="e">
        <f t="shared" ca="1" si="116"/>
        <v>#REF!</v>
      </c>
      <c r="N552" s="2" t="e">
        <f t="shared" ca="1" si="117"/>
        <v>#REF!</v>
      </c>
      <c r="O552" s="10" t="e">
        <f t="shared" ca="1" si="118"/>
        <v>#REF!</v>
      </c>
      <c r="P552" s="2" t="e">
        <f t="shared" ca="1" si="119"/>
        <v>#REF!</v>
      </c>
      <c r="R552" s="1" t="str">
        <f t="shared" si="120"/>
        <v/>
      </c>
      <c r="S552" s="2" t="e">
        <f t="shared" ca="1" si="121"/>
        <v>#REF!</v>
      </c>
      <c r="AN552" s="1"/>
      <c r="AO552" s="2"/>
    </row>
    <row r="553" spans="4:41" x14ac:dyDescent="0.2">
      <c r="D553" s="13" t="str">
        <f>IF(B553&lt;&gt;"",TRUNC(B553-Analyse!$AP$6,2),"")</f>
        <v/>
      </c>
      <c r="F553" s="1" t="str">
        <f t="shared" si="114"/>
        <v/>
      </c>
      <c r="G553" s="12" t="str">
        <f ca="1">IF(F553&lt;&gt;"",ROW($D$5)+MATCH(F553,INDIRECT(Analyse!$AR$6):INDIRECT(Analyse!$AS$6)),"")</f>
        <v/>
      </c>
      <c r="H553" s="1" t="str">
        <f t="shared" ca="1" si="122"/>
        <v/>
      </c>
      <c r="I553" s="1" t="e">
        <f t="shared" ca="1" si="123"/>
        <v>#VALUE!</v>
      </c>
      <c r="J553" s="1" t="str">
        <f t="shared" ca="1" si="124"/>
        <v>C</v>
      </c>
      <c r="K553" s="1" t="e">
        <f t="shared" ca="1" si="125"/>
        <v>#VALUE!</v>
      </c>
      <c r="L553" s="10" t="e">
        <f t="shared" ca="1" si="115"/>
        <v>#REF!</v>
      </c>
      <c r="M553" s="10" t="e">
        <f t="shared" ca="1" si="116"/>
        <v>#REF!</v>
      </c>
      <c r="N553" s="2" t="e">
        <f t="shared" ca="1" si="117"/>
        <v>#REF!</v>
      </c>
      <c r="O553" s="10" t="e">
        <f t="shared" ca="1" si="118"/>
        <v>#REF!</v>
      </c>
      <c r="P553" s="2" t="e">
        <f t="shared" ca="1" si="119"/>
        <v>#REF!</v>
      </c>
      <c r="R553" s="1" t="str">
        <f t="shared" si="120"/>
        <v/>
      </c>
      <c r="S553" s="2" t="e">
        <f t="shared" ca="1" si="121"/>
        <v>#REF!</v>
      </c>
      <c r="AN553" s="1"/>
      <c r="AO553" s="2"/>
    </row>
    <row r="554" spans="4:41" x14ac:dyDescent="0.2">
      <c r="D554" s="13" t="str">
        <f>IF(B554&lt;&gt;"",TRUNC(B554-Analyse!$AP$6,2),"")</f>
        <v/>
      </c>
      <c r="F554" s="1" t="str">
        <f t="shared" si="114"/>
        <v/>
      </c>
      <c r="G554" s="12" t="str">
        <f ca="1">IF(F554&lt;&gt;"",ROW($D$5)+MATCH(F554,INDIRECT(Analyse!$AR$6):INDIRECT(Analyse!$AS$6)),"")</f>
        <v/>
      </c>
      <c r="H554" s="1" t="str">
        <f t="shared" ca="1" si="122"/>
        <v/>
      </c>
      <c r="I554" s="1" t="e">
        <f t="shared" ca="1" si="123"/>
        <v>#VALUE!</v>
      </c>
      <c r="J554" s="1" t="str">
        <f t="shared" ca="1" si="124"/>
        <v>C</v>
      </c>
      <c r="K554" s="1" t="e">
        <f t="shared" ca="1" si="125"/>
        <v>#VALUE!</v>
      </c>
      <c r="L554" s="10" t="e">
        <f t="shared" ca="1" si="115"/>
        <v>#REF!</v>
      </c>
      <c r="M554" s="10" t="e">
        <f t="shared" ca="1" si="116"/>
        <v>#REF!</v>
      </c>
      <c r="N554" s="2" t="e">
        <f t="shared" ca="1" si="117"/>
        <v>#REF!</v>
      </c>
      <c r="O554" s="10" t="e">
        <f t="shared" ca="1" si="118"/>
        <v>#REF!</v>
      </c>
      <c r="P554" s="2" t="e">
        <f t="shared" ca="1" si="119"/>
        <v>#REF!</v>
      </c>
      <c r="R554" s="1" t="str">
        <f t="shared" si="120"/>
        <v/>
      </c>
      <c r="S554" s="2" t="e">
        <f t="shared" ca="1" si="121"/>
        <v>#REF!</v>
      </c>
      <c r="AN554" s="1"/>
      <c r="AO554" s="2"/>
    </row>
    <row r="555" spans="4:41" x14ac:dyDescent="0.2">
      <c r="D555" s="13" t="str">
        <f>IF(B555&lt;&gt;"",TRUNC(B555-Analyse!$AP$6,2),"")</f>
        <v/>
      </c>
      <c r="F555" s="1" t="str">
        <f t="shared" si="114"/>
        <v/>
      </c>
      <c r="G555" s="12" t="str">
        <f ca="1">IF(F555&lt;&gt;"",ROW($D$5)+MATCH(F555,INDIRECT(Analyse!$AR$6):INDIRECT(Analyse!$AS$6)),"")</f>
        <v/>
      </c>
      <c r="H555" s="1" t="str">
        <f t="shared" ca="1" si="122"/>
        <v/>
      </c>
      <c r="I555" s="1" t="e">
        <f t="shared" ca="1" si="123"/>
        <v>#VALUE!</v>
      </c>
      <c r="J555" s="1" t="str">
        <f t="shared" ca="1" si="124"/>
        <v>C</v>
      </c>
      <c r="K555" s="1" t="e">
        <f t="shared" ca="1" si="125"/>
        <v>#VALUE!</v>
      </c>
      <c r="L555" s="10" t="e">
        <f t="shared" ca="1" si="115"/>
        <v>#REF!</v>
      </c>
      <c r="M555" s="10" t="e">
        <f t="shared" ca="1" si="116"/>
        <v>#REF!</v>
      </c>
      <c r="N555" s="2" t="e">
        <f t="shared" ca="1" si="117"/>
        <v>#REF!</v>
      </c>
      <c r="O555" s="10" t="e">
        <f t="shared" ca="1" si="118"/>
        <v>#REF!</v>
      </c>
      <c r="P555" s="2" t="e">
        <f t="shared" ca="1" si="119"/>
        <v>#REF!</v>
      </c>
      <c r="R555" s="1" t="str">
        <f t="shared" si="120"/>
        <v/>
      </c>
      <c r="S555" s="2" t="e">
        <f t="shared" ca="1" si="121"/>
        <v>#REF!</v>
      </c>
      <c r="AN555" s="1"/>
      <c r="AO555" s="2"/>
    </row>
    <row r="556" spans="4:41" x14ac:dyDescent="0.2">
      <c r="D556" s="13" t="str">
        <f>IF(B556&lt;&gt;"",TRUNC(B556-Analyse!$AP$6,2),"")</f>
        <v/>
      </c>
      <c r="F556" s="1" t="str">
        <f t="shared" si="114"/>
        <v/>
      </c>
      <c r="G556" s="12" t="str">
        <f ca="1">IF(F556&lt;&gt;"",ROW($D$5)+MATCH(F556,INDIRECT(Analyse!$AR$6):INDIRECT(Analyse!$AS$6)),"")</f>
        <v/>
      </c>
      <c r="H556" s="1" t="str">
        <f t="shared" ca="1" si="122"/>
        <v/>
      </c>
      <c r="I556" s="1" t="e">
        <f t="shared" ca="1" si="123"/>
        <v>#VALUE!</v>
      </c>
      <c r="J556" s="1" t="str">
        <f t="shared" ca="1" si="124"/>
        <v>C</v>
      </c>
      <c r="K556" s="1" t="e">
        <f t="shared" ca="1" si="125"/>
        <v>#VALUE!</v>
      </c>
      <c r="L556" s="10" t="e">
        <f t="shared" ca="1" si="115"/>
        <v>#REF!</v>
      </c>
      <c r="M556" s="10" t="e">
        <f t="shared" ca="1" si="116"/>
        <v>#REF!</v>
      </c>
      <c r="N556" s="2" t="e">
        <f t="shared" ca="1" si="117"/>
        <v>#REF!</v>
      </c>
      <c r="O556" s="10" t="e">
        <f t="shared" ca="1" si="118"/>
        <v>#REF!</v>
      </c>
      <c r="P556" s="2" t="e">
        <f t="shared" ca="1" si="119"/>
        <v>#REF!</v>
      </c>
      <c r="R556" s="1" t="str">
        <f t="shared" si="120"/>
        <v/>
      </c>
      <c r="S556" s="2" t="e">
        <f t="shared" ca="1" si="121"/>
        <v>#REF!</v>
      </c>
      <c r="AN556" s="1"/>
      <c r="AO556" s="2"/>
    </row>
    <row r="557" spans="4:41" x14ac:dyDescent="0.2">
      <c r="D557" s="13" t="str">
        <f>IF(B557&lt;&gt;"",TRUNC(B557-Analyse!$AP$6,2),"")</f>
        <v/>
      </c>
      <c r="F557" s="1" t="str">
        <f t="shared" si="114"/>
        <v/>
      </c>
      <c r="G557" s="12" t="str">
        <f ca="1">IF(F557&lt;&gt;"",ROW($D$5)+MATCH(F557,INDIRECT(Analyse!$AR$6):INDIRECT(Analyse!$AS$6)),"")</f>
        <v/>
      </c>
      <c r="H557" s="1" t="str">
        <f t="shared" ca="1" si="122"/>
        <v/>
      </c>
      <c r="I557" s="1" t="e">
        <f t="shared" ca="1" si="123"/>
        <v>#VALUE!</v>
      </c>
      <c r="J557" s="1" t="str">
        <f t="shared" ca="1" si="124"/>
        <v>C</v>
      </c>
      <c r="K557" s="1" t="e">
        <f t="shared" ca="1" si="125"/>
        <v>#VALUE!</v>
      </c>
      <c r="L557" s="10" t="e">
        <f t="shared" ca="1" si="115"/>
        <v>#REF!</v>
      </c>
      <c r="M557" s="10" t="e">
        <f t="shared" ca="1" si="116"/>
        <v>#REF!</v>
      </c>
      <c r="N557" s="2" t="e">
        <f t="shared" ca="1" si="117"/>
        <v>#REF!</v>
      </c>
      <c r="O557" s="10" t="e">
        <f t="shared" ca="1" si="118"/>
        <v>#REF!</v>
      </c>
      <c r="P557" s="2" t="e">
        <f t="shared" ca="1" si="119"/>
        <v>#REF!</v>
      </c>
      <c r="R557" s="1" t="str">
        <f t="shared" si="120"/>
        <v/>
      </c>
      <c r="S557" s="2" t="e">
        <f t="shared" ca="1" si="121"/>
        <v>#REF!</v>
      </c>
      <c r="AN557" s="1"/>
      <c r="AO557" s="2"/>
    </row>
    <row r="558" spans="4:41" x14ac:dyDescent="0.2">
      <c r="D558" s="13" t="str">
        <f>IF(B558&lt;&gt;"",TRUNC(B558-Analyse!$AP$6,2),"")</f>
        <v/>
      </c>
      <c r="F558" s="1" t="str">
        <f t="shared" si="114"/>
        <v/>
      </c>
      <c r="G558" s="12" t="str">
        <f ca="1">IF(F558&lt;&gt;"",ROW($D$5)+MATCH(F558,INDIRECT(Analyse!$AR$6):INDIRECT(Analyse!$AS$6)),"")</f>
        <v/>
      </c>
      <c r="H558" s="1" t="str">
        <f t="shared" ca="1" si="122"/>
        <v/>
      </c>
      <c r="I558" s="1" t="e">
        <f t="shared" ca="1" si="123"/>
        <v>#VALUE!</v>
      </c>
      <c r="J558" s="1" t="str">
        <f t="shared" ca="1" si="124"/>
        <v>C</v>
      </c>
      <c r="K558" s="1" t="e">
        <f t="shared" ca="1" si="125"/>
        <v>#VALUE!</v>
      </c>
      <c r="L558" s="10" t="e">
        <f t="shared" ca="1" si="115"/>
        <v>#REF!</v>
      </c>
      <c r="M558" s="10" t="e">
        <f t="shared" ca="1" si="116"/>
        <v>#REF!</v>
      </c>
      <c r="N558" s="2" t="e">
        <f t="shared" ca="1" si="117"/>
        <v>#REF!</v>
      </c>
      <c r="O558" s="10" t="e">
        <f t="shared" ca="1" si="118"/>
        <v>#REF!</v>
      </c>
      <c r="P558" s="2" t="e">
        <f t="shared" ca="1" si="119"/>
        <v>#REF!</v>
      </c>
      <c r="R558" s="1" t="str">
        <f t="shared" si="120"/>
        <v/>
      </c>
      <c r="S558" s="2" t="e">
        <f t="shared" ca="1" si="121"/>
        <v>#REF!</v>
      </c>
      <c r="AN558" s="1"/>
      <c r="AO558" s="2"/>
    </row>
    <row r="559" spans="4:41" x14ac:dyDescent="0.2">
      <c r="D559" s="13" t="str">
        <f>IF(B559&lt;&gt;"",TRUNC(B559-Analyse!$AP$6,2),"")</f>
        <v/>
      </c>
      <c r="F559" s="1" t="str">
        <f t="shared" si="114"/>
        <v/>
      </c>
      <c r="G559" s="12" t="str">
        <f ca="1">IF(F559&lt;&gt;"",ROW($D$5)+MATCH(F559,INDIRECT(Analyse!$AR$6):INDIRECT(Analyse!$AS$6)),"")</f>
        <v/>
      </c>
      <c r="H559" s="1" t="str">
        <f t="shared" ca="1" si="122"/>
        <v/>
      </c>
      <c r="I559" s="1" t="e">
        <f t="shared" ca="1" si="123"/>
        <v>#VALUE!</v>
      </c>
      <c r="J559" s="1" t="str">
        <f t="shared" ca="1" si="124"/>
        <v>C</v>
      </c>
      <c r="K559" s="1" t="e">
        <f t="shared" ca="1" si="125"/>
        <v>#VALUE!</v>
      </c>
      <c r="L559" s="10" t="e">
        <f t="shared" ca="1" si="115"/>
        <v>#REF!</v>
      </c>
      <c r="M559" s="10" t="e">
        <f t="shared" ca="1" si="116"/>
        <v>#REF!</v>
      </c>
      <c r="N559" s="2" t="e">
        <f t="shared" ca="1" si="117"/>
        <v>#REF!</v>
      </c>
      <c r="O559" s="10" t="e">
        <f t="shared" ca="1" si="118"/>
        <v>#REF!</v>
      </c>
      <c r="P559" s="2" t="e">
        <f t="shared" ca="1" si="119"/>
        <v>#REF!</v>
      </c>
      <c r="R559" s="1" t="str">
        <f t="shared" si="120"/>
        <v/>
      </c>
      <c r="S559" s="2" t="e">
        <f t="shared" ca="1" si="121"/>
        <v>#REF!</v>
      </c>
      <c r="AN559" s="1"/>
      <c r="AO559" s="2"/>
    </row>
    <row r="560" spans="4:41" x14ac:dyDescent="0.2">
      <c r="D560" s="13" t="str">
        <f>IF(B560&lt;&gt;"",TRUNC(B560-Analyse!$AP$6,2),"")</f>
        <v/>
      </c>
      <c r="F560" s="1" t="str">
        <f t="shared" si="114"/>
        <v/>
      </c>
      <c r="G560" s="12" t="str">
        <f ca="1">IF(F560&lt;&gt;"",ROW($D$5)+MATCH(F560,INDIRECT(Analyse!$AR$6):INDIRECT(Analyse!$AS$6)),"")</f>
        <v/>
      </c>
      <c r="H560" s="1" t="str">
        <f t="shared" ca="1" si="122"/>
        <v/>
      </c>
      <c r="I560" s="1" t="e">
        <f t="shared" ca="1" si="123"/>
        <v>#VALUE!</v>
      </c>
      <c r="J560" s="1" t="str">
        <f t="shared" ca="1" si="124"/>
        <v>C</v>
      </c>
      <c r="K560" s="1" t="e">
        <f t="shared" ca="1" si="125"/>
        <v>#VALUE!</v>
      </c>
      <c r="L560" s="10" t="e">
        <f t="shared" ca="1" si="115"/>
        <v>#REF!</v>
      </c>
      <c r="M560" s="10" t="e">
        <f t="shared" ca="1" si="116"/>
        <v>#REF!</v>
      </c>
      <c r="N560" s="2" t="e">
        <f t="shared" ca="1" si="117"/>
        <v>#REF!</v>
      </c>
      <c r="O560" s="10" t="e">
        <f t="shared" ca="1" si="118"/>
        <v>#REF!</v>
      </c>
      <c r="P560" s="2" t="e">
        <f t="shared" ca="1" si="119"/>
        <v>#REF!</v>
      </c>
      <c r="R560" s="1" t="str">
        <f t="shared" si="120"/>
        <v/>
      </c>
      <c r="S560" s="2" t="e">
        <f t="shared" ca="1" si="121"/>
        <v>#REF!</v>
      </c>
      <c r="AN560" s="1"/>
      <c r="AO560" s="2"/>
    </row>
    <row r="561" spans="4:41" x14ac:dyDescent="0.2">
      <c r="D561" s="13" t="str">
        <f>IF(B561&lt;&gt;"",TRUNC(B561-Analyse!$AP$6,2),"")</f>
        <v/>
      </c>
      <c r="F561" s="1" t="str">
        <f t="shared" si="114"/>
        <v/>
      </c>
      <c r="G561" s="12" t="str">
        <f ca="1">IF(F561&lt;&gt;"",ROW($D$5)+MATCH(F561,INDIRECT(Analyse!$AR$6):INDIRECT(Analyse!$AS$6)),"")</f>
        <v/>
      </c>
      <c r="H561" s="1" t="str">
        <f t="shared" ca="1" si="122"/>
        <v/>
      </c>
      <c r="I561" s="1" t="e">
        <f t="shared" ca="1" si="123"/>
        <v>#VALUE!</v>
      </c>
      <c r="J561" s="1" t="str">
        <f t="shared" ca="1" si="124"/>
        <v>C</v>
      </c>
      <c r="K561" s="1" t="e">
        <f t="shared" ca="1" si="125"/>
        <v>#VALUE!</v>
      </c>
      <c r="L561" s="10" t="e">
        <f t="shared" ca="1" si="115"/>
        <v>#REF!</v>
      </c>
      <c r="M561" s="10" t="e">
        <f t="shared" ca="1" si="116"/>
        <v>#REF!</v>
      </c>
      <c r="N561" s="2" t="e">
        <f t="shared" ca="1" si="117"/>
        <v>#REF!</v>
      </c>
      <c r="O561" s="10" t="e">
        <f t="shared" ca="1" si="118"/>
        <v>#REF!</v>
      </c>
      <c r="P561" s="2" t="e">
        <f t="shared" ca="1" si="119"/>
        <v>#REF!</v>
      </c>
      <c r="R561" s="1" t="str">
        <f t="shared" si="120"/>
        <v/>
      </c>
      <c r="S561" s="2" t="e">
        <f t="shared" ca="1" si="121"/>
        <v>#REF!</v>
      </c>
      <c r="AN561" s="1"/>
      <c r="AO561" s="2"/>
    </row>
    <row r="562" spans="4:41" x14ac:dyDescent="0.2">
      <c r="D562" s="13" t="str">
        <f>IF(B562&lt;&gt;"",TRUNC(B562-Analyse!$AP$6,2),"")</f>
        <v/>
      </c>
      <c r="F562" s="1" t="str">
        <f t="shared" si="114"/>
        <v/>
      </c>
      <c r="G562" s="12" t="str">
        <f ca="1">IF(F562&lt;&gt;"",ROW($D$5)+MATCH(F562,INDIRECT(Analyse!$AR$6):INDIRECT(Analyse!$AS$6)),"")</f>
        <v/>
      </c>
      <c r="H562" s="1" t="str">
        <f t="shared" ca="1" si="122"/>
        <v/>
      </c>
      <c r="I562" s="1" t="e">
        <f t="shared" ca="1" si="123"/>
        <v>#VALUE!</v>
      </c>
      <c r="J562" s="1" t="str">
        <f t="shared" ca="1" si="124"/>
        <v>C</v>
      </c>
      <c r="K562" s="1" t="e">
        <f t="shared" ca="1" si="125"/>
        <v>#VALUE!</v>
      </c>
      <c r="L562" s="10" t="e">
        <f t="shared" ca="1" si="115"/>
        <v>#REF!</v>
      </c>
      <c r="M562" s="10" t="e">
        <f t="shared" ca="1" si="116"/>
        <v>#REF!</v>
      </c>
      <c r="N562" s="2" t="e">
        <f t="shared" ca="1" si="117"/>
        <v>#REF!</v>
      </c>
      <c r="O562" s="10" t="e">
        <f t="shared" ca="1" si="118"/>
        <v>#REF!</v>
      </c>
      <c r="P562" s="2" t="e">
        <f t="shared" ca="1" si="119"/>
        <v>#REF!</v>
      </c>
      <c r="R562" s="1" t="str">
        <f t="shared" si="120"/>
        <v/>
      </c>
      <c r="S562" s="2" t="e">
        <f t="shared" ca="1" si="121"/>
        <v>#REF!</v>
      </c>
      <c r="AN562" s="1"/>
      <c r="AO562" s="2"/>
    </row>
    <row r="563" spans="4:41" x14ac:dyDescent="0.2">
      <c r="D563" s="13" t="str">
        <f>IF(B563&lt;&gt;"",TRUNC(B563-Analyse!$AP$6,2),"")</f>
        <v/>
      </c>
      <c r="F563" s="1" t="str">
        <f t="shared" si="114"/>
        <v/>
      </c>
      <c r="G563" s="12" t="str">
        <f ca="1">IF(F563&lt;&gt;"",ROW($D$5)+MATCH(F563,INDIRECT(Analyse!$AR$6):INDIRECT(Analyse!$AS$6)),"")</f>
        <v/>
      </c>
      <c r="H563" s="1" t="str">
        <f t="shared" ca="1" si="122"/>
        <v/>
      </c>
      <c r="I563" s="1" t="e">
        <f t="shared" ca="1" si="123"/>
        <v>#VALUE!</v>
      </c>
      <c r="J563" s="1" t="str">
        <f t="shared" ca="1" si="124"/>
        <v>C</v>
      </c>
      <c r="K563" s="1" t="e">
        <f t="shared" ca="1" si="125"/>
        <v>#VALUE!</v>
      </c>
      <c r="L563" s="10" t="e">
        <f t="shared" ca="1" si="115"/>
        <v>#REF!</v>
      </c>
      <c r="M563" s="10" t="e">
        <f t="shared" ca="1" si="116"/>
        <v>#REF!</v>
      </c>
      <c r="N563" s="2" t="e">
        <f t="shared" ca="1" si="117"/>
        <v>#REF!</v>
      </c>
      <c r="O563" s="10" t="e">
        <f t="shared" ca="1" si="118"/>
        <v>#REF!</v>
      </c>
      <c r="P563" s="2" t="e">
        <f t="shared" ca="1" si="119"/>
        <v>#REF!</v>
      </c>
      <c r="R563" s="1" t="str">
        <f t="shared" si="120"/>
        <v/>
      </c>
      <c r="S563" s="2" t="e">
        <f t="shared" ca="1" si="121"/>
        <v>#REF!</v>
      </c>
      <c r="AN563" s="1"/>
      <c r="AO563" s="2"/>
    </row>
    <row r="564" spans="4:41" x14ac:dyDescent="0.2">
      <c r="D564" s="13" t="str">
        <f>IF(B564&lt;&gt;"",TRUNC(B564-Analyse!$AP$6,2),"")</f>
        <v/>
      </c>
      <c r="F564" s="1" t="str">
        <f t="shared" si="114"/>
        <v/>
      </c>
      <c r="G564" s="12" t="str">
        <f ca="1">IF(F564&lt;&gt;"",ROW($D$5)+MATCH(F564,INDIRECT(Analyse!$AR$6):INDIRECT(Analyse!$AS$6)),"")</f>
        <v/>
      </c>
      <c r="H564" s="1" t="str">
        <f t="shared" ca="1" si="122"/>
        <v/>
      </c>
      <c r="I564" s="1" t="e">
        <f t="shared" ca="1" si="123"/>
        <v>#VALUE!</v>
      </c>
      <c r="J564" s="1" t="str">
        <f t="shared" ca="1" si="124"/>
        <v>C</v>
      </c>
      <c r="K564" s="1" t="e">
        <f t="shared" ca="1" si="125"/>
        <v>#VALUE!</v>
      </c>
      <c r="L564" s="10" t="e">
        <f t="shared" ca="1" si="115"/>
        <v>#REF!</v>
      </c>
      <c r="M564" s="10" t="e">
        <f t="shared" ca="1" si="116"/>
        <v>#REF!</v>
      </c>
      <c r="N564" s="2" t="e">
        <f t="shared" ca="1" si="117"/>
        <v>#REF!</v>
      </c>
      <c r="O564" s="10" t="e">
        <f t="shared" ca="1" si="118"/>
        <v>#REF!</v>
      </c>
      <c r="P564" s="2" t="e">
        <f t="shared" ca="1" si="119"/>
        <v>#REF!</v>
      </c>
      <c r="R564" s="1" t="str">
        <f t="shared" si="120"/>
        <v/>
      </c>
      <c r="S564" s="2" t="e">
        <f t="shared" ca="1" si="121"/>
        <v>#REF!</v>
      </c>
      <c r="AN564" s="1"/>
      <c r="AO564" s="2"/>
    </row>
    <row r="565" spans="4:41" x14ac:dyDescent="0.2">
      <c r="D565" s="13" t="str">
        <f>IF(B565&lt;&gt;"",TRUNC(B565-Analyse!$AP$6,2),"")</f>
        <v/>
      </c>
      <c r="F565" s="1" t="str">
        <f t="shared" si="114"/>
        <v/>
      </c>
      <c r="G565" s="12" t="str">
        <f ca="1">IF(F565&lt;&gt;"",ROW($D$5)+MATCH(F565,INDIRECT(Analyse!$AR$6):INDIRECT(Analyse!$AS$6)),"")</f>
        <v/>
      </c>
      <c r="H565" s="1" t="str">
        <f t="shared" ca="1" si="122"/>
        <v/>
      </c>
      <c r="I565" s="1" t="e">
        <f t="shared" ca="1" si="123"/>
        <v>#VALUE!</v>
      </c>
      <c r="J565" s="1" t="str">
        <f t="shared" ca="1" si="124"/>
        <v>C</v>
      </c>
      <c r="K565" s="1" t="e">
        <f t="shared" ca="1" si="125"/>
        <v>#VALUE!</v>
      </c>
      <c r="L565" s="10" t="e">
        <f t="shared" ca="1" si="115"/>
        <v>#REF!</v>
      </c>
      <c r="M565" s="10" t="e">
        <f t="shared" ca="1" si="116"/>
        <v>#REF!</v>
      </c>
      <c r="N565" s="2" t="e">
        <f t="shared" ca="1" si="117"/>
        <v>#REF!</v>
      </c>
      <c r="O565" s="10" t="e">
        <f t="shared" ca="1" si="118"/>
        <v>#REF!</v>
      </c>
      <c r="P565" s="2" t="e">
        <f t="shared" ca="1" si="119"/>
        <v>#REF!</v>
      </c>
      <c r="R565" s="1" t="str">
        <f t="shared" si="120"/>
        <v/>
      </c>
      <c r="S565" s="2" t="e">
        <f t="shared" ca="1" si="121"/>
        <v>#REF!</v>
      </c>
      <c r="AN565" s="1"/>
      <c r="AO565" s="2"/>
    </row>
    <row r="566" spans="4:41" x14ac:dyDescent="0.2">
      <c r="D566" s="13" t="str">
        <f>IF(B566&lt;&gt;"",TRUNC(B566-Analyse!$AP$6,2),"")</f>
        <v/>
      </c>
      <c r="F566" s="1" t="str">
        <f t="shared" si="114"/>
        <v/>
      </c>
      <c r="G566" s="12" t="str">
        <f ca="1">IF(F566&lt;&gt;"",ROW($D$5)+MATCH(F566,INDIRECT(Analyse!$AR$6):INDIRECT(Analyse!$AS$6)),"")</f>
        <v/>
      </c>
      <c r="H566" s="1" t="str">
        <f t="shared" ca="1" si="122"/>
        <v/>
      </c>
      <c r="I566" s="1" t="e">
        <f t="shared" ca="1" si="123"/>
        <v>#VALUE!</v>
      </c>
      <c r="J566" s="1" t="str">
        <f t="shared" ca="1" si="124"/>
        <v>C</v>
      </c>
      <c r="K566" s="1" t="e">
        <f t="shared" ca="1" si="125"/>
        <v>#VALUE!</v>
      </c>
      <c r="L566" s="10" t="e">
        <f t="shared" ca="1" si="115"/>
        <v>#REF!</v>
      </c>
      <c r="M566" s="10" t="e">
        <f t="shared" ca="1" si="116"/>
        <v>#REF!</v>
      </c>
      <c r="N566" s="2" t="e">
        <f t="shared" ca="1" si="117"/>
        <v>#REF!</v>
      </c>
      <c r="O566" s="10" t="e">
        <f t="shared" ca="1" si="118"/>
        <v>#REF!</v>
      </c>
      <c r="P566" s="2" t="e">
        <f t="shared" ca="1" si="119"/>
        <v>#REF!</v>
      </c>
      <c r="R566" s="1" t="str">
        <f t="shared" si="120"/>
        <v/>
      </c>
      <c r="S566" s="2" t="e">
        <f t="shared" ca="1" si="121"/>
        <v>#REF!</v>
      </c>
      <c r="AN566" s="1"/>
      <c r="AO566" s="2"/>
    </row>
    <row r="567" spans="4:41" x14ac:dyDescent="0.2">
      <c r="D567" s="13" t="str">
        <f>IF(B567&lt;&gt;"",TRUNC(B567-Analyse!$AP$6,2),"")</f>
        <v/>
      </c>
      <c r="F567" s="1" t="str">
        <f t="shared" si="114"/>
        <v/>
      </c>
      <c r="G567" s="12" t="str">
        <f ca="1">IF(F567&lt;&gt;"",ROW($D$5)+MATCH(F567,INDIRECT(Analyse!$AR$6):INDIRECT(Analyse!$AS$6)),"")</f>
        <v/>
      </c>
      <c r="H567" s="1" t="str">
        <f t="shared" ca="1" si="122"/>
        <v/>
      </c>
      <c r="I567" s="1" t="e">
        <f t="shared" ca="1" si="123"/>
        <v>#VALUE!</v>
      </c>
      <c r="J567" s="1" t="str">
        <f t="shared" ca="1" si="124"/>
        <v>C</v>
      </c>
      <c r="K567" s="1" t="e">
        <f t="shared" ca="1" si="125"/>
        <v>#VALUE!</v>
      </c>
      <c r="L567" s="10" t="e">
        <f t="shared" ca="1" si="115"/>
        <v>#REF!</v>
      </c>
      <c r="M567" s="10" t="e">
        <f t="shared" ca="1" si="116"/>
        <v>#REF!</v>
      </c>
      <c r="N567" s="2" t="e">
        <f t="shared" ca="1" si="117"/>
        <v>#REF!</v>
      </c>
      <c r="O567" s="10" t="e">
        <f t="shared" ca="1" si="118"/>
        <v>#REF!</v>
      </c>
      <c r="P567" s="2" t="e">
        <f t="shared" ca="1" si="119"/>
        <v>#REF!</v>
      </c>
      <c r="R567" s="1" t="str">
        <f t="shared" si="120"/>
        <v/>
      </c>
      <c r="S567" s="2" t="e">
        <f t="shared" ca="1" si="121"/>
        <v>#REF!</v>
      </c>
      <c r="AN567" s="1"/>
      <c r="AO567" s="2"/>
    </row>
    <row r="568" spans="4:41" x14ac:dyDescent="0.2">
      <c r="D568" s="13" t="str">
        <f>IF(B568&lt;&gt;"",TRUNC(B568-Analyse!$AP$6,2),"")</f>
        <v/>
      </c>
      <c r="F568" s="1" t="str">
        <f t="shared" si="114"/>
        <v/>
      </c>
      <c r="G568" s="12" t="str">
        <f ca="1">IF(F568&lt;&gt;"",ROW($D$5)+MATCH(F568,INDIRECT(Analyse!$AR$6):INDIRECT(Analyse!$AS$6)),"")</f>
        <v/>
      </c>
      <c r="H568" s="1" t="str">
        <f t="shared" ca="1" si="122"/>
        <v/>
      </c>
      <c r="I568" s="1" t="e">
        <f t="shared" ca="1" si="123"/>
        <v>#VALUE!</v>
      </c>
      <c r="J568" s="1" t="str">
        <f t="shared" ca="1" si="124"/>
        <v>C</v>
      </c>
      <c r="K568" s="1" t="e">
        <f t="shared" ca="1" si="125"/>
        <v>#VALUE!</v>
      </c>
      <c r="L568" s="10" t="e">
        <f t="shared" ca="1" si="115"/>
        <v>#REF!</v>
      </c>
      <c r="M568" s="10" t="e">
        <f t="shared" ca="1" si="116"/>
        <v>#REF!</v>
      </c>
      <c r="N568" s="2" t="e">
        <f t="shared" ca="1" si="117"/>
        <v>#REF!</v>
      </c>
      <c r="O568" s="10" t="e">
        <f t="shared" ca="1" si="118"/>
        <v>#REF!</v>
      </c>
      <c r="P568" s="2" t="e">
        <f t="shared" ca="1" si="119"/>
        <v>#REF!</v>
      </c>
      <c r="R568" s="1" t="str">
        <f t="shared" si="120"/>
        <v/>
      </c>
      <c r="S568" s="2" t="e">
        <f t="shared" ca="1" si="121"/>
        <v>#REF!</v>
      </c>
      <c r="AN568" s="1"/>
      <c r="AO568" s="2"/>
    </row>
    <row r="569" spans="4:41" x14ac:dyDescent="0.2">
      <c r="D569" s="13" t="str">
        <f>IF(B569&lt;&gt;"",TRUNC(B569-Analyse!$AP$6,2),"")</f>
        <v/>
      </c>
      <c r="F569" s="1" t="str">
        <f t="shared" ref="F569:F601" si="126">IF(B569&lt;&gt;"",ROUND(F568+0.1,1),"")</f>
        <v/>
      </c>
      <c r="G569" s="12" t="str">
        <f ca="1">IF(F569&lt;&gt;"",ROW($D$5)+MATCH(F569,INDIRECT(Analyse!$AR$6):INDIRECT(Analyse!$AS$6)),"")</f>
        <v/>
      </c>
      <c r="H569" s="1" t="str">
        <f t="shared" ca="1" si="122"/>
        <v/>
      </c>
      <c r="I569" s="1" t="e">
        <f t="shared" ca="1" si="123"/>
        <v>#VALUE!</v>
      </c>
      <c r="J569" s="1" t="str">
        <f t="shared" ca="1" si="124"/>
        <v>C</v>
      </c>
      <c r="K569" s="1" t="e">
        <f t="shared" ca="1" si="125"/>
        <v>#VALUE!</v>
      </c>
      <c r="L569" s="10" t="e">
        <f t="shared" ref="L569:L601" ca="1" si="127">IF(INDIRECT(J569)&lt;&gt;"",INDIRECT(K569)-INDIRECT(J569),"")</f>
        <v>#REF!</v>
      </c>
      <c r="M569" s="10" t="e">
        <f t="shared" ref="M569:M601" ca="1" si="128">IF(L569&lt;&gt;"",INDIRECT(I569)-INDIRECT(H569),"")</f>
        <v>#REF!</v>
      </c>
      <c r="N569" s="2" t="e">
        <f t="shared" ref="N569:N601" ca="1" si="129">IF(M569&lt;&gt;"",L569/M569,"")</f>
        <v>#REF!</v>
      </c>
      <c r="O569" s="10" t="e">
        <f t="shared" ref="O569:O601" ca="1" si="130">IF(N569&lt;&gt;"",INDIRECT(K569)-N569*INDIRECT(I569),"")</f>
        <v>#REF!</v>
      </c>
      <c r="P569" s="2" t="e">
        <f t="shared" ref="P569:P601" ca="1" si="131">IF(O569&lt;&gt;"",N569*F569+O569,"")</f>
        <v>#REF!</v>
      </c>
      <c r="R569" s="1" t="str">
        <f t="shared" ref="R569:R601" si="132">F569</f>
        <v/>
      </c>
      <c r="S569" s="2" t="e">
        <f t="shared" ref="S569:S601" ca="1" si="133">P569</f>
        <v>#REF!</v>
      </c>
      <c r="AN569" s="1"/>
      <c r="AO569" s="2"/>
    </row>
    <row r="570" spans="4:41" x14ac:dyDescent="0.2">
      <c r="D570" s="13" t="str">
        <f>IF(B570&lt;&gt;"",TRUNC(B570-Analyse!$AP$6,2),"")</f>
        <v/>
      </c>
      <c r="F570" s="1" t="str">
        <f t="shared" si="126"/>
        <v/>
      </c>
      <c r="G570" s="12" t="str">
        <f ca="1">IF(F570&lt;&gt;"",ROW($D$5)+MATCH(F570,INDIRECT(Analyse!$AR$6):INDIRECT(Analyse!$AS$6)),"")</f>
        <v/>
      </c>
      <c r="H570" s="1" t="str">
        <f t="shared" ca="1" si="122"/>
        <v/>
      </c>
      <c r="I570" s="1" t="e">
        <f t="shared" ca="1" si="123"/>
        <v>#VALUE!</v>
      </c>
      <c r="J570" s="1" t="str">
        <f t="shared" ca="1" si="124"/>
        <v>C</v>
      </c>
      <c r="K570" s="1" t="e">
        <f t="shared" ca="1" si="125"/>
        <v>#VALUE!</v>
      </c>
      <c r="L570" s="10" t="e">
        <f t="shared" ca="1" si="127"/>
        <v>#REF!</v>
      </c>
      <c r="M570" s="10" t="e">
        <f t="shared" ca="1" si="128"/>
        <v>#REF!</v>
      </c>
      <c r="N570" s="2" t="e">
        <f t="shared" ca="1" si="129"/>
        <v>#REF!</v>
      </c>
      <c r="O570" s="10" t="e">
        <f t="shared" ca="1" si="130"/>
        <v>#REF!</v>
      </c>
      <c r="P570" s="2" t="e">
        <f t="shared" ca="1" si="131"/>
        <v>#REF!</v>
      </c>
      <c r="R570" s="1" t="str">
        <f t="shared" si="132"/>
        <v/>
      </c>
      <c r="S570" s="2" t="e">
        <f t="shared" ca="1" si="133"/>
        <v>#REF!</v>
      </c>
      <c r="AN570" s="1"/>
      <c r="AO570" s="2"/>
    </row>
    <row r="571" spans="4:41" x14ac:dyDescent="0.2">
      <c r="D571" s="13" t="str">
        <f>IF(B571&lt;&gt;"",TRUNC(B571-Analyse!$AP$6,2),"")</f>
        <v/>
      </c>
      <c r="F571" s="1" t="str">
        <f t="shared" si="126"/>
        <v/>
      </c>
      <c r="G571" s="12" t="str">
        <f ca="1">IF(F571&lt;&gt;"",ROW($D$5)+MATCH(F571,INDIRECT(Analyse!$AR$6):INDIRECT(Analyse!$AS$6)),"")</f>
        <v/>
      </c>
      <c r="H571" s="1" t="str">
        <f t="shared" ca="1" si="122"/>
        <v/>
      </c>
      <c r="I571" s="1" t="e">
        <f t="shared" ca="1" si="123"/>
        <v>#VALUE!</v>
      </c>
      <c r="J571" s="1" t="str">
        <f t="shared" ca="1" si="124"/>
        <v>C</v>
      </c>
      <c r="K571" s="1" t="e">
        <f t="shared" ca="1" si="125"/>
        <v>#VALUE!</v>
      </c>
      <c r="L571" s="10" t="e">
        <f t="shared" ca="1" si="127"/>
        <v>#REF!</v>
      </c>
      <c r="M571" s="10" t="e">
        <f t="shared" ca="1" si="128"/>
        <v>#REF!</v>
      </c>
      <c r="N571" s="2" t="e">
        <f t="shared" ca="1" si="129"/>
        <v>#REF!</v>
      </c>
      <c r="O571" s="10" t="e">
        <f t="shared" ca="1" si="130"/>
        <v>#REF!</v>
      </c>
      <c r="P571" s="2" t="e">
        <f t="shared" ca="1" si="131"/>
        <v>#REF!</v>
      </c>
      <c r="R571" s="1" t="str">
        <f t="shared" si="132"/>
        <v/>
      </c>
      <c r="S571" s="2" t="e">
        <f t="shared" ca="1" si="133"/>
        <v>#REF!</v>
      </c>
      <c r="AN571" s="1"/>
      <c r="AO571" s="2"/>
    </row>
    <row r="572" spans="4:41" x14ac:dyDescent="0.2">
      <c r="D572" s="13" t="str">
        <f>IF(B572&lt;&gt;"",TRUNC(B572-Analyse!$AP$6,2),"")</f>
        <v/>
      </c>
      <c r="F572" s="1" t="str">
        <f t="shared" si="126"/>
        <v/>
      </c>
      <c r="G572" s="12" t="str">
        <f ca="1">IF(F572&lt;&gt;"",ROW($D$5)+MATCH(F572,INDIRECT(Analyse!$AR$6):INDIRECT(Analyse!$AS$6)),"")</f>
        <v/>
      </c>
      <c r="H572" s="1" t="str">
        <f t="shared" ca="1" si="122"/>
        <v/>
      </c>
      <c r="I572" s="1" t="e">
        <f t="shared" ca="1" si="123"/>
        <v>#VALUE!</v>
      </c>
      <c r="J572" s="1" t="str">
        <f t="shared" ca="1" si="124"/>
        <v>C</v>
      </c>
      <c r="K572" s="1" t="e">
        <f t="shared" ca="1" si="125"/>
        <v>#VALUE!</v>
      </c>
      <c r="L572" s="10" t="e">
        <f t="shared" ca="1" si="127"/>
        <v>#REF!</v>
      </c>
      <c r="M572" s="10" t="e">
        <f t="shared" ca="1" si="128"/>
        <v>#REF!</v>
      </c>
      <c r="N572" s="2" t="e">
        <f t="shared" ca="1" si="129"/>
        <v>#REF!</v>
      </c>
      <c r="O572" s="10" t="e">
        <f t="shared" ca="1" si="130"/>
        <v>#REF!</v>
      </c>
      <c r="P572" s="2" t="e">
        <f t="shared" ca="1" si="131"/>
        <v>#REF!</v>
      </c>
      <c r="R572" s="1" t="str">
        <f t="shared" si="132"/>
        <v/>
      </c>
      <c r="S572" s="2" t="e">
        <f t="shared" ca="1" si="133"/>
        <v>#REF!</v>
      </c>
      <c r="AN572" s="1"/>
      <c r="AO572" s="2"/>
    </row>
    <row r="573" spans="4:41" x14ac:dyDescent="0.2">
      <c r="D573" s="13" t="str">
        <f>IF(B573&lt;&gt;"",TRUNC(B573-Analyse!$AP$6,2),"")</f>
        <v/>
      </c>
      <c r="F573" s="1" t="str">
        <f t="shared" si="126"/>
        <v/>
      </c>
      <c r="G573" s="12" t="str">
        <f ca="1">IF(F573&lt;&gt;"",ROW($D$5)+MATCH(F573,INDIRECT(Analyse!$AR$6):INDIRECT(Analyse!$AS$6)),"")</f>
        <v/>
      </c>
      <c r="H573" s="1" t="str">
        <f t="shared" ca="1" si="122"/>
        <v/>
      </c>
      <c r="I573" s="1" t="e">
        <f t="shared" ca="1" si="123"/>
        <v>#VALUE!</v>
      </c>
      <c r="J573" s="1" t="str">
        <f t="shared" ca="1" si="124"/>
        <v>C</v>
      </c>
      <c r="K573" s="1" t="e">
        <f t="shared" ca="1" si="125"/>
        <v>#VALUE!</v>
      </c>
      <c r="L573" s="10" t="e">
        <f t="shared" ca="1" si="127"/>
        <v>#REF!</v>
      </c>
      <c r="M573" s="10" t="e">
        <f t="shared" ca="1" si="128"/>
        <v>#REF!</v>
      </c>
      <c r="N573" s="2" t="e">
        <f t="shared" ca="1" si="129"/>
        <v>#REF!</v>
      </c>
      <c r="O573" s="10" t="e">
        <f t="shared" ca="1" si="130"/>
        <v>#REF!</v>
      </c>
      <c r="P573" s="2" t="e">
        <f t="shared" ca="1" si="131"/>
        <v>#REF!</v>
      </c>
      <c r="R573" s="1" t="str">
        <f t="shared" si="132"/>
        <v/>
      </c>
      <c r="S573" s="2" t="e">
        <f t="shared" ca="1" si="133"/>
        <v>#REF!</v>
      </c>
      <c r="AN573" s="1"/>
      <c r="AO573" s="2"/>
    </row>
    <row r="574" spans="4:41" x14ac:dyDescent="0.2">
      <c r="D574" s="13" t="str">
        <f>IF(B574&lt;&gt;"",TRUNC(B574-Analyse!$AP$6,2),"")</f>
        <v/>
      </c>
      <c r="F574" s="1" t="str">
        <f t="shared" si="126"/>
        <v/>
      </c>
      <c r="G574" s="12" t="str">
        <f ca="1">IF(F574&lt;&gt;"",ROW($D$5)+MATCH(F574,INDIRECT(Analyse!$AR$6):INDIRECT(Analyse!$AS$6)),"")</f>
        <v/>
      </c>
      <c r="H574" s="1" t="str">
        <f t="shared" ca="1" si="122"/>
        <v/>
      </c>
      <c r="I574" s="1" t="e">
        <f t="shared" ca="1" si="123"/>
        <v>#VALUE!</v>
      </c>
      <c r="J574" s="1" t="str">
        <f t="shared" ca="1" si="124"/>
        <v>C</v>
      </c>
      <c r="K574" s="1" t="e">
        <f t="shared" ca="1" si="125"/>
        <v>#VALUE!</v>
      </c>
      <c r="L574" s="10" t="e">
        <f t="shared" ca="1" si="127"/>
        <v>#REF!</v>
      </c>
      <c r="M574" s="10" t="e">
        <f t="shared" ca="1" si="128"/>
        <v>#REF!</v>
      </c>
      <c r="N574" s="2" t="e">
        <f t="shared" ca="1" si="129"/>
        <v>#REF!</v>
      </c>
      <c r="O574" s="10" t="e">
        <f t="shared" ca="1" si="130"/>
        <v>#REF!</v>
      </c>
      <c r="P574" s="2" t="e">
        <f t="shared" ca="1" si="131"/>
        <v>#REF!</v>
      </c>
      <c r="R574" s="1" t="str">
        <f t="shared" si="132"/>
        <v/>
      </c>
      <c r="S574" s="2" t="e">
        <f t="shared" ca="1" si="133"/>
        <v>#REF!</v>
      </c>
      <c r="AN574" s="1"/>
      <c r="AO574" s="2"/>
    </row>
    <row r="575" spans="4:41" x14ac:dyDescent="0.2">
      <c r="D575" s="13" t="str">
        <f>IF(B575&lt;&gt;"",TRUNC(B575-Analyse!$AP$6,2),"")</f>
        <v/>
      </c>
      <c r="F575" s="1" t="str">
        <f t="shared" si="126"/>
        <v/>
      </c>
      <c r="G575" s="12" t="str">
        <f ca="1">IF(F575&lt;&gt;"",ROW($D$5)+MATCH(F575,INDIRECT(Analyse!$AR$6):INDIRECT(Analyse!$AS$6)),"")</f>
        <v/>
      </c>
      <c r="H575" s="1" t="str">
        <f t="shared" ca="1" si="122"/>
        <v/>
      </c>
      <c r="I575" s="1" t="e">
        <f t="shared" ca="1" si="123"/>
        <v>#VALUE!</v>
      </c>
      <c r="J575" s="1" t="str">
        <f t="shared" ca="1" si="124"/>
        <v>C</v>
      </c>
      <c r="K575" s="1" t="e">
        <f t="shared" ca="1" si="125"/>
        <v>#VALUE!</v>
      </c>
      <c r="L575" s="10" t="e">
        <f t="shared" ca="1" si="127"/>
        <v>#REF!</v>
      </c>
      <c r="M575" s="10" t="e">
        <f t="shared" ca="1" si="128"/>
        <v>#REF!</v>
      </c>
      <c r="N575" s="2" t="e">
        <f t="shared" ca="1" si="129"/>
        <v>#REF!</v>
      </c>
      <c r="O575" s="10" t="e">
        <f t="shared" ca="1" si="130"/>
        <v>#REF!</v>
      </c>
      <c r="P575" s="2" t="e">
        <f t="shared" ca="1" si="131"/>
        <v>#REF!</v>
      </c>
      <c r="R575" s="1" t="str">
        <f t="shared" si="132"/>
        <v/>
      </c>
      <c r="S575" s="2" t="e">
        <f t="shared" ca="1" si="133"/>
        <v>#REF!</v>
      </c>
      <c r="AN575" s="1"/>
      <c r="AO575" s="2"/>
    </row>
    <row r="576" spans="4:41" x14ac:dyDescent="0.2">
      <c r="D576" s="13" t="str">
        <f>IF(B576&lt;&gt;"",TRUNC(B576-Analyse!$AP$6,2),"")</f>
        <v/>
      </c>
      <c r="F576" s="1" t="str">
        <f t="shared" si="126"/>
        <v/>
      </c>
      <c r="G576" s="12" t="str">
        <f ca="1">IF(F576&lt;&gt;"",ROW($D$5)+MATCH(F576,INDIRECT(Analyse!$AR$6):INDIRECT(Analyse!$AS$6)),"")</f>
        <v/>
      </c>
      <c r="H576" s="1" t="str">
        <f t="shared" ca="1" si="122"/>
        <v/>
      </c>
      <c r="I576" s="1" t="e">
        <f t="shared" ca="1" si="123"/>
        <v>#VALUE!</v>
      </c>
      <c r="J576" s="1" t="str">
        <f t="shared" ca="1" si="124"/>
        <v>C</v>
      </c>
      <c r="K576" s="1" t="e">
        <f t="shared" ca="1" si="125"/>
        <v>#VALUE!</v>
      </c>
      <c r="L576" s="10" t="e">
        <f t="shared" ca="1" si="127"/>
        <v>#REF!</v>
      </c>
      <c r="M576" s="10" t="e">
        <f t="shared" ca="1" si="128"/>
        <v>#REF!</v>
      </c>
      <c r="N576" s="2" t="e">
        <f t="shared" ca="1" si="129"/>
        <v>#REF!</v>
      </c>
      <c r="O576" s="10" t="e">
        <f t="shared" ca="1" si="130"/>
        <v>#REF!</v>
      </c>
      <c r="P576" s="2" t="e">
        <f t="shared" ca="1" si="131"/>
        <v>#REF!</v>
      </c>
      <c r="R576" s="1" t="str">
        <f t="shared" si="132"/>
        <v/>
      </c>
      <c r="S576" s="2" t="e">
        <f t="shared" ca="1" si="133"/>
        <v>#REF!</v>
      </c>
      <c r="AN576" s="1"/>
      <c r="AO576" s="2"/>
    </row>
    <row r="577" spans="4:41" x14ac:dyDescent="0.2">
      <c r="D577" s="13" t="str">
        <f>IF(B577&lt;&gt;"",TRUNC(B577-Analyse!$AP$6,2),"")</f>
        <v/>
      </c>
      <c r="F577" s="1" t="str">
        <f t="shared" si="126"/>
        <v/>
      </c>
      <c r="G577" s="12" t="str">
        <f ca="1">IF(F577&lt;&gt;"",ROW($D$5)+MATCH(F577,INDIRECT(Analyse!$AR$6):INDIRECT(Analyse!$AS$6)),"")</f>
        <v/>
      </c>
      <c r="H577" s="1" t="str">
        <f t="shared" ca="1" si="122"/>
        <v/>
      </c>
      <c r="I577" s="1" t="e">
        <f t="shared" ca="1" si="123"/>
        <v>#VALUE!</v>
      </c>
      <c r="J577" s="1" t="str">
        <f t="shared" ca="1" si="124"/>
        <v>C</v>
      </c>
      <c r="K577" s="1" t="e">
        <f t="shared" ca="1" si="125"/>
        <v>#VALUE!</v>
      </c>
      <c r="L577" s="10" t="e">
        <f t="shared" ca="1" si="127"/>
        <v>#REF!</v>
      </c>
      <c r="M577" s="10" t="e">
        <f t="shared" ca="1" si="128"/>
        <v>#REF!</v>
      </c>
      <c r="N577" s="2" t="e">
        <f t="shared" ca="1" si="129"/>
        <v>#REF!</v>
      </c>
      <c r="O577" s="10" t="e">
        <f t="shared" ca="1" si="130"/>
        <v>#REF!</v>
      </c>
      <c r="P577" s="2" t="e">
        <f t="shared" ca="1" si="131"/>
        <v>#REF!</v>
      </c>
      <c r="R577" s="1" t="str">
        <f t="shared" si="132"/>
        <v/>
      </c>
      <c r="S577" s="2" t="e">
        <f t="shared" ca="1" si="133"/>
        <v>#REF!</v>
      </c>
      <c r="AN577" s="1"/>
      <c r="AO577" s="2"/>
    </row>
    <row r="578" spans="4:41" x14ac:dyDescent="0.2">
      <c r="D578" s="13" t="str">
        <f>IF(B578&lt;&gt;"",TRUNC(B578-Analyse!$AP$6,2),"")</f>
        <v/>
      </c>
      <c r="F578" s="1" t="str">
        <f t="shared" si="126"/>
        <v/>
      </c>
      <c r="G578" s="12" t="str">
        <f ca="1">IF(F578&lt;&gt;"",ROW($D$5)+MATCH(F578,INDIRECT(Analyse!$AR$6):INDIRECT(Analyse!$AS$6)),"")</f>
        <v/>
      </c>
      <c r="H578" s="1" t="str">
        <f t="shared" ca="1" si="122"/>
        <v/>
      </c>
      <c r="I578" s="1" t="e">
        <f t="shared" ca="1" si="123"/>
        <v>#VALUE!</v>
      </c>
      <c r="J578" s="1" t="str">
        <f t="shared" ca="1" si="124"/>
        <v>C</v>
      </c>
      <c r="K578" s="1" t="e">
        <f t="shared" ca="1" si="125"/>
        <v>#VALUE!</v>
      </c>
      <c r="L578" s="10" t="e">
        <f t="shared" ca="1" si="127"/>
        <v>#REF!</v>
      </c>
      <c r="M578" s="10" t="e">
        <f t="shared" ca="1" si="128"/>
        <v>#REF!</v>
      </c>
      <c r="N578" s="2" t="e">
        <f t="shared" ca="1" si="129"/>
        <v>#REF!</v>
      </c>
      <c r="O578" s="10" t="e">
        <f t="shared" ca="1" si="130"/>
        <v>#REF!</v>
      </c>
      <c r="P578" s="2" t="e">
        <f t="shared" ca="1" si="131"/>
        <v>#REF!</v>
      </c>
      <c r="R578" s="1" t="str">
        <f t="shared" si="132"/>
        <v/>
      </c>
      <c r="S578" s="2" t="e">
        <f t="shared" ca="1" si="133"/>
        <v>#REF!</v>
      </c>
      <c r="AN578" s="1"/>
      <c r="AO578" s="2"/>
    </row>
    <row r="579" spans="4:41" x14ac:dyDescent="0.2">
      <c r="D579" s="13" t="str">
        <f>IF(B579&lt;&gt;"",TRUNC(B579-Analyse!$AP$6,2),"")</f>
        <v/>
      </c>
      <c r="F579" s="1" t="str">
        <f t="shared" si="126"/>
        <v/>
      </c>
      <c r="G579" s="12" t="str">
        <f ca="1">IF(F579&lt;&gt;"",ROW($D$5)+MATCH(F579,INDIRECT(Analyse!$AR$6):INDIRECT(Analyse!$AS$6)),"")</f>
        <v/>
      </c>
      <c r="H579" s="1" t="str">
        <f t="shared" ca="1" si="122"/>
        <v/>
      </c>
      <c r="I579" s="1" t="e">
        <f t="shared" ca="1" si="123"/>
        <v>#VALUE!</v>
      </c>
      <c r="J579" s="1" t="str">
        <f t="shared" ca="1" si="124"/>
        <v>C</v>
      </c>
      <c r="K579" s="1" t="e">
        <f t="shared" ca="1" si="125"/>
        <v>#VALUE!</v>
      </c>
      <c r="L579" s="10" t="e">
        <f t="shared" ca="1" si="127"/>
        <v>#REF!</v>
      </c>
      <c r="M579" s="10" t="e">
        <f t="shared" ca="1" si="128"/>
        <v>#REF!</v>
      </c>
      <c r="N579" s="2" t="e">
        <f t="shared" ca="1" si="129"/>
        <v>#REF!</v>
      </c>
      <c r="O579" s="10" t="e">
        <f t="shared" ca="1" si="130"/>
        <v>#REF!</v>
      </c>
      <c r="P579" s="2" t="e">
        <f t="shared" ca="1" si="131"/>
        <v>#REF!</v>
      </c>
      <c r="R579" s="1" t="str">
        <f t="shared" si="132"/>
        <v/>
      </c>
      <c r="S579" s="2" t="e">
        <f t="shared" ca="1" si="133"/>
        <v>#REF!</v>
      </c>
      <c r="AN579" s="1"/>
      <c r="AO579" s="2"/>
    </row>
    <row r="580" spans="4:41" x14ac:dyDescent="0.2">
      <c r="D580" s="13" t="str">
        <f>IF(B580&lt;&gt;"",TRUNC(B580-Analyse!$AP$6,2),"")</f>
        <v/>
      </c>
      <c r="F580" s="1" t="str">
        <f t="shared" si="126"/>
        <v/>
      </c>
      <c r="G580" s="12" t="str">
        <f ca="1">IF(F580&lt;&gt;"",ROW($D$5)+MATCH(F580,INDIRECT(Analyse!$AR$6):INDIRECT(Analyse!$AS$6)),"")</f>
        <v/>
      </c>
      <c r="H580" s="1" t="str">
        <f t="shared" ca="1" si="122"/>
        <v/>
      </c>
      <c r="I580" s="1" t="e">
        <f t="shared" ca="1" si="123"/>
        <v>#VALUE!</v>
      </c>
      <c r="J580" s="1" t="str">
        <f t="shared" ca="1" si="124"/>
        <v>C</v>
      </c>
      <c r="K580" s="1" t="e">
        <f t="shared" ca="1" si="125"/>
        <v>#VALUE!</v>
      </c>
      <c r="L580" s="10" t="e">
        <f t="shared" ca="1" si="127"/>
        <v>#REF!</v>
      </c>
      <c r="M580" s="10" t="e">
        <f t="shared" ca="1" si="128"/>
        <v>#REF!</v>
      </c>
      <c r="N580" s="2" t="e">
        <f t="shared" ca="1" si="129"/>
        <v>#REF!</v>
      </c>
      <c r="O580" s="10" t="e">
        <f t="shared" ca="1" si="130"/>
        <v>#REF!</v>
      </c>
      <c r="P580" s="2" t="e">
        <f t="shared" ca="1" si="131"/>
        <v>#REF!</v>
      </c>
      <c r="R580" s="1" t="str">
        <f t="shared" si="132"/>
        <v/>
      </c>
      <c r="S580" s="2" t="e">
        <f t="shared" ca="1" si="133"/>
        <v>#REF!</v>
      </c>
      <c r="AN580" s="1"/>
      <c r="AO580" s="2"/>
    </row>
    <row r="581" spans="4:41" x14ac:dyDescent="0.2">
      <c r="D581" s="13" t="str">
        <f>IF(B581&lt;&gt;"",TRUNC(B581-Analyse!$AP$6,2),"")</f>
        <v/>
      </c>
      <c r="F581" s="1" t="str">
        <f t="shared" si="126"/>
        <v/>
      </c>
      <c r="G581" s="12" t="str">
        <f ca="1">IF(F581&lt;&gt;"",ROW($D$5)+MATCH(F581,INDIRECT(Analyse!$AR$6):INDIRECT(Analyse!$AS$6)),"")</f>
        <v/>
      </c>
      <c r="H581" s="1" t="str">
        <f t="shared" ca="1" si="122"/>
        <v/>
      </c>
      <c r="I581" s="1" t="e">
        <f t="shared" ca="1" si="123"/>
        <v>#VALUE!</v>
      </c>
      <c r="J581" s="1" t="str">
        <f t="shared" ca="1" si="124"/>
        <v>C</v>
      </c>
      <c r="K581" s="1" t="e">
        <f t="shared" ca="1" si="125"/>
        <v>#VALUE!</v>
      </c>
      <c r="L581" s="10" t="e">
        <f t="shared" ca="1" si="127"/>
        <v>#REF!</v>
      </c>
      <c r="M581" s="10" t="e">
        <f t="shared" ca="1" si="128"/>
        <v>#REF!</v>
      </c>
      <c r="N581" s="2" t="e">
        <f t="shared" ca="1" si="129"/>
        <v>#REF!</v>
      </c>
      <c r="O581" s="10" t="e">
        <f t="shared" ca="1" si="130"/>
        <v>#REF!</v>
      </c>
      <c r="P581" s="2" t="e">
        <f t="shared" ca="1" si="131"/>
        <v>#REF!</v>
      </c>
      <c r="R581" s="1" t="str">
        <f t="shared" si="132"/>
        <v/>
      </c>
      <c r="S581" s="2" t="e">
        <f t="shared" ca="1" si="133"/>
        <v>#REF!</v>
      </c>
      <c r="AN581" s="1"/>
      <c r="AO581" s="2"/>
    </row>
    <row r="582" spans="4:41" x14ac:dyDescent="0.2">
      <c r="D582" s="13" t="str">
        <f>IF(B582&lt;&gt;"",TRUNC(B582-Analyse!$AP$6,2),"")</f>
        <v/>
      </c>
      <c r="F582" s="1" t="str">
        <f t="shared" si="126"/>
        <v/>
      </c>
      <c r="G582" s="12" t="str">
        <f ca="1">IF(F582&lt;&gt;"",ROW($D$5)+MATCH(F582,INDIRECT(Analyse!$AR$6):INDIRECT(Analyse!$AS$6)),"")</f>
        <v/>
      </c>
      <c r="H582" s="1" t="str">
        <f t="shared" ref="H582:H645" ca="1" si="134">IF(G582&lt;&gt;"","D"&amp;$G582,"")</f>
        <v/>
      </c>
      <c r="I582" s="1" t="e">
        <f t="shared" ref="I582:I645" ca="1" si="135">"D"&amp;TEXT($G582-1,"0")</f>
        <v>#VALUE!</v>
      </c>
      <c r="J582" s="1" t="str">
        <f t="shared" ref="J582:J645" ca="1" si="136">"C"&amp;$G582</f>
        <v>C</v>
      </c>
      <c r="K582" s="1" t="e">
        <f t="shared" ref="K582:K645" ca="1" si="137">"C"&amp;TEXT($G582-1,"0")</f>
        <v>#VALUE!</v>
      </c>
      <c r="L582" s="10" t="e">
        <f t="shared" ca="1" si="127"/>
        <v>#REF!</v>
      </c>
      <c r="M582" s="10" t="e">
        <f t="shared" ca="1" si="128"/>
        <v>#REF!</v>
      </c>
      <c r="N582" s="2" t="e">
        <f t="shared" ca="1" si="129"/>
        <v>#REF!</v>
      </c>
      <c r="O582" s="10" t="e">
        <f t="shared" ca="1" si="130"/>
        <v>#REF!</v>
      </c>
      <c r="P582" s="2" t="e">
        <f t="shared" ca="1" si="131"/>
        <v>#REF!</v>
      </c>
      <c r="R582" s="1" t="str">
        <f t="shared" si="132"/>
        <v/>
      </c>
      <c r="S582" s="2" t="e">
        <f t="shared" ca="1" si="133"/>
        <v>#REF!</v>
      </c>
      <c r="AN582" s="1"/>
      <c r="AO582" s="2"/>
    </row>
    <row r="583" spans="4:41" x14ac:dyDescent="0.2">
      <c r="D583" s="13" t="str">
        <f>IF(B583&lt;&gt;"",TRUNC(B583-Analyse!$AP$6,2),"")</f>
        <v/>
      </c>
      <c r="F583" s="1" t="str">
        <f t="shared" si="126"/>
        <v/>
      </c>
      <c r="G583" s="12" t="str">
        <f ca="1">IF(F583&lt;&gt;"",ROW($D$5)+MATCH(F583,INDIRECT(Analyse!$AR$6):INDIRECT(Analyse!$AS$6)),"")</f>
        <v/>
      </c>
      <c r="H583" s="1" t="str">
        <f t="shared" ca="1" si="134"/>
        <v/>
      </c>
      <c r="I583" s="1" t="e">
        <f t="shared" ca="1" si="135"/>
        <v>#VALUE!</v>
      </c>
      <c r="J583" s="1" t="str">
        <f t="shared" ca="1" si="136"/>
        <v>C</v>
      </c>
      <c r="K583" s="1" t="e">
        <f t="shared" ca="1" si="137"/>
        <v>#VALUE!</v>
      </c>
      <c r="L583" s="10" t="e">
        <f t="shared" ca="1" si="127"/>
        <v>#REF!</v>
      </c>
      <c r="M583" s="10" t="e">
        <f t="shared" ca="1" si="128"/>
        <v>#REF!</v>
      </c>
      <c r="N583" s="2" t="e">
        <f t="shared" ca="1" si="129"/>
        <v>#REF!</v>
      </c>
      <c r="O583" s="10" t="e">
        <f t="shared" ca="1" si="130"/>
        <v>#REF!</v>
      </c>
      <c r="P583" s="2" t="e">
        <f t="shared" ca="1" si="131"/>
        <v>#REF!</v>
      </c>
      <c r="R583" s="1" t="str">
        <f t="shared" si="132"/>
        <v/>
      </c>
      <c r="S583" s="2" t="e">
        <f t="shared" ca="1" si="133"/>
        <v>#REF!</v>
      </c>
      <c r="AN583" s="1"/>
      <c r="AO583" s="2"/>
    </row>
    <row r="584" spans="4:41" x14ac:dyDescent="0.2">
      <c r="D584" s="13" t="str">
        <f>IF(B584&lt;&gt;"",TRUNC(B584-Analyse!$AP$6,2),"")</f>
        <v/>
      </c>
      <c r="F584" s="1" t="str">
        <f t="shared" si="126"/>
        <v/>
      </c>
      <c r="G584" s="12" t="str">
        <f ca="1">IF(F584&lt;&gt;"",ROW($D$5)+MATCH(F584,INDIRECT(Analyse!$AR$6):INDIRECT(Analyse!$AS$6)),"")</f>
        <v/>
      </c>
      <c r="H584" s="1" t="str">
        <f t="shared" ca="1" si="134"/>
        <v/>
      </c>
      <c r="I584" s="1" t="e">
        <f t="shared" ca="1" si="135"/>
        <v>#VALUE!</v>
      </c>
      <c r="J584" s="1" t="str">
        <f t="shared" ca="1" si="136"/>
        <v>C</v>
      </c>
      <c r="K584" s="1" t="e">
        <f t="shared" ca="1" si="137"/>
        <v>#VALUE!</v>
      </c>
      <c r="L584" s="10" t="e">
        <f t="shared" ca="1" si="127"/>
        <v>#REF!</v>
      </c>
      <c r="M584" s="10" t="e">
        <f t="shared" ca="1" si="128"/>
        <v>#REF!</v>
      </c>
      <c r="N584" s="2" t="e">
        <f t="shared" ca="1" si="129"/>
        <v>#REF!</v>
      </c>
      <c r="O584" s="10" t="e">
        <f t="shared" ca="1" si="130"/>
        <v>#REF!</v>
      </c>
      <c r="P584" s="2" t="e">
        <f t="shared" ca="1" si="131"/>
        <v>#REF!</v>
      </c>
      <c r="R584" s="1" t="str">
        <f t="shared" si="132"/>
        <v/>
      </c>
      <c r="S584" s="2" t="e">
        <f t="shared" ca="1" si="133"/>
        <v>#REF!</v>
      </c>
      <c r="AN584" s="1"/>
      <c r="AO584" s="2"/>
    </row>
    <row r="585" spans="4:41" x14ac:dyDescent="0.2">
      <c r="D585" s="13" t="str">
        <f>IF(B585&lt;&gt;"",TRUNC(B585-Analyse!$AP$6,2),"")</f>
        <v/>
      </c>
      <c r="F585" s="1" t="str">
        <f t="shared" si="126"/>
        <v/>
      </c>
      <c r="G585" s="12" t="str">
        <f ca="1">IF(F585&lt;&gt;"",ROW($D$5)+MATCH(F585,INDIRECT(Analyse!$AR$6):INDIRECT(Analyse!$AS$6)),"")</f>
        <v/>
      </c>
      <c r="H585" s="1" t="str">
        <f t="shared" ca="1" si="134"/>
        <v/>
      </c>
      <c r="I585" s="1" t="e">
        <f t="shared" ca="1" si="135"/>
        <v>#VALUE!</v>
      </c>
      <c r="J585" s="1" t="str">
        <f t="shared" ca="1" si="136"/>
        <v>C</v>
      </c>
      <c r="K585" s="1" t="e">
        <f t="shared" ca="1" si="137"/>
        <v>#VALUE!</v>
      </c>
      <c r="L585" s="10" t="e">
        <f t="shared" ca="1" si="127"/>
        <v>#REF!</v>
      </c>
      <c r="M585" s="10" t="e">
        <f t="shared" ca="1" si="128"/>
        <v>#REF!</v>
      </c>
      <c r="N585" s="2" t="e">
        <f t="shared" ca="1" si="129"/>
        <v>#REF!</v>
      </c>
      <c r="O585" s="10" t="e">
        <f t="shared" ca="1" si="130"/>
        <v>#REF!</v>
      </c>
      <c r="P585" s="2" t="e">
        <f t="shared" ca="1" si="131"/>
        <v>#REF!</v>
      </c>
      <c r="R585" s="1" t="str">
        <f t="shared" si="132"/>
        <v/>
      </c>
      <c r="S585" s="2" t="e">
        <f t="shared" ca="1" si="133"/>
        <v>#REF!</v>
      </c>
      <c r="AN585" s="1"/>
      <c r="AO585" s="2"/>
    </row>
    <row r="586" spans="4:41" x14ac:dyDescent="0.2">
      <c r="D586" s="13" t="str">
        <f>IF(B586&lt;&gt;"",TRUNC(B586-Analyse!$AP$6,2),"")</f>
        <v/>
      </c>
      <c r="F586" s="1" t="str">
        <f t="shared" si="126"/>
        <v/>
      </c>
      <c r="G586" s="12" t="str">
        <f ca="1">IF(F586&lt;&gt;"",ROW($D$5)+MATCH(F586,INDIRECT(Analyse!$AR$6):INDIRECT(Analyse!$AS$6)),"")</f>
        <v/>
      </c>
      <c r="H586" s="1" t="str">
        <f t="shared" ca="1" si="134"/>
        <v/>
      </c>
      <c r="I586" s="1" t="e">
        <f t="shared" ca="1" si="135"/>
        <v>#VALUE!</v>
      </c>
      <c r="J586" s="1" t="str">
        <f t="shared" ca="1" si="136"/>
        <v>C</v>
      </c>
      <c r="K586" s="1" t="e">
        <f t="shared" ca="1" si="137"/>
        <v>#VALUE!</v>
      </c>
      <c r="L586" s="10" t="e">
        <f t="shared" ca="1" si="127"/>
        <v>#REF!</v>
      </c>
      <c r="M586" s="10" t="e">
        <f t="shared" ca="1" si="128"/>
        <v>#REF!</v>
      </c>
      <c r="N586" s="2" t="e">
        <f t="shared" ca="1" si="129"/>
        <v>#REF!</v>
      </c>
      <c r="O586" s="10" t="e">
        <f t="shared" ca="1" si="130"/>
        <v>#REF!</v>
      </c>
      <c r="P586" s="2" t="e">
        <f t="shared" ca="1" si="131"/>
        <v>#REF!</v>
      </c>
      <c r="R586" s="1" t="str">
        <f t="shared" si="132"/>
        <v/>
      </c>
      <c r="S586" s="2" t="e">
        <f t="shared" ca="1" si="133"/>
        <v>#REF!</v>
      </c>
      <c r="AN586" s="1"/>
      <c r="AO586" s="2"/>
    </row>
    <row r="587" spans="4:41" x14ac:dyDescent="0.2">
      <c r="D587" s="13" t="str">
        <f>IF(B587&lt;&gt;"",TRUNC(B587-Analyse!$AP$6,2),"")</f>
        <v/>
      </c>
      <c r="F587" s="1" t="str">
        <f t="shared" si="126"/>
        <v/>
      </c>
      <c r="G587" s="12" t="str">
        <f ca="1">IF(F587&lt;&gt;"",ROW($D$5)+MATCH(F587,INDIRECT(Analyse!$AR$6):INDIRECT(Analyse!$AS$6)),"")</f>
        <v/>
      </c>
      <c r="H587" s="1" t="str">
        <f t="shared" ca="1" si="134"/>
        <v/>
      </c>
      <c r="I587" s="1" t="e">
        <f t="shared" ca="1" si="135"/>
        <v>#VALUE!</v>
      </c>
      <c r="J587" s="1" t="str">
        <f t="shared" ca="1" si="136"/>
        <v>C</v>
      </c>
      <c r="K587" s="1" t="e">
        <f t="shared" ca="1" si="137"/>
        <v>#VALUE!</v>
      </c>
      <c r="L587" s="10" t="e">
        <f t="shared" ca="1" si="127"/>
        <v>#REF!</v>
      </c>
      <c r="M587" s="10" t="e">
        <f t="shared" ca="1" si="128"/>
        <v>#REF!</v>
      </c>
      <c r="N587" s="2" t="e">
        <f t="shared" ca="1" si="129"/>
        <v>#REF!</v>
      </c>
      <c r="O587" s="10" t="e">
        <f t="shared" ca="1" si="130"/>
        <v>#REF!</v>
      </c>
      <c r="P587" s="2" t="e">
        <f t="shared" ca="1" si="131"/>
        <v>#REF!</v>
      </c>
      <c r="R587" s="1" t="str">
        <f t="shared" si="132"/>
        <v/>
      </c>
      <c r="S587" s="2" t="e">
        <f t="shared" ca="1" si="133"/>
        <v>#REF!</v>
      </c>
      <c r="AN587" s="1"/>
      <c r="AO587" s="2"/>
    </row>
    <row r="588" spans="4:41" x14ac:dyDescent="0.2">
      <c r="D588" s="13" t="str">
        <f>IF(B588&lt;&gt;"",TRUNC(B588-Analyse!$AP$6,2),"")</f>
        <v/>
      </c>
      <c r="F588" s="1" t="str">
        <f t="shared" si="126"/>
        <v/>
      </c>
      <c r="G588" s="12" t="str">
        <f ca="1">IF(F588&lt;&gt;"",ROW($D$5)+MATCH(F588,INDIRECT(Analyse!$AR$6):INDIRECT(Analyse!$AS$6)),"")</f>
        <v/>
      </c>
      <c r="H588" s="1" t="str">
        <f t="shared" ca="1" si="134"/>
        <v/>
      </c>
      <c r="I588" s="1" t="e">
        <f t="shared" ca="1" si="135"/>
        <v>#VALUE!</v>
      </c>
      <c r="J588" s="1" t="str">
        <f t="shared" ca="1" si="136"/>
        <v>C</v>
      </c>
      <c r="K588" s="1" t="e">
        <f t="shared" ca="1" si="137"/>
        <v>#VALUE!</v>
      </c>
      <c r="L588" s="10" t="e">
        <f t="shared" ca="1" si="127"/>
        <v>#REF!</v>
      </c>
      <c r="M588" s="10" t="e">
        <f t="shared" ca="1" si="128"/>
        <v>#REF!</v>
      </c>
      <c r="N588" s="2" t="e">
        <f t="shared" ca="1" si="129"/>
        <v>#REF!</v>
      </c>
      <c r="O588" s="10" t="e">
        <f t="shared" ca="1" si="130"/>
        <v>#REF!</v>
      </c>
      <c r="P588" s="2" t="e">
        <f t="shared" ca="1" si="131"/>
        <v>#REF!</v>
      </c>
      <c r="R588" s="1" t="str">
        <f t="shared" si="132"/>
        <v/>
      </c>
      <c r="S588" s="2" t="e">
        <f t="shared" ca="1" si="133"/>
        <v>#REF!</v>
      </c>
      <c r="AN588" s="1"/>
      <c r="AO588" s="2"/>
    </row>
    <row r="589" spans="4:41" x14ac:dyDescent="0.2">
      <c r="D589" s="13" t="str">
        <f>IF(B589&lt;&gt;"",TRUNC(B589-Analyse!$AP$6,2),"")</f>
        <v/>
      </c>
      <c r="F589" s="1" t="str">
        <f t="shared" si="126"/>
        <v/>
      </c>
      <c r="G589" s="12" t="str">
        <f ca="1">IF(F589&lt;&gt;"",ROW($D$5)+MATCH(F589,INDIRECT(Analyse!$AR$6):INDIRECT(Analyse!$AS$6)),"")</f>
        <v/>
      </c>
      <c r="H589" s="1" t="str">
        <f t="shared" ca="1" si="134"/>
        <v/>
      </c>
      <c r="I589" s="1" t="e">
        <f t="shared" ca="1" si="135"/>
        <v>#VALUE!</v>
      </c>
      <c r="J589" s="1" t="str">
        <f t="shared" ca="1" si="136"/>
        <v>C</v>
      </c>
      <c r="K589" s="1" t="e">
        <f t="shared" ca="1" si="137"/>
        <v>#VALUE!</v>
      </c>
      <c r="L589" s="10" t="e">
        <f t="shared" ca="1" si="127"/>
        <v>#REF!</v>
      </c>
      <c r="M589" s="10" t="e">
        <f t="shared" ca="1" si="128"/>
        <v>#REF!</v>
      </c>
      <c r="N589" s="2" t="e">
        <f t="shared" ca="1" si="129"/>
        <v>#REF!</v>
      </c>
      <c r="O589" s="10" t="e">
        <f t="shared" ca="1" si="130"/>
        <v>#REF!</v>
      </c>
      <c r="P589" s="2" t="e">
        <f t="shared" ca="1" si="131"/>
        <v>#REF!</v>
      </c>
      <c r="R589" s="1" t="str">
        <f t="shared" si="132"/>
        <v/>
      </c>
      <c r="S589" s="2" t="e">
        <f t="shared" ca="1" si="133"/>
        <v>#REF!</v>
      </c>
      <c r="AN589" s="1"/>
      <c r="AO589" s="2"/>
    </row>
    <row r="590" spans="4:41" x14ac:dyDescent="0.2">
      <c r="D590" s="13" t="str">
        <f>IF(B590&lt;&gt;"",TRUNC(B590-Analyse!$AP$6,2),"")</f>
        <v/>
      </c>
      <c r="F590" s="1" t="str">
        <f t="shared" si="126"/>
        <v/>
      </c>
      <c r="G590" s="12" t="str">
        <f ca="1">IF(F590&lt;&gt;"",ROW($D$5)+MATCH(F590,INDIRECT(Analyse!$AR$6):INDIRECT(Analyse!$AS$6)),"")</f>
        <v/>
      </c>
      <c r="H590" s="1" t="str">
        <f t="shared" ca="1" si="134"/>
        <v/>
      </c>
      <c r="I590" s="1" t="e">
        <f t="shared" ca="1" si="135"/>
        <v>#VALUE!</v>
      </c>
      <c r="J590" s="1" t="str">
        <f t="shared" ca="1" si="136"/>
        <v>C</v>
      </c>
      <c r="K590" s="1" t="e">
        <f t="shared" ca="1" si="137"/>
        <v>#VALUE!</v>
      </c>
      <c r="L590" s="10" t="e">
        <f t="shared" ca="1" si="127"/>
        <v>#REF!</v>
      </c>
      <c r="M590" s="10" t="e">
        <f t="shared" ca="1" si="128"/>
        <v>#REF!</v>
      </c>
      <c r="N590" s="2" t="e">
        <f t="shared" ca="1" si="129"/>
        <v>#REF!</v>
      </c>
      <c r="O590" s="10" t="e">
        <f t="shared" ca="1" si="130"/>
        <v>#REF!</v>
      </c>
      <c r="P590" s="2" t="e">
        <f t="shared" ca="1" si="131"/>
        <v>#REF!</v>
      </c>
      <c r="R590" s="1" t="str">
        <f t="shared" si="132"/>
        <v/>
      </c>
      <c r="S590" s="2" t="e">
        <f t="shared" ca="1" si="133"/>
        <v>#REF!</v>
      </c>
      <c r="AN590" s="1"/>
      <c r="AO590" s="2"/>
    </row>
    <row r="591" spans="4:41" x14ac:dyDescent="0.2">
      <c r="D591" s="13" t="str">
        <f>IF(B591&lt;&gt;"",TRUNC(B591-Analyse!$AP$6,2),"")</f>
        <v/>
      </c>
      <c r="F591" s="1" t="str">
        <f t="shared" si="126"/>
        <v/>
      </c>
      <c r="G591" s="12" t="str">
        <f ca="1">IF(F591&lt;&gt;"",ROW($D$5)+MATCH(F591,INDIRECT(Analyse!$AR$6):INDIRECT(Analyse!$AS$6)),"")</f>
        <v/>
      </c>
      <c r="H591" s="1" t="str">
        <f t="shared" ca="1" si="134"/>
        <v/>
      </c>
      <c r="I591" s="1" t="e">
        <f t="shared" ca="1" si="135"/>
        <v>#VALUE!</v>
      </c>
      <c r="J591" s="1" t="str">
        <f t="shared" ca="1" si="136"/>
        <v>C</v>
      </c>
      <c r="K591" s="1" t="e">
        <f t="shared" ca="1" si="137"/>
        <v>#VALUE!</v>
      </c>
      <c r="L591" s="10" t="e">
        <f t="shared" ca="1" si="127"/>
        <v>#REF!</v>
      </c>
      <c r="M591" s="10" t="e">
        <f t="shared" ca="1" si="128"/>
        <v>#REF!</v>
      </c>
      <c r="N591" s="2" t="e">
        <f t="shared" ca="1" si="129"/>
        <v>#REF!</v>
      </c>
      <c r="O591" s="10" t="e">
        <f t="shared" ca="1" si="130"/>
        <v>#REF!</v>
      </c>
      <c r="P591" s="2" t="e">
        <f t="shared" ca="1" si="131"/>
        <v>#REF!</v>
      </c>
      <c r="R591" s="1" t="str">
        <f t="shared" si="132"/>
        <v/>
      </c>
      <c r="S591" s="2" t="e">
        <f t="shared" ca="1" si="133"/>
        <v>#REF!</v>
      </c>
      <c r="AN591" s="1"/>
      <c r="AO591" s="2"/>
    </row>
    <row r="592" spans="4:41" x14ac:dyDescent="0.2">
      <c r="D592" s="13" t="str">
        <f>IF(B592&lt;&gt;"",TRUNC(B592-Analyse!$AP$6,2),"")</f>
        <v/>
      </c>
      <c r="F592" s="1" t="str">
        <f t="shared" si="126"/>
        <v/>
      </c>
      <c r="G592" s="12" t="str">
        <f ca="1">IF(F592&lt;&gt;"",ROW($D$5)+MATCH(F592,INDIRECT(Analyse!$AR$6):INDIRECT(Analyse!$AS$6)),"")</f>
        <v/>
      </c>
      <c r="H592" s="1" t="str">
        <f t="shared" ca="1" si="134"/>
        <v/>
      </c>
      <c r="I592" s="1" t="e">
        <f t="shared" ca="1" si="135"/>
        <v>#VALUE!</v>
      </c>
      <c r="J592" s="1" t="str">
        <f t="shared" ca="1" si="136"/>
        <v>C</v>
      </c>
      <c r="K592" s="1" t="e">
        <f t="shared" ca="1" si="137"/>
        <v>#VALUE!</v>
      </c>
      <c r="L592" s="10" t="e">
        <f t="shared" ca="1" si="127"/>
        <v>#REF!</v>
      </c>
      <c r="M592" s="10" t="e">
        <f t="shared" ca="1" si="128"/>
        <v>#REF!</v>
      </c>
      <c r="N592" s="2" t="e">
        <f t="shared" ca="1" si="129"/>
        <v>#REF!</v>
      </c>
      <c r="O592" s="10" t="e">
        <f t="shared" ca="1" si="130"/>
        <v>#REF!</v>
      </c>
      <c r="P592" s="2" t="e">
        <f t="shared" ca="1" si="131"/>
        <v>#REF!</v>
      </c>
      <c r="R592" s="1" t="str">
        <f t="shared" si="132"/>
        <v/>
      </c>
      <c r="S592" s="2" t="e">
        <f t="shared" ca="1" si="133"/>
        <v>#REF!</v>
      </c>
      <c r="AN592" s="1"/>
      <c r="AO592" s="2"/>
    </row>
    <row r="593" spans="4:41" x14ac:dyDescent="0.2">
      <c r="D593" s="13" t="str">
        <f>IF(B593&lt;&gt;"",TRUNC(B593-Analyse!$AP$6,2),"")</f>
        <v/>
      </c>
      <c r="F593" s="1" t="str">
        <f t="shared" si="126"/>
        <v/>
      </c>
      <c r="G593" s="12" t="str">
        <f ca="1">IF(F593&lt;&gt;"",ROW($D$5)+MATCH(F593,INDIRECT(Analyse!$AR$6):INDIRECT(Analyse!$AS$6)),"")</f>
        <v/>
      </c>
      <c r="H593" s="1" t="str">
        <f t="shared" ca="1" si="134"/>
        <v/>
      </c>
      <c r="I593" s="1" t="e">
        <f t="shared" ca="1" si="135"/>
        <v>#VALUE!</v>
      </c>
      <c r="J593" s="1" t="str">
        <f t="shared" ca="1" si="136"/>
        <v>C</v>
      </c>
      <c r="K593" s="1" t="e">
        <f t="shared" ca="1" si="137"/>
        <v>#VALUE!</v>
      </c>
      <c r="L593" s="10" t="e">
        <f t="shared" ca="1" si="127"/>
        <v>#REF!</v>
      </c>
      <c r="M593" s="10" t="e">
        <f t="shared" ca="1" si="128"/>
        <v>#REF!</v>
      </c>
      <c r="N593" s="2" t="e">
        <f t="shared" ca="1" si="129"/>
        <v>#REF!</v>
      </c>
      <c r="O593" s="10" t="e">
        <f t="shared" ca="1" si="130"/>
        <v>#REF!</v>
      </c>
      <c r="P593" s="2" t="e">
        <f t="shared" ca="1" si="131"/>
        <v>#REF!</v>
      </c>
      <c r="R593" s="1" t="str">
        <f t="shared" si="132"/>
        <v/>
      </c>
      <c r="S593" s="2" t="e">
        <f t="shared" ca="1" si="133"/>
        <v>#REF!</v>
      </c>
      <c r="AN593" s="1"/>
      <c r="AO593" s="2"/>
    </row>
    <row r="594" spans="4:41" x14ac:dyDescent="0.2">
      <c r="D594" s="13" t="str">
        <f>IF(B594&lt;&gt;"",TRUNC(B594-Analyse!$AP$6,2),"")</f>
        <v/>
      </c>
      <c r="F594" s="1" t="str">
        <f t="shared" si="126"/>
        <v/>
      </c>
      <c r="G594" s="12" t="str">
        <f ca="1">IF(F594&lt;&gt;"",ROW($D$5)+MATCH(F594,INDIRECT(Analyse!$AR$6):INDIRECT(Analyse!$AS$6)),"")</f>
        <v/>
      </c>
      <c r="H594" s="1" t="str">
        <f t="shared" ca="1" si="134"/>
        <v/>
      </c>
      <c r="I594" s="1" t="e">
        <f t="shared" ca="1" si="135"/>
        <v>#VALUE!</v>
      </c>
      <c r="J594" s="1" t="str">
        <f t="shared" ca="1" si="136"/>
        <v>C</v>
      </c>
      <c r="K594" s="1" t="e">
        <f t="shared" ca="1" si="137"/>
        <v>#VALUE!</v>
      </c>
      <c r="L594" s="10" t="e">
        <f t="shared" ca="1" si="127"/>
        <v>#REF!</v>
      </c>
      <c r="M594" s="10" t="e">
        <f t="shared" ca="1" si="128"/>
        <v>#REF!</v>
      </c>
      <c r="N594" s="2" t="e">
        <f t="shared" ca="1" si="129"/>
        <v>#REF!</v>
      </c>
      <c r="O594" s="10" t="e">
        <f t="shared" ca="1" si="130"/>
        <v>#REF!</v>
      </c>
      <c r="P594" s="2" t="e">
        <f t="shared" ca="1" si="131"/>
        <v>#REF!</v>
      </c>
      <c r="R594" s="1" t="str">
        <f t="shared" si="132"/>
        <v/>
      </c>
      <c r="S594" s="2" t="e">
        <f t="shared" ca="1" si="133"/>
        <v>#REF!</v>
      </c>
      <c r="AN594" s="1"/>
      <c r="AO594" s="2"/>
    </row>
    <row r="595" spans="4:41" x14ac:dyDescent="0.2">
      <c r="D595" s="13" t="str">
        <f>IF(B595&lt;&gt;"",TRUNC(B595-Analyse!$AP$6,2),"")</f>
        <v/>
      </c>
      <c r="F595" s="1" t="str">
        <f t="shared" si="126"/>
        <v/>
      </c>
      <c r="G595" s="12" t="str">
        <f ca="1">IF(F595&lt;&gt;"",ROW($D$5)+MATCH(F595,INDIRECT(Analyse!$AR$6):INDIRECT(Analyse!$AS$6)),"")</f>
        <v/>
      </c>
      <c r="H595" s="1" t="str">
        <f t="shared" ca="1" si="134"/>
        <v/>
      </c>
      <c r="I595" s="1" t="e">
        <f t="shared" ca="1" si="135"/>
        <v>#VALUE!</v>
      </c>
      <c r="J595" s="1" t="str">
        <f t="shared" ca="1" si="136"/>
        <v>C</v>
      </c>
      <c r="K595" s="1" t="e">
        <f t="shared" ca="1" si="137"/>
        <v>#VALUE!</v>
      </c>
      <c r="L595" s="10" t="e">
        <f t="shared" ca="1" si="127"/>
        <v>#REF!</v>
      </c>
      <c r="M595" s="10" t="e">
        <f t="shared" ca="1" si="128"/>
        <v>#REF!</v>
      </c>
      <c r="N595" s="2" t="e">
        <f t="shared" ca="1" si="129"/>
        <v>#REF!</v>
      </c>
      <c r="O595" s="10" t="e">
        <f t="shared" ca="1" si="130"/>
        <v>#REF!</v>
      </c>
      <c r="P595" s="2" t="e">
        <f t="shared" ca="1" si="131"/>
        <v>#REF!</v>
      </c>
      <c r="R595" s="1" t="str">
        <f t="shared" si="132"/>
        <v/>
      </c>
      <c r="S595" s="2" t="e">
        <f t="shared" ca="1" si="133"/>
        <v>#REF!</v>
      </c>
      <c r="AN595" s="1"/>
      <c r="AO595" s="2"/>
    </row>
    <row r="596" spans="4:41" x14ac:dyDescent="0.2">
      <c r="D596" s="13" t="str">
        <f>IF(B596&lt;&gt;"",TRUNC(B596-Analyse!$AP$6,2),"")</f>
        <v/>
      </c>
      <c r="F596" s="1" t="str">
        <f t="shared" si="126"/>
        <v/>
      </c>
      <c r="G596" s="12" t="str">
        <f ca="1">IF(F596&lt;&gt;"",ROW($D$5)+MATCH(F596,INDIRECT(Analyse!$AR$6):INDIRECT(Analyse!$AS$6)),"")</f>
        <v/>
      </c>
      <c r="H596" s="1" t="str">
        <f t="shared" ca="1" si="134"/>
        <v/>
      </c>
      <c r="I596" s="1" t="e">
        <f t="shared" ca="1" si="135"/>
        <v>#VALUE!</v>
      </c>
      <c r="J596" s="1" t="str">
        <f t="shared" ca="1" si="136"/>
        <v>C</v>
      </c>
      <c r="K596" s="1" t="e">
        <f t="shared" ca="1" si="137"/>
        <v>#VALUE!</v>
      </c>
      <c r="L596" s="10" t="e">
        <f t="shared" ca="1" si="127"/>
        <v>#REF!</v>
      </c>
      <c r="M596" s="10" t="e">
        <f t="shared" ca="1" si="128"/>
        <v>#REF!</v>
      </c>
      <c r="N596" s="2" t="e">
        <f t="shared" ca="1" si="129"/>
        <v>#REF!</v>
      </c>
      <c r="O596" s="10" t="e">
        <f t="shared" ca="1" si="130"/>
        <v>#REF!</v>
      </c>
      <c r="P596" s="2" t="e">
        <f t="shared" ca="1" si="131"/>
        <v>#REF!</v>
      </c>
      <c r="R596" s="1" t="str">
        <f t="shared" si="132"/>
        <v/>
      </c>
      <c r="S596" s="2" t="e">
        <f t="shared" ca="1" si="133"/>
        <v>#REF!</v>
      </c>
      <c r="AN596" s="1"/>
      <c r="AO596" s="2"/>
    </row>
    <row r="597" spans="4:41" x14ac:dyDescent="0.2">
      <c r="D597" s="13" t="str">
        <f>IF(B597&lt;&gt;"",TRUNC(B597-Analyse!$AP$6,2),"")</f>
        <v/>
      </c>
      <c r="F597" s="1" t="str">
        <f t="shared" si="126"/>
        <v/>
      </c>
      <c r="G597" s="12" t="str">
        <f ca="1">IF(F597&lt;&gt;"",ROW($D$5)+MATCH(F597,INDIRECT(Analyse!$AR$6):INDIRECT(Analyse!$AS$6)),"")</f>
        <v/>
      </c>
      <c r="H597" s="1" t="str">
        <f t="shared" ca="1" si="134"/>
        <v/>
      </c>
      <c r="I597" s="1" t="e">
        <f t="shared" ca="1" si="135"/>
        <v>#VALUE!</v>
      </c>
      <c r="J597" s="1" t="str">
        <f t="shared" ca="1" si="136"/>
        <v>C</v>
      </c>
      <c r="K597" s="1" t="e">
        <f t="shared" ca="1" si="137"/>
        <v>#VALUE!</v>
      </c>
      <c r="L597" s="10" t="e">
        <f t="shared" ca="1" si="127"/>
        <v>#REF!</v>
      </c>
      <c r="M597" s="10" t="e">
        <f t="shared" ca="1" si="128"/>
        <v>#REF!</v>
      </c>
      <c r="N597" s="2" t="e">
        <f t="shared" ca="1" si="129"/>
        <v>#REF!</v>
      </c>
      <c r="O597" s="10" t="e">
        <f t="shared" ca="1" si="130"/>
        <v>#REF!</v>
      </c>
      <c r="P597" s="2" t="e">
        <f t="shared" ca="1" si="131"/>
        <v>#REF!</v>
      </c>
      <c r="R597" s="1" t="str">
        <f t="shared" si="132"/>
        <v/>
      </c>
      <c r="S597" s="2" t="e">
        <f t="shared" ca="1" si="133"/>
        <v>#REF!</v>
      </c>
      <c r="AN597" s="1"/>
      <c r="AO597" s="2"/>
    </row>
    <row r="598" spans="4:41" x14ac:dyDescent="0.2">
      <c r="D598" s="13" t="str">
        <f>IF(B598&lt;&gt;"",TRUNC(B598-Analyse!$AP$6,2),"")</f>
        <v/>
      </c>
      <c r="F598" s="1" t="str">
        <f t="shared" si="126"/>
        <v/>
      </c>
      <c r="G598" s="12" t="str">
        <f ca="1">IF(F598&lt;&gt;"",ROW($D$5)+MATCH(F598,INDIRECT(Analyse!$AR$6):INDIRECT(Analyse!$AS$6)),"")</f>
        <v/>
      </c>
      <c r="H598" s="1" t="str">
        <f t="shared" ca="1" si="134"/>
        <v/>
      </c>
      <c r="I598" s="1" t="e">
        <f t="shared" ca="1" si="135"/>
        <v>#VALUE!</v>
      </c>
      <c r="J598" s="1" t="str">
        <f t="shared" ca="1" si="136"/>
        <v>C</v>
      </c>
      <c r="K598" s="1" t="e">
        <f t="shared" ca="1" si="137"/>
        <v>#VALUE!</v>
      </c>
      <c r="L598" s="10" t="e">
        <f t="shared" ca="1" si="127"/>
        <v>#REF!</v>
      </c>
      <c r="M598" s="10" t="e">
        <f t="shared" ca="1" si="128"/>
        <v>#REF!</v>
      </c>
      <c r="N598" s="2" t="e">
        <f t="shared" ca="1" si="129"/>
        <v>#REF!</v>
      </c>
      <c r="O598" s="10" t="e">
        <f t="shared" ca="1" si="130"/>
        <v>#REF!</v>
      </c>
      <c r="P598" s="2" t="e">
        <f t="shared" ca="1" si="131"/>
        <v>#REF!</v>
      </c>
      <c r="R598" s="1" t="str">
        <f t="shared" si="132"/>
        <v/>
      </c>
      <c r="S598" s="2" t="e">
        <f t="shared" ca="1" si="133"/>
        <v>#REF!</v>
      </c>
      <c r="AN598" s="1"/>
      <c r="AO598" s="2"/>
    </row>
    <row r="599" spans="4:41" x14ac:dyDescent="0.2">
      <c r="D599" s="13" t="str">
        <f>IF(B599&lt;&gt;"",TRUNC(B599-Analyse!$AP$6,2),"")</f>
        <v/>
      </c>
      <c r="F599" s="1" t="str">
        <f t="shared" si="126"/>
        <v/>
      </c>
      <c r="G599" s="12" t="str">
        <f ca="1">IF(F599&lt;&gt;"",ROW($D$5)+MATCH(F599,INDIRECT(Analyse!$AR$6):INDIRECT(Analyse!$AS$6)),"")</f>
        <v/>
      </c>
      <c r="H599" s="1" t="str">
        <f t="shared" ca="1" si="134"/>
        <v/>
      </c>
      <c r="I599" s="1" t="e">
        <f t="shared" ca="1" si="135"/>
        <v>#VALUE!</v>
      </c>
      <c r="J599" s="1" t="str">
        <f t="shared" ca="1" si="136"/>
        <v>C</v>
      </c>
      <c r="K599" s="1" t="e">
        <f t="shared" ca="1" si="137"/>
        <v>#VALUE!</v>
      </c>
      <c r="L599" s="10" t="e">
        <f t="shared" ca="1" si="127"/>
        <v>#REF!</v>
      </c>
      <c r="M599" s="10" t="e">
        <f t="shared" ca="1" si="128"/>
        <v>#REF!</v>
      </c>
      <c r="N599" s="2" t="e">
        <f t="shared" ca="1" si="129"/>
        <v>#REF!</v>
      </c>
      <c r="O599" s="10" t="e">
        <f t="shared" ca="1" si="130"/>
        <v>#REF!</v>
      </c>
      <c r="P599" s="2" t="e">
        <f t="shared" ca="1" si="131"/>
        <v>#REF!</v>
      </c>
      <c r="R599" s="1" t="str">
        <f t="shared" si="132"/>
        <v/>
      </c>
      <c r="S599" s="2" t="e">
        <f t="shared" ca="1" si="133"/>
        <v>#REF!</v>
      </c>
      <c r="AN599" s="1"/>
      <c r="AO599" s="2"/>
    </row>
    <row r="600" spans="4:41" x14ac:dyDescent="0.2">
      <c r="D600" s="13" t="str">
        <f>IF(B600&lt;&gt;"",TRUNC(B600-Analyse!$AP$6,2),"")</f>
        <v/>
      </c>
      <c r="F600" s="1" t="str">
        <f t="shared" si="126"/>
        <v/>
      </c>
      <c r="G600" s="12" t="str">
        <f ca="1">IF(F600&lt;&gt;"",ROW($D$5)+MATCH(F600,INDIRECT(Analyse!$AR$6):INDIRECT(Analyse!$AS$6)),"")</f>
        <v/>
      </c>
      <c r="H600" s="1" t="str">
        <f t="shared" ca="1" si="134"/>
        <v/>
      </c>
      <c r="I600" s="1" t="e">
        <f t="shared" ca="1" si="135"/>
        <v>#VALUE!</v>
      </c>
      <c r="J600" s="1" t="str">
        <f t="shared" ca="1" si="136"/>
        <v>C</v>
      </c>
      <c r="K600" s="1" t="e">
        <f t="shared" ca="1" si="137"/>
        <v>#VALUE!</v>
      </c>
      <c r="L600" s="10" t="e">
        <f t="shared" ca="1" si="127"/>
        <v>#REF!</v>
      </c>
      <c r="M600" s="10" t="e">
        <f t="shared" ca="1" si="128"/>
        <v>#REF!</v>
      </c>
      <c r="N600" s="2" t="e">
        <f t="shared" ca="1" si="129"/>
        <v>#REF!</v>
      </c>
      <c r="O600" s="10" t="e">
        <f t="shared" ca="1" si="130"/>
        <v>#REF!</v>
      </c>
      <c r="P600" s="2" t="e">
        <f t="shared" ca="1" si="131"/>
        <v>#REF!</v>
      </c>
      <c r="R600" s="1" t="str">
        <f t="shared" si="132"/>
        <v/>
      </c>
      <c r="S600" s="2" t="e">
        <f t="shared" ca="1" si="133"/>
        <v>#REF!</v>
      </c>
      <c r="AN600" s="1"/>
      <c r="AO600" s="2"/>
    </row>
    <row r="601" spans="4:41" x14ac:dyDescent="0.2">
      <c r="D601" s="13" t="str">
        <f>IF(B601&lt;&gt;"",TRUNC(B601-Analyse!$AP$6,2),"")</f>
        <v/>
      </c>
      <c r="F601" s="1" t="str">
        <f t="shared" si="126"/>
        <v/>
      </c>
      <c r="G601" s="12" t="str">
        <f ca="1">IF(F601&lt;&gt;"",ROW($D$5)+MATCH(F601,INDIRECT(Analyse!$AR$6):INDIRECT(Analyse!$AS$6)),"")</f>
        <v/>
      </c>
      <c r="H601" s="1" t="str">
        <f t="shared" ca="1" si="134"/>
        <v/>
      </c>
      <c r="I601" s="1" t="e">
        <f t="shared" ca="1" si="135"/>
        <v>#VALUE!</v>
      </c>
      <c r="J601" s="1" t="str">
        <f t="shared" ca="1" si="136"/>
        <v>C</v>
      </c>
      <c r="K601" s="1" t="e">
        <f t="shared" ca="1" si="137"/>
        <v>#VALUE!</v>
      </c>
      <c r="L601" s="10" t="e">
        <f t="shared" ca="1" si="127"/>
        <v>#REF!</v>
      </c>
      <c r="M601" s="10" t="e">
        <f t="shared" ca="1" si="128"/>
        <v>#REF!</v>
      </c>
      <c r="N601" s="2" t="e">
        <f t="shared" ca="1" si="129"/>
        <v>#REF!</v>
      </c>
      <c r="O601" s="10" t="e">
        <f t="shared" ca="1" si="130"/>
        <v>#REF!</v>
      </c>
      <c r="P601" s="2" t="e">
        <f t="shared" ca="1" si="131"/>
        <v>#REF!</v>
      </c>
      <c r="R601" s="1" t="str">
        <f t="shared" si="132"/>
        <v/>
      </c>
      <c r="S601" s="2" t="e">
        <f t="shared" ca="1" si="133"/>
        <v>#REF!</v>
      </c>
    </row>
    <row r="602" spans="4:41" x14ac:dyDescent="0.2">
      <c r="D602" s="13" t="str">
        <f>IF(B602&lt;&gt;"",TRUNC(B602-Analyse!$AP$6,2),"")</f>
        <v/>
      </c>
      <c r="F602" s="1" t="str">
        <f t="shared" ref="F602:F621" si="138">IF(B602&lt;&gt;"",ROUND(F601+0.1,1),"")</f>
        <v/>
      </c>
      <c r="G602" s="12" t="str">
        <f ca="1">IF(F602&lt;&gt;"",ROW($D$5)+MATCH(F602,INDIRECT(Analyse!$AR$6):INDIRECT(Analyse!$AS$6)),"")</f>
        <v/>
      </c>
      <c r="H602" s="1" t="str">
        <f t="shared" ca="1" si="134"/>
        <v/>
      </c>
      <c r="I602" s="1" t="e">
        <f t="shared" ca="1" si="135"/>
        <v>#VALUE!</v>
      </c>
      <c r="J602" s="1" t="str">
        <f t="shared" ca="1" si="136"/>
        <v>C</v>
      </c>
      <c r="K602" s="1" t="e">
        <f t="shared" ca="1" si="137"/>
        <v>#VALUE!</v>
      </c>
      <c r="L602" s="10" t="e">
        <f t="shared" ref="L602:L621" ca="1" si="139">IF(INDIRECT(J602)&lt;&gt;"",INDIRECT(K602)-INDIRECT(J602),"")</f>
        <v>#REF!</v>
      </c>
      <c r="M602" s="10" t="e">
        <f t="shared" ref="M602:M621" ca="1" si="140">IF(L602&lt;&gt;"",INDIRECT(I602)-INDIRECT(H602),"")</f>
        <v>#REF!</v>
      </c>
      <c r="N602" s="2" t="e">
        <f t="shared" ref="N602:N621" ca="1" si="141">IF(M602&lt;&gt;"",L602/M602,"")</f>
        <v>#REF!</v>
      </c>
      <c r="O602" s="10" t="e">
        <f t="shared" ref="O602:O621" ca="1" si="142">IF(N602&lt;&gt;"",INDIRECT(K602)-N602*INDIRECT(I602),"")</f>
        <v>#REF!</v>
      </c>
      <c r="P602" s="2" t="e">
        <f t="shared" ref="P602:P621" ca="1" si="143">IF(O602&lt;&gt;"",N602*F602+O602,"")</f>
        <v>#REF!</v>
      </c>
      <c r="R602" s="1" t="str">
        <f t="shared" ref="R602:R621" si="144">F602</f>
        <v/>
      </c>
      <c r="S602" s="2" t="e">
        <f t="shared" ref="S602:S621" ca="1" si="145">P602</f>
        <v>#REF!</v>
      </c>
      <c r="AO602" s="2"/>
    </row>
    <row r="603" spans="4:41" x14ac:dyDescent="0.2">
      <c r="D603" s="13" t="str">
        <f>IF(B603&lt;&gt;"",TRUNC(B603-Analyse!$AP$6,2),"")</f>
        <v/>
      </c>
      <c r="F603" s="1" t="str">
        <f t="shared" si="138"/>
        <v/>
      </c>
      <c r="G603" s="12" t="str">
        <f ca="1">IF(F603&lt;&gt;"",ROW($D$5)+MATCH(F603,INDIRECT(Analyse!$AR$6):INDIRECT(Analyse!$AS$6)),"")</f>
        <v/>
      </c>
      <c r="H603" s="1" t="str">
        <f t="shared" ca="1" si="134"/>
        <v/>
      </c>
      <c r="I603" s="1" t="e">
        <f t="shared" ca="1" si="135"/>
        <v>#VALUE!</v>
      </c>
      <c r="J603" s="1" t="str">
        <f t="shared" ca="1" si="136"/>
        <v>C</v>
      </c>
      <c r="K603" s="1" t="e">
        <f t="shared" ca="1" si="137"/>
        <v>#VALUE!</v>
      </c>
      <c r="L603" s="10" t="e">
        <f t="shared" ca="1" si="139"/>
        <v>#REF!</v>
      </c>
      <c r="M603" s="10" t="e">
        <f t="shared" ca="1" si="140"/>
        <v>#REF!</v>
      </c>
      <c r="N603" s="2" t="e">
        <f t="shared" ca="1" si="141"/>
        <v>#REF!</v>
      </c>
      <c r="O603" s="10" t="e">
        <f t="shared" ca="1" si="142"/>
        <v>#REF!</v>
      </c>
      <c r="P603" s="2" t="e">
        <f t="shared" ca="1" si="143"/>
        <v>#REF!</v>
      </c>
      <c r="R603" s="1" t="str">
        <f t="shared" si="144"/>
        <v/>
      </c>
      <c r="S603" s="2" t="e">
        <f t="shared" ca="1" si="145"/>
        <v>#REF!</v>
      </c>
    </row>
    <row r="604" spans="4:41" x14ac:dyDescent="0.2">
      <c r="D604" s="13" t="str">
        <f>IF(B604&lt;&gt;"",TRUNC(B604-Analyse!$AP$6,2),"")</f>
        <v/>
      </c>
      <c r="F604" s="1" t="str">
        <f t="shared" si="138"/>
        <v/>
      </c>
      <c r="G604" s="12" t="str">
        <f ca="1">IF(F604&lt;&gt;"",ROW($D$5)+MATCH(F604,INDIRECT(Analyse!$AR$6):INDIRECT(Analyse!$AS$6)),"")</f>
        <v/>
      </c>
      <c r="H604" s="1" t="str">
        <f t="shared" ca="1" si="134"/>
        <v/>
      </c>
      <c r="I604" s="1" t="e">
        <f t="shared" ca="1" si="135"/>
        <v>#VALUE!</v>
      </c>
      <c r="J604" s="1" t="str">
        <f t="shared" ca="1" si="136"/>
        <v>C</v>
      </c>
      <c r="K604" s="1" t="e">
        <f t="shared" ca="1" si="137"/>
        <v>#VALUE!</v>
      </c>
      <c r="L604" s="10" t="e">
        <f t="shared" ca="1" si="139"/>
        <v>#REF!</v>
      </c>
      <c r="M604" s="10" t="e">
        <f t="shared" ca="1" si="140"/>
        <v>#REF!</v>
      </c>
      <c r="N604" s="2" t="e">
        <f t="shared" ca="1" si="141"/>
        <v>#REF!</v>
      </c>
      <c r="O604" s="10" t="e">
        <f t="shared" ca="1" si="142"/>
        <v>#REF!</v>
      </c>
      <c r="P604" s="2" t="e">
        <f t="shared" ca="1" si="143"/>
        <v>#REF!</v>
      </c>
      <c r="R604" s="1" t="str">
        <f t="shared" si="144"/>
        <v/>
      </c>
      <c r="S604" s="2" t="e">
        <f t="shared" ca="1" si="145"/>
        <v>#REF!</v>
      </c>
    </row>
    <row r="605" spans="4:41" x14ac:dyDescent="0.2">
      <c r="D605" s="13" t="str">
        <f>IF(B605&lt;&gt;"",TRUNC(B605-Analyse!$AP$6,2),"")</f>
        <v/>
      </c>
      <c r="F605" s="1" t="str">
        <f t="shared" si="138"/>
        <v/>
      </c>
      <c r="G605" s="12" t="str">
        <f ca="1">IF(F605&lt;&gt;"",ROW($D$5)+MATCH(F605,INDIRECT(Analyse!$AR$6):INDIRECT(Analyse!$AS$6)),"")</f>
        <v/>
      </c>
      <c r="H605" s="1" t="str">
        <f t="shared" ca="1" si="134"/>
        <v/>
      </c>
      <c r="I605" s="1" t="e">
        <f t="shared" ca="1" si="135"/>
        <v>#VALUE!</v>
      </c>
      <c r="J605" s="1" t="str">
        <f t="shared" ca="1" si="136"/>
        <v>C</v>
      </c>
      <c r="K605" s="1" t="e">
        <f t="shared" ca="1" si="137"/>
        <v>#VALUE!</v>
      </c>
      <c r="L605" s="10" t="e">
        <f t="shared" ca="1" si="139"/>
        <v>#REF!</v>
      </c>
      <c r="M605" s="10" t="e">
        <f t="shared" ca="1" si="140"/>
        <v>#REF!</v>
      </c>
      <c r="N605" s="2" t="e">
        <f t="shared" ca="1" si="141"/>
        <v>#REF!</v>
      </c>
      <c r="O605" s="10" t="e">
        <f t="shared" ca="1" si="142"/>
        <v>#REF!</v>
      </c>
      <c r="P605" s="2" t="e">
        <f t="shared" ca="1" si="143"/>
        <v>#REF!</v>
      </c>
      <c r="R605" s="1" t="str">
        <f t="shared" si="144"/>
        <v/>
      </c>
      <c r="S605" s="2" t="e">
        <f t="shared" ca="1" si="145"/>
        <v>#REF!</v>
      </c>
    </row>
    <row r="606" spans="4:41" x14ac:dyDescent="0.2">
      <c r="D606" s="13" t="str">
        <f>IF(B606&lt;&gt;"",TRUNC(B606-Analyse!$AP$6,2),"")</f>
        <v/>
      </c>
      <c r="F606" s="1" t="str">
        <f t="shared" si="138"/>
        <v/>
      </c>
      <c r="G606" s="12" t="str">
        <f ca="1">IF(F606&lt;&gt;"",ROW($D$5)+MATCH(F606,INDIRECT(Analyse!$AR$6):INDIRECT(Analyse!$AS$6)),"")</f>
        <v/>
      </c>
      <c r="H606" s="1" t="str">
        <f t="shared" ca="1" si="134"/>
        <v/>
      </c>
      <c r="I606" s="1" t="e">
        <f t="shared" ca="1" si="135"/>
        <v>#VALUE!</v>
      </c>
      <c r="J606" s="1" t="str">
        <f t="shared" ca="1" si="136"/>
        <v>C</v>
      </c>
      <c r="K606" s="1" t="e">
        <f t="shared" ca="1" si="137"/>
        <v>#VALUE!</v>
      </c>
      <c r="L606" s="10" t="e">
        <f t="shared" ca="1" si="139"/>
        <v>#REF!</v>
      </c>
      <c r="M606" s="10" t="e">
        <f t="shared" ca="1" si="140"/>
        <v>#REF!</v>
      </c>
      <c r="N606" s="2" t="e">
        <f t="shared" ca="1" si="141"/>
        <v>#REF!</v>
      </c>
      <c r="O606" s="10" t="e">
        <f t="shared" ca="1" si="142"/>
        <v>#REF!</v>
      </c>
      <c r="P606" s="2" t="e">
        <f t="shared" ca="1" si="143"/>
        <v>#REF!</v>
      </c>
      <c r="R606" s="1" t="str">
        <f t="shared" si="144"/>
        <v/>
      </c>
      <c r="S606" s="2" t="e">
        <f t="shared" ca="1" si="145"/>
        <v>#REF!</v>
      </c>
    </row>
    <row r="607" spans="4:41" x14ac:dyDescent="0.2">
      <c r="D607" s="13" t="str">
        <f>IF(B607&lt;&gt;"",TRUNC(B607-Analyse!$AP$6,2),"")</f>
        <v/>
      </c>
      <c r="F607" s="1" t="str">
        <f t="shared" si="138"/>
        <v/>
      </c>
      <c r="G607" s="12" t="str">
        <f ca="1">IF(F607&lt;&gt;"",ROW($D$5)+MATCH(F607,INDIRECT(Analyse!$AR$6):INDIRECT(Analyse!$AS$6)),"")</f>
        <v/>
      </c>
      <c r="H607" s="1" t="str">
        <f t="shared" ca="1" si="134"/>
        <v/>
      </c>
      <c r="I607" s="1" t="e">
        <f t="shared" ca="1" si="135"/>
        <v>#VALUE!</v>
      </c>
      <c r="J607" s="1" t="str">
        <f t="shared" ca="1" si="136"/>
        <v>C</v>
      </c>
      <c r="K607" s="1" t="e">
        <f t="shared" ca="1" si="137"/>
        <v>#VALUE!</v>
      </c>
      <c r="L607" s="10" t="e">
        <f t="shared" ca="1" si="139"/>
        <v>#REF!</v>
      </c>
      <c r="M607" s="10" t="e">
        <f t="shared" ca="1" si="140"/>
        <v>#REF!</v>
      </c>
      <c r="N607" s="2" t="e">
        <f t="shared" ca="1" si="141"/>
        <v>#REF!</v>
      </c>
      <c r="O607" s="10" t="e">
        <f t="shared" ca="1" si="142"/>
        <v>#REF!</v>
      </c>
      <c r="P607" s="2" t="e">
        <f t="shared" ca="1" si="143"/>
        <v>#REF!</v>
      </c>
      <c r="R607" s="1" t="str">
        <f t="shared" si="144"/>
        <v/>
      </c>
      <c r="S607" s="2" t="e">
        <f t="shared" ca="1" si="145"/>
        <v>#REF!</v>
      </c>
    </row>
    <row r="608" spans="4:41" x14ac:dyDescent="0.2">
      <c r="D608" s="13" t="str">
        <f>IF(B608&lt;&gt;"",TRUNC(B608-Analyse!$AP$6,2),"")</f>
        <v/>
      </c>
      <c r="F608" s="1" t="str">
        <f t="shared" si="138"/>
        <v/>
      </c>
      <c r="G608" s="12" t="str">
        <f ca="1">IF(F608&lt;&gt;"",ROW($D$5)+MATCH(F608,INDIRECT(Analyse!$AR$6):INDIRECT(Analyse!$AS$6)),"")</f>
        <v/>
      </c>
      <c r="H608" s="1" t="str">
        <f t="shared" ca="1" si="134"/>
        <v/>
      </c>
      <c r="I608" s="1" t="e">
        <f t="shared" ca="1" si="135"/>
        <v>#VALUE!</v>
      </c>
      <c r="J608" s="1" t="str">
        <f t="shared" ca="1" si="136"/>
        <v>C</v>
      </c>
      <c r="K608" s="1" t="e">
        <f t="shared" ca="1" si="137"/>
        <v>#VALUE!</v>
      </c>
      <c r="L608" s="10" t="e">
        <f t="shared" ca="1" si="139"/>
        <v>#REF!</v>
      </c>
      <c r="M608" s="10" t="e">
        <f t="shared" ca="1" si="140"/>
        <v>#REF!</v>
      </c>
      <c r="N608" s="2" t="e">
        <f t="shared" ca="1" si="141"/>
        <v>#REF!</v>
      </c>
      <c r="O608" s="10" t="e">
        <f t="shared" ca="1" si="142"/>
        <v>#REF!</v>
      </c>
      <c r="P608" s="2" t="e">
        <f t="shared" ca="1" si="143"/>
        <v>#REF!</v>
      </c>
      <c r="R608" s="1" t="str">
        <f t="shared" si="144"/>
        <v/>
      </c>
      <c r="S608" s="2" t="e">
        <f t="shared" ca="1" si="145"/>
        <v>#REF!</v>
      </c>
    </row>
    <row r="609" spans="4:19" x14ac:dyDescent="0.2">
      <c r="D609" s="13" t="str">
        <f>IF(B609&lt;&gt;"",TRUNC(B609-Analyse!$AP$6,2),"")</f>
        <v/>
      </c>
      <c r="F609" s="1" t="str">
        <f t="shared" si="138"/>
        <v/>
      </c>
      <c r="G609" s="12" t="str">
        <f ca="1">IF(F609&lt;&gt;"",ROW($D$5)+MATCH(F609,INDIRECT(Analyse!$AR$6):INDIRECT(Analyse!$AS$6)),"")</f>
        <v/>
      </c>
      <c r="H609" s="1" t="str">
        <f t="shared" ca="1" si="134"/>
        <v/>
      </c>
      <c r="I609" s="1" t="e">
        <f t="shared" ca="1" si="135"/>
        <v>#VALUE!</v>
      </c>
      <c r="J609" s="1" t="str">
        <f t="shared" ca="1" si="136"/>
        <v>C</v>
      </c>
      <c r="K609" s="1" t="e">
        <f t="shared" ca="1" si="137"/>
        <v>#VALUE!</v>
      </c>
      <c r="L609" s="10" t="e">
        <f t="shared" ca="1" si="139"/>
        <v>#REF!</v>
      </c>
      <c r="M609" s="10" t="e">
        <f t="shared" ca="1" si="140"/>
        <v>#REF!</v>
      </c>
      <c r="N609" s="2" t="e">
        <f t="shared" ca="1" si="141"/>
        <v>#REF!</v>
      </c>
      <c r="O609" s="10" t="e">
        <f t="shared" ca="1" si="142"/>
        <v>#REF!</v>
      </c>
      <c r="P609" s="2" t="e">
        <f t="shared" ca="1" si="143"/>
        <v>#REF!</v>
      </c>
      <c r="R609" s="1" t="str">
        <f t="shared" si="144"/>
        <v/>
      </c>
      <c r="S609" s="2" t="e">
        <f t="shared" ca="1" si="145"/>
        <v>#REF!</v>
      </c>
    </row>
    <row r="610" spans="4:19" x14ac:dyDescent="0.2">
      <c r="D610" s="13" t="str">
        <f>IF(B610&lt;&gt;"",TRUNC(B610-Analyse!$AP$6,2),"")</f>
        <v/>
      </c>
      <c r="F610" s="1" t="str">
        <f t="shared" si="138"/>
        <v/>
      </c>
      <c r="G610" s="12" t="str">
        <f ca="1">IF(F610&lt;&gt;"",ROW($D$5)+MATCH(F610,INDIRECT(Analyse!$AR$6):INDIRECT(Analyse!$AS$6)),"")</f>
        <v/>
      </c>
      <c r="H610" s="1" t="str">
        <f t="shared" ca="1" si="134"/>
        <v/>
      </c>
      <c r="I610" s="1" t="e">
        <f t="shared" ca="1" si="135"/>
        <v>#VALUE!</v>
      </c>
      <c r="J610" s="1" t="str">
        <f t="shared" ca="1" si="136"/>
        <v>C</v>
      </c>
      <c r="K610" s="1" t="e">
        <f t="shared" ca="1" si="137"/>
        <v>#VALUE!</v>
      </c>
      <c r="L610" s="10" t="e">
        <f t="shared" ca="1" si="139"/>
        <v>#REF!</v>
      </c>
      <c r="M610" s="10" t="e">
        <f t="shared" ca="1" si="140"/>
        <v>#REF!</v>
      </c>
      <c r="N610" s="2" t="e">
        <f t="shared" ca="1" si="141"/>
        <v>#REF!</v>
      </c>
      <c r="O610" s="10" t="e">
        <f t="shared" ca="1" si="142"/>
        <v>#REF!</v>
      </c>
      <c r="P610" s="2" t="e">
        <f t="shared" ca="1" si="143"/>
        <v>#REF!</v>
      </c>
      <c r="R610" s="1" t="str">
        <f t="shared" si="144"/>
        <v/>
      </c>
      <c r="S610" s="2" t="e">
        <f t="shared" ca="1" si="145"/>
        <v>#REF!</v>
      </c>
    </row>
    <row r="611" spans="4:19" x14ac:dyDescent="0.2">
      <c r="D611" s="13" t="str">
        <f>IF(B611&lt;&gt;"",TRUNC(B611-Analyse!$AP$6,2),"")</f>
        <v/>
      </c>
      <c r="F611" s="1" t="str">
        <f t="shared" si="138"/>
        <v/>
      </c>
      <c r="G611" s="12" t="str">
        <f ca="1">IF(F611&lt;&gt;"",ROW($D$5)+MATCH(F611,INDIRECT(Analyse!$AR$6):INDIRECT(Analyse!$AS$6)),"")</f>
        <v/>
      </c>
      <c r="H611" s="1" t="str">
        <f t="shared" ca="1" si="134"/>
        <v/>
      </c>
      <c r="I611" s="1" t="e">
        <f t="shared" ca="1" si="135"/>
        <v>#VALUE!</v>
      </c>
      <c r="J611" s="1" t="str">
        <f t="shared" ca="1" si="136"/>
        <v>C</v>
      </c>
      <c r="K611" s="1" t="e">
        <f t="shared" ca="1" si="137"/>
        <v>#VALUE!</v>
      </c>
      <c r="L611" s="10" t="e">
        <f t="shared" ca="1" si="139"/>
        <v>#REF!</v>
      </c>
      <c r="M611" s="10" t="e">
        <f t="shared" ca="1" si="140"/>
        <v>#REF!</v>
      </c>
      <c r="N611" s="2" t="e">
        <f t="shared" ca="1" si="141"/>
        <v>#REF!</v>
      </c>
      <c r="O611" s="10" t="e">
        <f t="shared" ca="1" si="142"/>
        <v>#REF!</v>
      </c>
      <c r="P611" s="2" t="e">
        <f t="shared" ca="1" si="143"/>
        <v>#REF!</v>
      </c>
      <c r="R611" s="1" t="str">
        <f t="shared" si="144"/>
        <v/>
      </c>
      <c r="S611" s="2" t="e">
        <f t="shared" ca="1" si="145"/>
        <v>#REF!</v>
      </c>
    </row>
    <row r="612" spans="4:19" x14ac:dyDescent="0.2">
      <c r="D612" s="13" t="str">
        <f>IF(B612&lt;&gt;"",TRUNC(B612-Analyse!$AP$6,2),"")</f>
        <v/>
      </c>
      <c r="F612" s="1" t="str">
        <f t="shared" si="138"/>
        <v/>
      </c>
      <c r="G612" s="12" t="str">
        <f ca="1">IF(F612&lt;&gt;"",ROW($D$5)+MATCH(F612,INDIRECT(Analyse!$AR$6):INDIRECT(Analyse!$AS$6)),"")</f>
        <v/>
      </c>
      <c r="H612" s="1" t="str">
        <f t="shared" ca="1" si="134"/>
        <v/>
      </c>
      <c r="I612" s="1" t="e">
        <f t="shared" ca="1" si="135"/>
        <v>#VALUE!</v>
      </c>
      <c r="J612" s="1" t="str">
        <f t="shared" ca="1" si="136"/>
        <v>C</v>
      </c>
      <c r="K612" s="1" t="e">
        <f t="shared" ca="1" si="137"/>
        <v>#VALUE!</v>
      </c>
      <c r="L612" s="10" t="e">
        <f t="shared" ca="1" si="139"/>
        <v>#REF!</v>
      </c>
      <c r="M612" s="10" t="e">
        <f t="shared" ca="1" si="140"/>
        <v>#REF!</v>
      </c>
      <c r="N612" s="2" t="e">
        <f t="shared" ca="1" si="141"/>
        <v>#REF!</v>
      </c>
      <c r="O612" s="10" t="e">
        <f t="shared" ca="1" si="142"/>
        <v>#REF!</v>
      </c>
      <c r="P612" s="2" t="e">
        <f t="shared" ca="1" si="143"/>
        <v>#REF!</v>
      </c>
      <c r="R612" s="1" t="str">
        <f t="shared" si="144"/>
        <v/>
      </c>
      <c r="S612" s="2" t="e">
        <f t="shared" ca="1" si="145"/>
        <v>#REF!</v>
      </c>
    </row>
    <row r="613" spans="4:19" x14ac:dyDescent="0.2">
      <c r="D613" s="13" t="str">
        <f>IF(B613&lt;&gt;"",TRUNC(B613-Analyse!$AP$6,2),"")</f>
        <v/>
      </c>
      <c r="F613" s="1" t="str">
        <f t="shared" si="138"/>
        <v/>
      </c>
      <c r="G613" s="12" t="str">
        <f ca="1">IF(F613&lt;&gt;"",ROW($D$5)+MATCH(F613,INDIRECT(Analyse!$AR$6):INDIRECT(Analyse!$AS$6)),"")</f>
        <v/>
      </c>
      <c r="H613" s="1" t="str">
        <f t="shared" ca="1" si="134"/>
        <v/>
      </c>
      <c r="I613" s="1" t="e">
        <f t="shared" ca="1" si="135"/>
        <v>#VALUE!</v>
      </c>
      <c r="J613" s="1" t="str">
        <f t="shared" ca="1" si="136"/>
        <v>C</v>
      </c>
      <c r="K613" s="1" t="e">
        <f t="shared" ca="1" si="137"/>
        <v>#VALUE!</v>
      </c>
      <c r="L613" s="10" t="e">
        <f t="shared" ca="1" si="139"/>
        <v>#REF!</v>
      </c>
      <c r="M613" s="10" t="e">
        <f t="shared" ca="1" si="140"/>
        <v>#REF!</v>
      </c>
      <c r="N613" s="2" t="e">
        <f t="shared" ca="1" si="141"/>
        <v>#REF!</v>
      </c>
      <c r="O613" s="10" t="e">
        <f t="shared" ca="1" si="142"/>
        <v>#REF!</v>
      </c>
      <c r="P613" s="2" t="e">
        <f t="shared" ca="1" si="143"/>
        <v>#REF!</v>
      </c>
      <c r="R613" s="1" t="str">
        <f t="shared" si="144"/>
        <v/>
      </c>
      <c r="S613" s="2" t="e">
        <f t="shared" ca="1" si="145"/>
        <v>#REF!</v>
      </c>
    </row>
    <row r="614" spans="4:19" x14ac:dyDescent="0.2">
      <c r="D614" s="13" t="str">
        <f>IF(B614&lt;&gt;"",TRUNC(B614-Analyse!$AP$6,2),"")</f>
        <v/>
      </c>
      <c r="F614" s="1" t="str">
        <f t="shared" si="138"/>
        <v/>
      </c>
      <c r="G614" s="12" t="str">
        <f ca="1">IF(F614&lt;&gt;"",ROW($D$5)+MATCH(F614,INDIRECT(Analyse!$AR$6):INDIRECT(Analyse!$AS$6)),"")</f>
        <v/>
      </c>
      <c r="H614" s="1" t="str">
        <f t="shared" ca="1" si="134"/>
        <v/>
      </c>
      <c r="I614" s="1" t="e">
        <f t="shared" ca="1" si="135"/>
        <v>#VALUE!</v>
      </c>
      <c r="J614" s="1" t="str">
        <f t="shared" ca="1" si="136"/>
        <v>C</v>
      </c>
      <c r="K614" s="1" t="e">
        <f t="shared" ca="1" si="137"/>
        <v>#VALUE!</v>
      </c>
      <c r="L614" s="10" t="e">
        <f t="shared" ca="1" si="139"/>
        <v>#REF!</v>
      </c>
      <c r="M614" s="10" t="e">
        <f t="shared" ca="1" si="140"/>
        <v>#REF!</v>
      </c>
      <c r="N614" s="2" t="e">
        <f t="shared" ca="1" si="141"/>
        <v>#REF!</v>
      </c>
      <c r="O614" s="10" t="e">
        <f t="shared" ca="1" si="142"/>
        <v>#REF!</v>
      </c>
      <c r="P614" s="2" t="e">
        <f t="shared" ca="1" si="143"/>
        <v>#REF!</v>
      </c>
      <c r="R614" s="1" t="str">
        <f t="shared" si="144"/>
        <v/>
      </c>
      <c r="S614" s="2" t="e">
        <f t="shared" ca="1" si="145"/>
        <v>#REF!</v>
      </c>
    </row>
    <row r="615" spans="4:19" x14ac:dyDescent="0.2">
      <c r="D615" s="13" t="str">
        <f>IF(B615&lt;&gt;"",TRUNC(B615-Analyse!$AP$6,2),"")</f>
        <v/>
      </c>
      <c r="F615" s="1" t="str">
        <f t="shared" si="138"/>
        <v/>
      </c>
      <c r="G615" s="12" t="str">
        <f ca="1">IF(F615&lt;&gt;"",ROW($D$5)+MATCH(F615,INDIRECT(Analyse!$AR$6):INDIRECT(Analyse!$AS$6)),"")</f>
        <v/>
      </c>
      <c r="H615" s="1" t="str">
        <f t="shared" ca="1" si="134"/>
        <v/>
      </c>
      <c r="I615" s="1" t="e">
        <f t="shared" ca="1" si="135"/>
        <v>#VALUE!</v>
      </c>
      <c r="J615" s="1" t="str">
        <f t="shared" ca="1" si="136"/>
        <v>C</v>
      </c>
      <c r="K615" s="1" t="e">
        <f t="shared" ca="1" si="137"/>
        <v>#VALUE!</v>
      </c>
      <c r="L615" s="10" t="e">
        <f t="shared" ca="1" si="139"/>
        <v>#REF!</v>
      </c>
      <c r="M615" s="10" t="e">
        <f t="shared" ca="1" si="140"/>
        <v>#REF!</v>
      </c>
      <c r="N615" s="2" t="e">
        <f t="shared" ca="1" si="141"/>
        <v>#REF!</v>
      </c>
      <c r="O615" s="10" t="e">
        <f t="shared" ca="1" si="142"/>
        <v>#REF!</v>
      </c>
      <c r="P615" s="2" t="e">
        <f t="shared" ca="1" si="143"/>
        <v>#REF!</v>
      </c>
      <c r="R615" s="1" t="str">
        <f t="shared" si="144"/>
        <v/>
      </c>
      <c r="S615" s="2" t="e">
        <f t="shared" ca="1" si="145"/>
        <v>#REF!</v>
      </c>
    </row>
    <row r="616" spans="4:19" x14ac:dyDescent="0.2">
      <c r="D616" s="13" t="str">
        <f>IF(B616&lt;&gt;"",TRUNC(B616-Analyse!$AP$6,2),"")</f>
        <v/>
      </c>
      <c r="F616" s="1" t="str">
        <f t="shared" si="138"/>
        <v/>
      </c>
      <c r="G616" s="12" t="str">
        <f ca="1">IF(F616&lt;&gt;"",ROW($D$5)+MATCH(F616,INDIRECT(Analyse!$AR$6):INDIRECT(Analyse!$AS$6)),"")</f>
        <v/>
      </c>
      <c r="H616" s="1" t="str">
        <f t="shared" ca="1" si="134"/>
        <v/>
      </c>
      <c r="I616" s="1" t="e">
        <f t="shared" ca="1" si="135"/>
        <v>#VALUE!</v>
      </c>
      <c r="J616" s="1" t="str">
        <f t="shared" ca="1" si="136"/>
        <v>C</v>
      </c>
      <c r="K616" s="1" t="e">
        <f t="shared" ca="1" si="137"/>
        <v>#VALUE!</v>
      </c>
      <c r="L616" s="10" t="e">
        <f t="shared" ca="1" si="139"/>
        <v>#REF!</v>
      </c>
      <c r="M616" s="10" t="e">
        <f t="shared" ca="1" si="140"/>
        <v>#REF!</v>
      </c>
      <c r="N616" s="2" t="e">
        <f t="shared" ca="1" si="141"/>
        <v>#REF!</v>
      </c>
      <c r="O616" s="10" t="e">
        <f t="shared" ca="1" si="142"/>
        <v>#REF!</v>
      </c>
      <c r="P616" s="2" t="e">
        <f t="shared" ca="1" si="143"/>
        <v>#REF!</v>
      </c>
      <c r="R616" s="1" t="str">
        <f t="shared" si="144"/>
        <v/>
      </c>
      <c r="S616" s="2" t="e">
        <f t="shared" ca="1" si="145"/>
        <v>#REF!</v>
      </c>
    </row>
    <row r="617" spans="4:19" x14ac:dyDescent="0.2">
      <c r="D617" s="13" t="str">
        <f>IF(B617&lt;&gt;"",TRUNC(B617-Analyse!$AP$6,2),"")</f>
        <v/>
      </c>
      <c r="F617" s="1" t="str">
        <f t="shared" si="138"/>
        <v/>
      </c>
      <c r="G617" s="12" t="str">
        <f ca="1">IF(F617&lt;&gt;"",ROW($D$5)+MATCH(F617,INDIRECT(Analyse!$AR$6):INDIRECT(Analyse!$AS$6)),"")</f>
        <v/>
      </c>
      <c r="H617" s="1" t="str">
        <f t="shared" ca="1" si="134"/>
        <v/>
      </c>
      <c r="I617" s="1" t="e">
        <f t="shared" ca="1" si="135"/>
        <v>#VALUE!</v>
      </c>
      <c r="J617" s="1" t="str">
        <f t="shared" ca="1" si="136"/>
        <v>C</v>
      </c>
      <c r="K617" s="1" t="e">
        <f t="shared" ca="1" si="137"/>
        <v>#VALUE!</v>
      </c>
      <c r="L617" s="10" t="e">
        <f t="shared" ca="1" si="139"/>
        <v>#REF!</v>
      </c>
      <c r="M617" s="10" t="e">
        <f t="shared" ca="1" si="140"/>
        <v>#REF!</v>
      </c>
      <c r="N617" s="2" t="e">
        <f t="shared" ca="1" si="141"/>
        <v>#REF!</v>
      </c>
      <c r="O617" s="10" t="e">
        <f t="shared" ca="1" si="142"/>
        <v>#REF!</v>
      </c>
      <c r="P617" s="2" t="e">
        <f t="shared" ca="1" si="143"/>
        <v>#REF!</v>
      </c>
      <c r="R617" s="1" t="str">
        <f t="shared" si="144"/>
        <v/>
      </c>
      <c r="S617" s="2" t="e">
        <f t="shared" ca="1" si="145"/>
        <v>#REF!</v>
      </c>
    </row>
    <row r="618" spans="4:19" x14ac:dyDescent="0.2">
      <c r="D618" s="13" t="str">
        <f>IF(B618&lt;&gt;"",TRUNC(B618-Analyse!$AP$6,2),"")</f>
        <v/>
      </c>
      <c r="F618" s="1" t="str">
        <f t="shared" si="138"/>
        <v/>
      </c>
      <c r="G618" s="12" t="str">
        <f ca="1">IF(F618&lt;&gt;"",ROW($D$5)+MATCH(F618,INDIRECT(Analyse!$AR$6):INDIRECT(Analyse!$AS$6)),"")</f>
        <v/>
      </c>
      <c r="H618" s="1" t="str">
        <f t="shared" ca="1" si="134"/>
        <v/>
      </c>
      <c r="I618" s="1" t="e">
        <f t="shared" ca="1" si="135"/>
        <v>#VALUE!</v>
      </c>
      <c r="J618" s="1" t="str">
        <f t="shared" ca="1" si="136"/>
        <v>C</v>
      </c>
      <c r="K618" s="1" t="e">
        <f t="shared" ca="1" si="137"/>
        <v>#VALUE!</v>
      </c>
      <c r="L618" s="10" t="e">
        <f t="shared" ca="1" si="139"/>
        <v>#REF!</v>
      </c>
      <c r="M618" s="10" t="e">
        <f t="shared" ca="1" si="140"/>
        <v>#REF!</v>
      </c>
      <c r="N618" s="2" t="e">
        <f t="shared" ca="1" si="141"/>
        <v>#REF!</v>
      </c>
      <c r="O618" s="10" t="e">
        <f t="shared" ca="1" si="142"/>
        <v>#REF!</v>
      </c>
      <c r="P618" s="2" t="e">
        <f t="shared" ca="1" si="143"/>
        <v>#REF!</v>
      </c>
      <c r="R618" s="1" t="str">
        <f t="shared" si="144"/>
        <v/>
      </c>
      <c r="S618" s="2" t="e">
        <f t="shared" ca="1" si="145"/>
        <v>#REF!</v>
      </c>
    </row>
    <row r="619" spans="4:19" x14ac:dyDescent="0.2">
      <c r="D619" s="13" t="str">
        <f>IF(B619&lt;&gt;"",TRUNC(B619-Analyse!$AP$6,2),"")</f>
        <v/>
      </c>
      <c r="F619" s="1" t="str">
        <f t="shared" si="138"/>
        <v/>
      </c>
      <c r="G619" s="12" t="str">
        <f ca="1">IF(F619&lt;&gt;"",ROW($D$5)+MATCH(F619,INDIRECT(Analyse!$AR$6):INDIRECT(Analyse!$AS$6)),"")</f>
        <v/>
      </c>
      <c r="H619" s="1" t="str">
        <f t="shared" ca="1" si="134"/>
        <v/>
      </c>
      <c r="I619" s="1" t="e">
        <f t="shared" ca="1" si="135"/>
        <v>#VALUE!</v>
      </c>
      <c r="J619" s="1" t="str">
        <f t="shared" ca="1" si="136"/>
        <v>C</v>
      </c>
      <c r="K619" s="1" t="e">
        <f t="shared" ca="1" si="137"/>
        <v>#VALUE!</v>
      </c>
      <c r="L619" s="10" t="e">
        <f t="shared" ca="1" si="139"/>
        <v>#REF!</v>
      </c>
      <c r="M619" s="10" t="e">
        <f t="shared" ca="1" si="140"/>
        <v>#REF!</v>
      </c>
      <c r="N619" s="2" t="e">
        <f t="shared" ca="1" si="141"/>
        <v>#REF!</v>
      </c>
      <c r="O619" s="10" t="e">
        <f t="shared" ca="1" si="142"/>
        <v>#REF!</v>
      </c>
      <c r="P619" s="2" t="e">
        <f t="shared" ca="1" si="143"/>
        <v>#REF!</v>
      </c>
      <c r="R619" s="1" t="str">
        <f t="shared" si="144"/>
        <v/>
      </c>
      <c r="S619" s="2" t="e">
        <f t="shared" ca="1" si="145"/>
        <v>#REF!</v>
      </c>
    </row>
    <row r="620" spans="4:19" x14ac:dyDescent="0.2">
      <c r="D620" s="13" t="str">
        <f>IF(B620&lt;&gt;"",TRUNC(B620-Analyse!$AP$6,2),"")</f>
        <v/>
      </c>
      <c r="F620" s="1" t="str">
        <f t="shared" si="138"/>
        <v/>
      </c>
      <c r="G620" s="12" t="str">
        <f ca="1">IF(F620&lt;&gt;"",ROW($D$5)+MATCH(F620,INDIRECT(Analyse!$AR$6):INDIRECT(Analyse!$AS$6)),"")</f>
        <v/>
      </c>
      <c r="H620" s="1" t="str">
        <f t="shared" ca="1" si="134"/>
        <v/>
      </c>
      <c r="I620" s="1" t="e">
        <f t="shared" ca="1" si="135"/>
        <v>#VALUE!</v>
      </c>
      <c r="J620" s="1" t="str">
        <f t="shared" ca="1" si="136"/>
        <v>C</v>
      </c>
      <c r="K620" s="1" t="e">
        <f t="shared" ca="1" si="137"/>
        <v>#VALUE!</v>
      </c>
      <c r="L620" s="10" t="e">
        <f t="shared" ca="1" si="139"/>
        <v>#REF!</v>
      </c>
      <c r="M620" s="10" t="e">
        <f t="shared" ca="1" si="140"/>
        <v>#REF!</v>
      </c>
      <c r="N620" s="2" t="e">
        <f t="shared" ca="1" si="141"/>
        <v>#REF!</v>
      </c>
      <c r="O620" s="10" t="e">
        <f t="shared" ca="1" si="142"/>
        <v>#REF!</v>
      </c>
      <c r="P620" s="2" t="e">
        <f t="shared" ca="1" si="143"/>
        <v>#REF!</v>
      </c>
      <c r="R620" s="1" t="str">
        <f t="shared" si="144"/>
        <v/>
      </c>
      <c r="S620" s="2" t="e">
        <f t="shared" ca="1" si="145"/>
        <v>#REF!</v>
      </c>
    </row>
    <row r="621" spans="4:19" x14ac:dyDescent="0.2">
      <c r="D621" s="13" t="str">
        <f>IF(B621&lt;&gt;"",TRUNC(B621-Analyse!$AP$6,2),"")</f>
        <v/>
      </c>
      <c r="F621" s="1" t="str">
        <f t="shared" si="138"/>
        <v/>
      </c>
      <c r="G621" s="12" t="str">
        <f ca="1">IF(F621&lt;&gt;"",ROW($D$5)+MATCH(F621,INDIRECT(Analyse!$AR$6):INDIRECT(Analyse!$AS$6)),"")</f>
        <v/>
      </c>
      <c r="H621" s="1" t="str">
        <f t="shared" ca="1" si="134"/>
        <v/>
      </c>
      <c r="I621" s="1" t="e">
        <f t="shared" ca="1" si="135"/>
        <v>#VALUE!</v>
      </c>
      <c r="J621" s="1" t="str">
        <f t="shared" ca="1" si="136"/>
        <v>C</v>
      </c>
      <c r="K621" s="1" t="e">
        <f t="shared" ca="1" si="137"/>
        <v>#VALUE!</v>
      </c>
      <c r="L621" s="10" t="e">
        <f t="shared" ca="1" si="139"/>
        <v>#REF!</v>
      </c>
      <c r="M621" s="10" t="e">
        <f t="shared" ca="1" si="140"/>
        <v>#REF!</v>
      </c>
      <c r="N621" s="2" t="e">
        <f t="shared" ca="1" si="141"/>
        <v>#REF!</v>
      </c>
      <c r="O621" s="10" t="e">
        <f t="shared" ca="1" si="142"/>
        <v>#REF!</v>
      </c>
      <c r="P621" s="2" t="e">
        <f t="shared" ca="1" si="143"/>
        <v>#REF!</v>
      </c>
      <c r="R621" s="1" t="str">
        <f t="shared" si="144"/>
        <v/>
      </c>
      <c r="S621" s="2" t="e">
        <f t="shared" ca="1" si="145"/>
        <v>#REF!</v>
      </c>
    </row>
    <row r="622" spans="4:19" x14ac:dyDescent="0.2">
      <c r="D622" s="13" t="str">
        <f>IF(B622&lt;&gt;"",TRUNC(B622-Analyse!$AP$6,2),"")</f>
        <v/>
      </c>
      <c r="F622" s="1" t="str">
        <f t="shared" ref="F622:F673" si="146">IF(B622&lt;&gt;"",ROUND(F621+0.1,1),"")</f>
        <v/>
      </c>
      <c r="G622" s="12" t="str">
        <f ca="1">IF(F622&lt;&gt;"",ROW($D$5)+MATCH(F622,INDIRECT(Analyse!$AR$6):INDIRECT(Analyse!$AS$6)),"")</f>
        <v/>
      </c>
      <c r="H622" s="1" t="str">
        <f t="shared" ca="1" si="134"/>
        <v/>
      </c>
      <c r="I622" s="1" t="e">
        <f t="shared" ca="1" si="135"/>
        <v>#VALUE!</v>
      </c>
      <c r="J622" s="1" t="str">
        <f t="shared" ca="1" si="136"/>
        <v>C</v>
      </c>
      <c r="K622" s="1" t="e">
        <f t="shared" ca="1" si="137"/>
        <v>#VALUE!</v>
      </c>
      <c r="L622" s="10" t="e">
        <f t="shared" ref="L622:L673" ca="1" si="147">IF(INDIRECT(J622)&lt;&gt;"",INDIRECT(K622)-INDIRECT(J622),"")</f>
        <v>#REF!</v>
      </c>
      <c r="M622" s="10" t="e">
        <f t="shared" ref="M622:M673" ca="1" si="148">IF(L622&lt;&gt;"",INDIRECT(I622)-INDIRECT(H622),"")</f>
        <v>#REF!</v>
      </c>
      <c r="N622" s="2" t="e">
        <f t="shared" ref="N622:N673" ca="1" si="149">IF(M622&lt;&gt;"",L622/M622,"")</f>
        <v>#REF!</v>
      </c>
      <c r="O622" s="10" t="e">
        <f t="shared" ref="O622:O673" ca="1" si="150">IF(N622&lt;&gt;"",INDIRECT(K622)-N622*INDIRECT(I622),"")</f>
        <v>#REF!</v>
      </c>
      <c r="P622" s="2" t="e">
        <f t="shared" ref="P622:P673" ca="1" si="151">IF(O622&lt;&gt;"",N622*F622+O622,"")</f>
        <v>#REF!</v>
      </c>
      <c r="R622" s="1" t="str">
        <f t="shared" ref="R622:R673" si="152">F622</f>
        <v/>
      </c>
      <c r="S622" s="2" t="e">
        <f t="shared" ref="S622:S673" ca="1" si="153">P622</f>
        <v>#REF!</v>
      </c>
    </row>
    <row r="623" spans="4:19" x14ac:dyDescent="0.2">
      <c r="D623" s="13" t="str">
        <f>IF(B623&lt;&gt;"",TRUNC(B623-Analyse!$AP$6,2),"")</f>
        <v/>
      </c>
      <c r="F623" s="1" t="str">
        <f t="shared" si="146"/>
        <v/>
      </c>
      <c r="G623" s="12" t="str">
        <f ca="1">IF(F623&lt;&gt;"",ROW($D$5)+MATCH(F623,INDIRECT(Analyse!$AR$6):INDIRECT(Analyse!$AS$6)),"")</f>
        <v/>
      </c>
      <c r="H623" s="1" t="str">
        <f t="shared" ca="1" si="134"/>
        <v/>
      </c>
      <c r="I623" s="1" t="e">
        <f t="shared" ca="1" si="135"/>
        <v>#VALUE!</v>
      </c>
      <c r="J623" s="1" t="str">
        <f t="shared" ca="1" si="136"/>
        <v>C</v>
      </c>
      <c r="K623" s="1" t="e">
        <f t="shared" ca="1" si="137"/>
        <v>#VALUE!</v>
      </c>
      <c r="L623" s="10" t="e">
        <f t="shared" ca="1" si="147"/>
        <v>#REF!</v>
      </c>
      <c r="M623" s="10" t="e">
        <f t="shared" ca="1" si="148"/>
        <v>#REF!</v>
      </c>
      <c r="N623" s="2" t="e">
        <f t="shared" ca="1" si="149"/>
        <v>#REF!</v>
      </c>
      <c r="O623" s="10" t="e">
        <f t="shared" ca="1" si="150"/>
        <v>#REF!</v>
      </c>
      <c r="P623" s="2" t="e">
        <f t="shared" ca="1" si="151"/>
        <v>#REF!</v>
      </c>
      <c r="R623" s="1" t="str">
        <f t="shared" si="152"/>
        <v/>
      </c>
      <c r="S623" s="2" t="e">
        <f t="shared" ca="1" si="153"/>
        <v>#REF!</v>
      </c>
    </row>
    <row r="624" spans="4:19" x14ac:dyDescent="0.2">
      <c r="D624" s="13" t="str">
        <f>IF(B624&lt;&gt;"",TRUNC(B624-Analyse!$AP$6,2),"")</f>
        <v/>
      </c>
      <c r="F624" s="1" t="str">
        <f t="shared" si="146"/>
        <v/>
      </c>
      <c r="G624" s="12" t="str">
        <f ca="1">IF(F624&lt;&gt;"",ROW($D$5)+MATCH(F624,INDIRECT(Analyse!$AR$6):INDIRECT(Analyse!$AS$6)),"")</f>
        <v/>
      </c>
      <c r="H624" s="1" t="str">
        <f t="shared" ca="1" si="134"/>
        <v/>
      </c>
      <c r="I624" s="1" t="e">
        <f t="shared" ca="1" si="135"/>
        <v>#VALUE!</v>
      </c>
      <c r="J624" s="1" t="str">
        <f t="shared" ca="1" si="136"/>
        <v>C</v>
      </c>
      <c r="K624" s="1" t="e">
        <f t="shared" ca="1" si="137"/>
        <v>#VALUE!</v>
      </c>
      <c r="L624" s="10" t="e">
        <f t="shared" ca="1" si="147"/>
        <v>#REF!</v>
      </c>
      <c r="M624" s="10" t="e">
        <f t="shared" ca="1" si="148"/>
        <v>#REF!</v>
      </c>
      <c r="N624" s="2" t="e">
        <f t="shared" ca="1" si="149"/>
        <v>#REF!</v>
      </c>
      <c r="O624" s="10" t="e">
        <f t="shared" ca="1" si="150"/>
        <v>#REF!</v>
      </c>
      <c r="P624" s="2" t="e">
        <f t="shared" ca="1" si="151"/>
        <v>#REF!</v>
      </c>
      <c r="R624" s="1" t="str">
        <f t="shared" si="152"/>
        <v/>
      </c>
      <c r="S624" s="2" t="e">
        <f t="shared" ca="1" si="153"/>
        <v>#REF!</v>
      </c>
    </row>
    <row r="625" spans="4:19" x14ac:dyDescent="0.2">
      <c r="D625" s="13" t="str">
        <f>IF(B625&lt;&gt;"",TRUNC(B625-Analyse!$AP$6,2),"")</f>
        <v/>
      </c>
      <c r="F625" s="1" t="str">
        <f t="shared" si="146"/>
        <v/>
      </c>
      <c r="G625" s="12" t="str">
        <f ca="1">IF(F625&lt;&gt;"",ROW($D$5)+MATCH(F625,INDIRECT(Analyse!$AR$6):INDIRECT(Analyse!$AS$6)),"")</f>
        <v/>
      </c>
      <c r="H625" s="1" t="str">
        <f t="shared" ca="1" si="134"/>
        <v/>
      </c>
      <c r="I625" s="1" t="e">
        <f t="shared" ca="1" si="135"/>
        <v>#VALUE!</v>
      </c>
      <c r="J625" s="1" t="str">
        <f t="shared" ca="1" si="136"/>
        <v>C</v>
      </c>
      <c r="K625" s="1" t="e">
        <f t="shared" ca="1" si="137"/>
        <v>#VALUE!</v>
      </c>
      <c r="L625" s="10" t="e">
        <f t="shared" ca="1" si="147"/>
        <v>#REF!</v>
      </c>
      <c r="M625" s="10" t="e">
        <f t="shared" ca="1" si="148"/>
        <v>#REF!</v>
      </c>
      <c r="N625" s="2" t="e">
        <f t="shared" ca="1" si="149"/>
        <v>#REF!</v>
      </c>
      <c r="O625" s="10" t="e">
        <f t="shared" ca="1" si="150"/>
        <v>#REF!</v>
      </c>
      <c r="P625" s="2" t="e">
        <f t="shared" ca="1" si="151"/>
        <v>#REF!</v>
      </c>
      <c r="R625" s="1" t="str">
        <f t="shared" si="152"/>
        <v/>
      </c>
      <c r="S625" s="2" t="e">
        <f t="shared" ca="1" si="153"/>
        <v>#REF!</v>
      </c>
    </row>
    <row r="626" spans="4:19" x14ac:dyDescent="0.2">
      <c r="D626" s="13" t="str">
        <f>IF(B626&lt;&gt;"",TRUNC(B626-Analyse!$AP$6,2),"")</f>
        <v/>
      </c>
      <c r="F626" s="1" t="str">
        <f t="shared" si="146"/>
        <v/>
      </c>
      <c r="G626" s="12" t="str">
        <f ca="1">IF(F626&lt;&gt;"",ROW($D$5)+MATCH(F626,INDIRECT(Analyse!$AR$6):INDIRECT(Analyse!$AS$6)),"")</f>
        <v/>
      </c>
      <c r="H626" s="1" t="str">
        <f t="shared" ca="1" si="134"/>
        <v/>
      </c>
      <c r="I626" s="1" t="e">
        <f t="shared" ca="1" si="135"/>
        <v>#VALUE!</v>
      </c>
      <c r="J626" s="1" t="str">
        <f t="shared" ca="1" si="136"/>
        <v>C</v>
      </c>
      <c r="K626" s="1" t="e">
        <f t="shared" ca="1" si="137"/>
        <v>#VALUE!</v>
      </c>
      <c r="L626" s="10" t="e">
        <f t="shared" ca="1" si="147"/>
        <v>#REF!</v>
      </c>
      <c r="M626" s="10" t="e">
        <f t="shared" ca="1" si="148"/>
        <v>#REF!</v>
      </c>
      <c r="N626" s="2" t="e">
        <f t="shared" ca="1" si="149"/>
        <v>#REF!</v>
      </c>
      <c r="O626" s="10" t="e">
        <f t="shared" ca="1" si="150"/>
        <v>#REF!</v>
      </c>
      <c r="P626" s="2" t="e">
        <f t="shared" ca="1" si="151"/>
        <v>#REF!</v>
      </c>
      <c r="R626" s="1" t="str">
        <f t="shared" si="152"/>
        <v/>
      </c>
      <c r="S626" s="2" t="e">
        <f t="shared" ca="1" si="153"/>
        <v>#REF!</v>
      </c>
    </row>
    <row r="627" spans="4:19" x14ac:dyDescent="0.2">
      <c r="D627" s="13" t="str">
        <f>IF(B627&lt;&gt;"",TRUNC(B627-Analyse!$AP$6,2),"")</f>
        <v/>
      </c>
      <c r="F627" s="1" t="str">
        <f t="shared" si="146"/>
        <v/>
      </c>
      <c r="G627" s="12" t="str">
        <f ca="1">IF(F627&lt;&gt;"",ROW($D$5)+MATCH(F627,INDIRECT(Analyse!$AR$6):INDIRECT(Analyse!$AS$6)),"")</f>
        <v/>
      </c>
      <c r="H627" s="1" t="str">
        <f t="shared" ca="1" si="134"/>
        <v/>
      </c>
      <c r="I627" s="1" t="e">
        <f t="shared" ca="1" si="135"/>
        <v>#VALUE!</v>
      </c>
      <c r="J627" s="1" t="str">
        <f t="shared" ca="1" si="136"/>
        <v>C</v>
      </c>
      <c r="K627" s="1" t="e">
        <f t="shared" ca="1" si="137"/>
        <v>#VALUE!</v>
      </c>
      <c r="L627" s="10" t="e">
        <f t="shared" ca="1" si="147"/>
        <v>#REF!</v>
      </c>
      <c r="M627" s="10" t="e">
        <f t="shared" ca="1" si="148"/>
        <v>#REF!</v>
      </c>
      <c r="N627" s="2" t="e">
        <f t="shared" ca="1" si="149"/>
        <v>#REF!</v>
      </c>
      <c r="O627" s="10" t="e">
        <f t="shared" ca="1" si="150"/>
        <v>#REF!</v>
      </c>
      <c r="P627" s="2" t="e">
        <f t="shared" ca="1" si="151"/>
        <v>#REF!</v>
      </c>
      <c r="R627" s="1" t="str">
        <f t="shared" si="152"/>
        <v/>
      </c>
      <c r="S627" s="2" t="e">
        <f t="shared" ca="1" si="153"/>
        <v>#REF!</v>
      </c>
    </row>
    <row r="628" spans="4:19" x14ac:dyDescent="0.2">
      <c r="D628" s="13" t="str">
        <f>IF(B628&lt;&gt;"",TRUNC(B628-Analyse!$AP$6,2),"")</f>
        <v/>
      </c>
      <c r="F628" s="1" t="str">
        <f t="shared" si="146"/>
        <v/>
      </c>
      <c r="G628" s="12" t="str">
        <f ca="1">IF(F628&lt;&gt;"",ROW($D$5)+MATCH(F628,INDIRECT(Analyse!$AR$6):INDIRECT(Analyse!$AS$6)),"")</f>
        <v/>
      </c>
      <c r="H628" s="1" t="str">
        <f t="shared" ca="1" si="134"/>
        <v/>
      </c>
      <c r="I628" s="1" t="e">
        <f t="shared" ca="1" si="135"/>
        <v>#VALUE!</v>
      </c>
      <c r="J628" s="1" t="str">
        <f t="shared" ca="1" si="136"/>
        <v>C</v>
      </c>
      <c r="K628" s="1" t="e">
        <f t="shared" ca="1" si="137"/>
        <v>#VALUE!</v>
      </c>
      <c r="L628" s="10" t="e">
        <f t="shared" ca="1" si="147"/>
        <v>#REF!</v>
      </c>
      <c r="M628" s="10" t="e">
        <f t="shared" ca="1" si="148"/>
        <v>#REF!</v>
      </c>
      <c r="N628" s="2" t="e">
        <f t="shared" ca="1" si="149"/>
        <v>#REF!</v>
      </c>
      <c r="O628" s="10" t="e">
        <f t="shared" ca="1" si="150"/>
        <v>#REF!</v>
      </c>
      <c r="P628" s="2" t="e">
        <f t="shared" ca="1" si="151"/>
        <v>#REF!</v>
      </c>
      <c r="R628" s="1" t="str">
        <f t="shared" si="152"/>
        <v/>
      </c>
      <c r="S628" s="2" t="e">
        <f t="shared" ca="1" si="153"/>
        <v>#REF!</v>
      </c>
    </row>
    <row r="629" spans="4:19" x14ac:dyDescent="0.2">
      <c r="D629" s="13" t="str">
        <f>IF(B629&lt;&gt;"",TRUNC(B629-Analyse!$AP$6,2),"")</f>
        <v/>
      </c>
      <c r="F629" s="1" t="str">
        <f t="shared" si="146"/>
        <v/>
      </c>
      <c r="G629" s="12" t="str">
        <f ca="1">IF(F629&lt;&gt;"",ROW($D$5)+MATCH(F629,INDIRECT(Analyse!$AR$6):INDIRECT(Analyse!$AS$6)),"")</f>
        <v/>
      </c>
      <c r="H629" s="1" t="str">
        <f t="shared" ca="1" si="134"/>
        <v/>
      </c>
      <c r="I629" s="1" t="e">
        <f t="shared" ca="1" si="135"/>
        <v>#VALUE!</v>
      </c>
      <c r="J629" s="1" t="str">
        <f t="shared" ca="1" si="136"/>
        <v>C</v>
      </c>
      <c r="K629" s="1" t="e">
        <f t="shared" ca="1" si="137"/>
        <v>#VALUE!</v>
      </c>
      <c r="L629" s="10" t="e">
        <f t="shared" ca="1" si="147"/>
        <v>#REF!</v>
      </c>
      <c r="M629" s="10" t="e">
        <f t="shared" ca="1" si="148"/>
        <v>#REF!</v>
      </c>
      <c r="N629" s="2" t="e">
        <f t="shared" ca="1" si="149"/>
        <v>#REF!</v>
      </c>
      <c r="O629" s="10" t="e">
        <f t="shared" ca="1" si="150"/>
        <v>#REF!</v>
      </c>
      <c r="P629" s="2" t="e">
        <f t="shared" ca="1" si="151"/>
        <v>#REF!</v>
      </c>
      <c r="R629" s="1" t="str">
        <f t="shared" si="152"/>
        <v/>
      </c>
      <c r="S629" s="2" t="e">
        <f t="shared" ca="1" si="153"/>
        <v>#REF!</v>
      </c>
    </row>
    <row r="630" spans="4:19" x14ac:dyDescent="0.2">
      <c r="D630" s="13" t="str">
        <f>IF(B630&lt;&gt;"",TRUNC(B630-Analyse!$AP$6,2),"")</f>
        <v/>
      </c>
      <c r="F630" s="1" t="str">
        <f t="shared" si="146"/>
        <v/>
      </c>
      <c r="G630" s="12" t="str">
        <f ca="1">IF(F630&lt;&gt;"",ROW($D$5)+MATCH(F630,INDIRECT(Analyse!$AR$6):INDIRECT(Analyse!$AS$6)),"")</f>
        <v/>
      </c>
      <c r="H630" s="1" t="str">
        <f t="shared" ca="1" si="134"/>
        <v/>
      </c>
      <c r="I630" s="1" t="e">
        <f t="shared" ca="1" si="135"/>
        <v>#VALUE!</v>
      </c>
      <c r="J630" s="1" t="str">
        <f t="shared" ca="1" si="136"/>
        <v>C</v>
      </c>
      <c r="K630" s="1" t="e">
        <f t="shared" ca="1" si="137"/>
        <v>#VALUE!</v>
      </c>
      <c r="L630" s="10" t="e">
        <f t="shared" ca="1" si="147"/>
        <v>#REF!</v>
      </c>
      <c r="M630" s="10" t="e">
        <f t="shared" ca="1" si="148"/>
        <v>#REF!</v>
      </c>
      <c r="N630" s="2" t="e">
        <f t="shared" ca="1" si="149"/>
        <v>#REF!</v>
      </c>
      <c r="O630" s="10" t="e">
        <f t="shared" ca="1" si="150"/>
        <v>#REF!</v>
      </c>
      <c r="P630" s="2" t="e">
        <f t="shared" ca="1" si="151"/>
        <v>#REF!</v>
      </c>
      <c r="R630" s="1" t="str">
        <f t="shared" si="152"/>
        <v/>
      </c>
      <c r="S630" s="2" t="e">
        <f t="shared" ca="1" si="153"/>
        <v>#REF!</v>
      </c>
    </row>
    <row r="631" spans="4:19" x14ac:dyDescent="0.2">
      <c r="D631" s="13" t="str">
        <f>IF(B631&lt;&gt;"",TRUNC(B631-Analyse!$AP$6,2),"")</f>
        <v/>
      </c>
      <c r="F631" s="1" t="str">
        <f t="shared" si="146"/>
        <v/>
      </c>
      <c r="G631" s="12" t="str">
        <f ca="1">IF(F631&lt;&gt;"",ROW($D$5)+MATCH(F631,INDIRECT(Analyse!$AR$6):INDIRECT(Analyse!$AS$6)),"")</f>
        <v/>
      </c>
      <c r="H631" s="1" t="str">
        <f t="shared" ca="1" si="134"/>
        <v/>
      </c>
      <c r="I631" s="1" t="e">
        <f t="shared" ca="1" si="135"/>
        <v>#VALUE!</v>
      </c>
      <c r="J631" s="1" t="str">
        <f t="shared" ca="1" si="136"/>
        <v>C</v>
      </c>
      <c r="K631" s="1" t="e">
        <f t="shared" ca="1" si="137"/>
        <v>#VALUE!</v>
      </c>
      <c r="L631" s="10" t="e">
        <f t="shared" ca="1" si="147"/>
        <v>#REF!</v>
      </c>
      <c r="M631" s="10" t="e">
        <f t="shared" ca="1" si="148"/>
        <v>#REF!</v>
      </c>
      <c r="N631" s="2" t="e">
        <f t="shared" ca="1" si="149"/>
        <v>#REF!</v>
      </c>
      <c r="O631" s="10" t="e">
        <f t="shared" ca="1" si="150"/>
        <v>#REF!</v>
      </c>
      <c r="P631" s="2" t="e">
        <f t="shared" ca="1" si="151"/>
        <v>#REF!</v>
      </c>
      <c r="R631" s="1" t="str">
        <f t="shared" si="152"/>
        <v/>
      </c>
      <c r="S631" s="2" t="e">
        <f t="shared" ca="1" si="153"/>
        <v>#REF!</v>
      </c>
    </row>
    <row r="632" spans="4:19" x14ac:dyDescent="0.2">
      <c r="D632" s="13" t="str">
        <f>IF(B632&lt;&gt;"",TRUNC(B632-Analyse!$AP$6,2),"")</f>
        <v/>
      </c>
      <c r="F632" s="1" t="str">
        <f t="shared" si="146"/>
        <v/>
      </c>
      <c r="G632" s="12" t="str">
        <f ca="1">IF(F632&lt;&gt;"",ROW($D$5)+MATCH(F632,INDIRECT(Analyse!$AR$6):INDIRECT(Analyse!$AS$6)),"")</f>
        <v/>
      </c>
      <c r="H632" s="1" t="str">
        <f t="shared" ca="1" si="134"/>
        <v/>
      </c>
      <c r="I632" s="1" t="e">
        <f t="shared" ca="1" si="135"/>
        <v>#VALUE!</v>
      </c>
      <c r="J632" s="1" t="str">
        <f t="shared" ca="1" si="136"/>
        <v>C</v>
      </c>
      <c r="K632" s="1" t="e">
        <f t="shared" ca="1" si="137"/>
        <v>#VALUE!</v>
      </c>
      <c r="L632" s="10" t="e">
        <f t="shared" ca="1" si="147"/>
        <v>#REF!</v>
      </c>
      <c r="M632" s="10" t="e">
        <f t="shared" ca="1" si="148"/>
        <v>#REF!</v>
      </c>
      <c r="N632" s="2" t="e">
        <f t="shared" ca="1" si="149"/>
        <v>#REF!</v>
      </c>
      <c r="O632" s="10" t="e">
        <f t="shared" ca="1" si="150"/>
        <v>#REF!</v>
      </c>
      <c r="P632" s="2" t="e">
        <f t="shared" ca="1" si="151"/>
        <v>#REF!</v>
      </c>
      <c r="R632" s="1" t="str">
        <f t="shared" si="152"/>
        <v/>
      </c>
      <c r="S632" s="2" t="e">
        <f t="shared" ca="1" si="153"/>
        <v>#REF!</v>
      </c>
    </row>
    <row r="633" spans="4:19" x14ac:dyDescent="0.2">
      <c r="D633" s="13" t="str">
        <f>IF(B633&lt;&gt;"",TRUNC(B633-Analyse!$AP$6,2),"")</f>
        <v/>
      </c>
      <c r="F633" s="1" t="str">
        <f t="shared" si="146"/>
        <v/>
      </c>
      <c r="G633" s="12" t="str">
        <f ca="1">IF(F633&lt;&gt;"",ROW($D$5)+MATCH(F633,INDIRECT(Analyse!$AR$6):INDIRECT(Analyse!$AS$6)),"")</f>
        <v/>
      </c>
      <c r="H633" s="1" t="str">
        <f t="shared" ca="1" si="134"/>
        <v/>
      </c>
      <c r="I633" s="1" t="e">
        <f t="shared" ca="1" si="135"/>
        <v>#VALUE!</v>
      </c>
      <c r="J633" s="1" t="str">
        <f t="shared" ca="1" si="136"/>
        <v>C</v>
      </c>
      <c r="K633" s="1" t="e">
        <f t="shared" ca="1" si="137"/>
        <v>#VALUE!</v>
      </c>
      <c r="L633" s="10" t="e">
        <f t="shared" ca="1" si="147"/>
        <v>#REF!</v>
      </c>
      <c r="M633" s="10" t="e">
        <f t="shared" ca="1" si="148"/>
        <v>#REF!</v>
      </c>
      <c r="N633" s="2" t="e">
        <f t="shared" ca="1" si="149"/>
        <v>#REF!</v>
      </c>
      <c r="O633" s="10" t="e">
        <f t="shared" ca="1" si="150"/>
        <v>#REF!</v>
      </c>
      <c r="P633" s="2" t="e">
        <f t="shared" ca="1" si="151"/>
        <v>#REF!</v>
      </c>
      <c r="R633" s="1" t="str">
        <f t="shared" si="152"/>
        <v/>
      </c>
      <c r="S633" s="2" t="e">
        <f t="shared" ca="1" si="153"/>
        <v>#REF!</v>
      </c>
    </row>
    <row r="634" spans="4:19" x14ac:dyDescent="0.2">
      <c r="D634" s="13" t="str">
        <f>IF(B634&lt;&gt;"",TRUNC(B634-Analyse!$AP$6,2),"")</f>
        <v/>
      </c>
      <c r="F634" s="1" t="str">
        <f t="shared" si="146"/>
        <v/>
      </c>
      <c r="G634" s="12" t="str">
        <f ca="1">IF(F634&lt;&gt;"",ROW($D$5)+MATCH(F634,INDIRECT(Analyse!$AR$6):INDIRECT(Analyse!$AS$6)),"")</f>
        <v/>
      </c>
      <c r="H634" s="1" t="str">
        <f t="shared" ca="1" si="134"/>
        <v/>
      </c>
      <c r="I634" s="1" t="e">
        <f t="shared" ca="1" si="135"/>
        <v>#VALUE!</v>
      </c>
      <c r="J634" s="1" t="str">
        <f t="shared" ca="1" si="136"/>
        <v>C</v>
      </c>
      <c r="K634" s="1" t="e">
        <f t="shared" ca="1" si="137"/>
        <v>#VALUE!</v>
      </c>
      <c r="L634" s="10" t="e">
        <f t="shared" ca="1" si="147"/>
        <v>#REF!</v>
      </c>
      <c r="M634" s="10" t="e">
        <f t="shared" ca="1" si="148"/>
        <v>#REF!</v>
      </c>
      <c r="N634" s="2" t="e">
        <f t="shared" ca="1" si="149"/>
        <v>#REF!</v>
      </c>
      <c r="O634" s="10" t="e">
        <f t="shared" ca="1" si="150"/>
        <v>#REF!</v>
      </c>
      <c r="P634" s="2" t="e">
        <f t="shared" ca="1" si="151"/>
        <v>#REF!</v>
      </c>
      <c r="R634" s="1" t="str">
        <f t="shared" si="152"/>
        <v/>
      </c>
      <c r="S634" s="2" t="e">
        <f t="shared" ca="1" si="153"/>
        <v>#REF!</v>
      </c>
    </row>
    <row r="635" spans="4:19" x14ac:dyDescent="0.2">
      <c r="D635" s="13" t="str">
        <f>IF(B635&lt;&gt;"",TRUNC(B635-Analyse!$AP$6,2),"")</f>
        <v/>
      </c>
      <c r="F635" s="1" t="str">
        <f t="shared" si="146"/>
        <v/>
      </c>
      <c r="G635" s="12" t="str">
        <f ca="1">IF(F635&lt;&gt;"",ROW($D$5)+MATCH(F635,INDIRECT(Analyse!$AR$6):INDIRECT(Analyse!$AS$6)),"")</f>
        <v/>
      </c>
      <c r="H635" s="1" t="str">
        <f t="shared" ca="1" si="134"/>
        <v/>
      </c>
      <c r="I635" s="1" t="e">
        <f t="shared" ca="1" si="135"/>
        <v>#VALUE!</v>
      </c>
      <c r="J635" s="1" t="str">
        <f t="shared" ca="1" si="136"/>
        <v>C</v>
      </c>
      <c r="K635" s="1" t="e">
        <f t="shared" ca="1" si="137"/>
        <v>#VALUE!</v>
      </c>
      <c r="L635" s="10" t="e">
        <f t="shared" ca="1" si="147"/>
        <v>#REF!</v>
      </c>
      <c r="M635" s="10" t="e">
        <f t="shared" ca="1" si="148"/>
        <v>#REF!</v>
      </c>
      <c r="N635" s="2" t="e">
        <f t="shared" ca="1" si="149"/>
        <v>#REF!</v>
      </c>
      <c r="O635" s="10" t="e">
        <f t="shared" ca="1" si="150"/>
        <v>#REF!</v>
      </c>
      <c r="P635" s="2" t="e">
        <f t="shared" ca="1" si="151"/>
        <v>#REF!</v>
      </c>
      <c r="R635" s="1" t="str">
        <f t="shared" si="152"/>
        <v/>
      </c>
      <c r="S635" s="2" t="e">
        <f t="shared" ca="1" si="153"/>
        <v>#REF!</v>
      </c>
    </row>
    <row r="636" spans="4:19" x14ac:dyDescent="0.2">
      <c r="D636" s="13" t="str">
        <f>IF(B636&lt;&gt;"",TRUNC(B636-Analyse!$AP$6,2),"")</f>
        <v/>
      </c>
      <c r="F636" s="1" t="str">
        <f t="shared" si="146"/>
        <v/>
      </c>
      <c r="G636" s="12" t="str">
        <f ca="1">IF(F636&lt;&gt;"",ROW($D$5)+MATCH(F636,INDIRECT(Analyse!$AR$6):INDIRECT(Analyse!$AS$6)),"")</f>
        <v/>
      </c>
      <c r="H636" s="1" t="str">
        <f t="shared" ca="1" si="134"/>
        <v/>
      </c>
      <c r="I636" s="1" t="e">
        <f t="shared" ca="1" si="135"/>
        <v>#VALUE!</v>
      </c>
      <c r="J636" s="1" t="str">
        <f t="shared" ca="1" si="136"/>
        <v>C</v>
      </c>
      <c r="K636" s="1" t="e">
        <f t="shared" ca="1" si="137"/>
        <v>#VALUE!</v>
      </c>
      <c r="L636" s="10" t="e">
        <f t="shared" ca="1" si="147"/>
        <v>#REF!</v>
      </c>
      <c r="M636" s="10" t="e">
        <f t="shared" ca="1" si="148"/>
        <v>#REF!</v>
      </c>
      <c r="N636" s="2" t="e">
        <f t="shared" ca="1" si="149"/>
        <v>#REF!</v>
      </c>
      <c r="O636" s="10" t="e">
        <f t="shared" ca="1" si="150"/>
        <v>#REF!</v>
      </c>
      <c r="P636" s="2" t="e">
        <f t="shared" ca="1" si="151"/>
        <v>#REF!</v>
      </c>
      <c r="R636" s="1" t="str">
        <f t="shared" si="152"/>
        <v/>
      </c>
      <c r="S636" s="2" t="e">
        <f t="shared" ca="1" si="153"/>
        <v>#REF!</v>
      </c>
    </row>
    <row r="637" spans="4:19" x14ac:dyDescent="0.2">
      <c r="D637" s="13" t="str">
        <f>IF(B637&lt;&gt;"",TRUNC(B637-Analyse!$AP$6,2),"")</f>
        <v/>
      </c>
      <c r="F637" s="1" t="str">
        <f t="shared" si="146"/>
        <v/>
      </c>
      <c r="G637" s="12" t="str">
        <f ca="1">IF(F637&lt;&gt;"",ROW($D$5)+MATCH(F637,INDIRECT(Analyse!$AR$6):INDIRECT(Analyse!$AS$6)),"")</f>
        <v/>
      </c>
      <c r="H637" s="1" t="str">
        <f t="shared" ca="1" si="134"/>
        <v/>
      </c>
      <c r="I637" s="1" t="e">
        <f t="shared" ca="1" si="135"/>
        <v>#VALUE!</v>
      </c>
      <c r="J637" s="1" t="str">
        <f t="shared" ca="1" si="136"/>
        <v>C</v>
      </c>
      <c r="K637" s="1" t="e">
        <f t="shared" ca="1" si="137"/>
        <v>#VALUE!</v>
      </c>
      <c r="L637" s="10" t="e">
        <f t="shared" ca="1" si="147"/>
        <v>#REF!</v>
      </c>
      <c r="M637" s="10" t="e">
        <f t="shared" ca="1" si="148"/>
        <v>#REF!</v>
      </c>
      <c r="N637" s="2" t="e">
        <f t="shared" ca="1" si="149"/>
        <v>#REF!</v>
      </c>
      <c r="O637" s="10" t="e">
        <f t="shared" ca="1" si="150"/>
        <v>#REF!</v>
      </c>
      <c r="P637" s="2" t="e">
        <f t="shared" ca="1" si="151"/>
        <v>#REF!</v>
      </c>
      <c r="R637" s="1" t="str">
        <f t="shared" si="152"/>
        <v/>
      </c>
      <c r="S637" s="2" t="e">
        <f t="shared" ca="1" si="153"/>
        <v>#REF!</v>
      </c>
    </row>
    <row r="638" spans="4:19" x14ac:dyDescent="0.2">
      <c r="D638" s="13" t="str">
        <f>IF(B638&lt;&gt;"",TRUNC(B638-Analyse!$AP$6,2),"")</f>
        <v/>
      </c>
      <c r="F638" s="1" t="str">
        <f t="shared" si="146"/>
        <v/>
      </c>
      <c r="G638" s="12" t="str">
        <f ca="1">IF(F638&lt;&gt;"",ROW($D$5)+MATCH(F638,INDIRECT(Analyse!$AR$6):INDIRECT(Analyse!$AS$6)),"")</f>
        <v/>
      </c>
      <c r="H638" s="1" t="str">
        <f t="shared" ca="1" si="134"/>
        <v/>
      </c>
      <c r="I638" s="1" t="e">
        <f t="shared" ca="1" si="135"/>
        <v>#VALUE!</v>
      </c>
      <c r="J638" s="1" t="str">
        <f t="shared" ca="1" si="136"/>
        <v>C</v>
      </c>
      <c r="K638" s="1" t="e">
        <f t="shared" ca="1" si="137"/>
        <v>#VALUE!</v>
      </c>
      <c r="L638" s="10" t="e">
        <f t="shared" ca="1" si="147"/>
        <v>#REF!</v>
      </c>
      <c r="M638" s="10" t="e">
        <f t="shared" ca="1" si="148"/>
        <v>#REF!</v>
      </c>
      <c r="N638" s="2" t="e">
        <f t="shared" ca="1" si="149"/>
        <v>#REF!</v>
      </c>
      <c r="O638" s="10" t="e">
        <f t="shared" ca="1" si="150"/>
        <v>#REF!</v>
      </c>
      <c r="P638" s="2" t="e">
        <f t="shared" ca="1" si="151"/>
        <v>#REF!</v>
      </c>
      <c r="R638" s="1" t="str">
        <f t="shared" si="152"/>
        <v/>
      </c>
      <c r="S638" s="2" t="e">
        <f t="shared" ca="1" si="153"/>
        <v>#REF!</v>
      </c>
    </row>
    <row r="639" spans="4:19" x14ac:dyDescent="0.2">
      <c r="D639" s="13" t="str">
        <f>IF(B639&lt;&gt;"",TRUNC(B639-Analyse!$AP$6,2),"")</f>
        <v/>
      </c>
      <c r="F639" s="1" t="str">
        <f t="shared" si="146"/>
        <v/>
      </c>
      <c r="G639" s="12" t="str">
        <f ca="1">IF(F639&lt;&gt;"",ROW($D$5)+MATCH(F639,INDIRECT(Analyse!$AR$6):INDIRECT(Analyse!$AS$6)),"")</f>
        <v/>
      </c>
      <c r="H639" s="1" t="str">
        <f t="shared" ca="1" si="134"/>
        <v/>
      </c>
      <c r="I639" s="1" t="e">
        <f t="shared" ca="1" si="135"/>
        <v>#VALUE!</v>
      </c>
      <c r="J639" s="1" t="str">
        <f t="shared" ca="1" si="136"/>
        <v>C</v>
      </c>
      <c r="K639" s="1" t="e">
        <f t="shared" ca="1" si="137"/>
        <v>#VALUE!</v>
      </c>
      <c r="L639" s="10" t="e">
        <f t="shared" ca="1" si="147"/>
        <v>#REF!</v>
      </c>
      <c r="M639" s="10" t="e">
        <f t="shared" ca="1" si="148"/>
        <v>#REF!</v>
      </c>
      <c r="N639" s="2" t="e">
        <f t="shared" ca="1" si="149"/>
        <v>#REF!</v>
      </c>
      <c r="O639" s="10" t="e">
        <f t="shared" ca="1" si="150"/>
        <v>#REF!</v>
      </c>
      <c r="P639" s="2" t="e">
        <f t="shared" ca="1" si="151"/>
        <v>#REF!</v>
      </c>
      <c r="R639" s="1" t="str">
        <f t="shared" si="152"/>
        <v/>
      </c>
      <c r="S639" s="2" t="e">
        <f t="shared" ca="1" si="153"/>
        <v>#REF!</v>
      </c>
    </row>
    <row r="640" spans="4:19" x14ac:dyDescent="0.2">
      <c r="D640" s="13" t="str">
        <f>IF(B640&lt;&gt;"",TRUNC(B640-Analyse!$AP$6,2),"")</f>
        <v/>
      </c>
      <c r="F640" s="1" t="str">
        <f t="shared" si="146"/>
        <v/>
      </c>
      <c r="G640" s="12" t="str">
        <f ca="1">IF(F640&lt;&gt;"",ROW($D$5)+MATCH(F640,INDIRECT(Analyse!$AR$6):INDIRECT(Analyse!$AS$6)),"")</f>
        <v/>
      </c>
      <c r="H640" s="1" t="str">
        <f t="shared" ca="1" si="134"/>
        <v/>
      </c>
      <c r="I640" s="1" t="e">
        <f t="shared" ca="1" si="135"/>
        <v>#VALUE!</v>
      </c>
      <c r="J640" s="1" t="str">
        <f t="shared" ca="1" si="136"/>
        <v>C</v>
      </c>
      <c r="K640" s="1" t="e">
        <f t="shared" ca="1" si="137"/>
        <v>#VALUE!</v>
      </c>
      <c r="L640" s="10" t="e">
        <f t="shared" ca="1" si="147"/>
        <v>#REF!</v>
      </c>
      <c r="M640" s="10" t="e">
        <f t="shared" ca="1" si="148"/>
        <v>#REF!</v>
      </c>
      <c r="N640" s="2" t="e">
        <f t="shared" ca="1" si="149"/>
        <v>#REF!</v>
      </c>
      <c r="O640" s="10" t="e">
        <f t="shared" ca="1" si="150"/>
        <v>#REF!</v>
      </c>
      <c r="P640" s="2" t="e">
        <f t="shared" ca="1" si="151"/>
        <v>#REF!</v>
      </c>
      <c r="R640" s="1" t="str">
        <f t="shared" si="152"/>
        <v/>
      </c>
      <c r="S640" s="2" t="e">
        <f t="shared" ca="1" si="153"/>
        <v>#REF!</v>
      </c>
    </row>
    <row r="641" spans="4:19" x14ac:dyDescent="0.2">
      <c r="D641" s="13" t="str">
        <f>IF(B641&lt;&gt;"",TRUNC(B641-Analyse!$AP$6,2),"")</f>
        <v/>
      </c>
      <c r="F641" s="1" t="str">
        <f t="shared" si="146"/>
        <v/>
      </c>
      <c r="G641" s="12" t="str">
        <f ca="1">IF(F641&lt;&gt;"",ROW($D$5)+MATCH(F641,INDIRECT(Analyse!$AR$6):INDIRECT(Analyse!$AS$6)),"")</f>
        <v/>
      </c>
      <c r="H641" s="1" t="str">
        <f t="shared" ca="1" si="134"/>
        <v/>
      </c>
      <c r="I641" s="1" t="e">
        <f t="shared" ca="1" si="135"/>
        <v>#VALUE!</v>
      </c>
      <c r="J641" s="1" t="str">
        <f t="shared" ca="1" si="136"/>
        <v>C</v>
      </c>
      <c r="K641" s="1" t="e">
        <f t="shared" ca="1" si="137"/>
        <v>#VALUE!</v>
      </c>
      <c r="L641" s="10" t="e">
        <f t="shared" ca="1" si="147"/>
        <v>#REF!</v>
      </c>
      <c r="M641" s="10" t="e">
        <f t="shared" ca="1" si="148"/>
        <v>#REF!</v>
      </c>
      <c r="N641" s="2" t="e">
        <f t="shared" ca="1" si="149"/>
        <v>#REF!</v>
      </c>
      <c r="O641" s="10" t="e">
        <f t="shared" ca="1" si="150"/>
        <v>#REF!</v>
      </c>
      <c r="P641" s="2" t="e">
        <f t="shared" ca="1" si="151"/>
        <v>#REF!</v>
      </c>
      <c r="R641" s="1" t="str">
        <f t="shared" si="152"/>
        <v/>
      </c>
      <c r="S641" s="2" t="e">
        <f t="shared" ca="1" si="153"/>
        <v>#REF!</v>
      </c>
    </row>
    <row r="642" spans="4:19" x14ac:dyDescent="0.2">
      <c r="D642" s="13" t="str">
        <f>IF(B642&lt;&gt;"",TRUNC(B642-Analyse!$AP$6,2),"")</f>
        <v/>
      </c>
      <c r="F642" s="1" t="str">
        <f t="shared" si="146"/>
        <v/>
      </c>
      <c r="G642" s="12" t="str">
        <f ca="1">IF(F642&lt;&gt;"",ROW($D$5)+MATCH(F642,INDIRECT(Analyse!$AR$6):INDIRECT(Analyse!$AS$6)),"")</f>
        <v/>
      </c>
      <c r="H642" s="1" t="str">
        <f t="shared" ca="1" si="134"/>
        <v/>
      </c>
      <c r="I642" s="1" t="e">
        <f t="shared" ca="1" si="135"/>
        <v>#VALUE!</v>
      </c>
      <c r="J642" s="1" t="str">
        <f t="shared" ca="1" si="136"/>
        <v>C</v>
      </c>
      <c r="K642" s="1" t="e">
        <f t="shared" ca="1" si="137"/>
        <v>#VALUE!</v>
      </c>
      <c r="L642" s="10" t="e">
        <f t="shared" ca="1" si="147"/>
        <v>#REF!</v>
      </c>
      <c r="M642" s="10" t="e">
        <f t="shared" ca="1" si="148"/>
        <v>#REF!</v>
      </c>
      <c r="N642" s="2" t="e">
        <f t="shared" ca="1" si="149"/>
        <v>#REF!</v>
      </c>
      <c r="O642" s="10" t="e">
        <f t="shared" ca="1" si="150"/>
        <v>#REF!</v>
      </c>
      <c r="P642" s="2" t="e">
        <f t="shared" ca="1" si="151"/>
        <v>#REF!</v>
      </c>
      <c r="R642" s="1" t="str">
        <f t="shared" si="152"/>
        <v/>
      </c>
      <c r="S642" s="2" t="e">
        <f t="shared" ca="1" si="153"/>
        <v>#REF!</v>
      </c>
    </row>
    <row r="643" spans="4:19" x14ac:dyDescent="0.2">
      <c r="D643" s="13" t="str">
        <f>IF(B643&lt;&gt;"",TRUNC(B643-Analyse!$AP$6,2),"")</f>
        <v/>
      </c>
      <c r="F643" s="1" t="str">
        <f t="shared" si="146"/>
        <v/>
      </c>
      <c r="G643" s="12" t="str">
        <f ca="1">IF(F643&lt;&gt;"",ROW($D$5)+MATCH(F643,INDIRECT(Analyse!$AR$6):INDIRECT(Analyse!$AS$6)),"")</f>
        <v/>
      </c>
      <c r="H643" s="1" t="str">
        <f t="shared" ca="1" si="134"/>
        <v/>
      </c>
      <c r="I643" s="1" t="e">
        <f t="shared" ca="1" si="135"/>
        <v>#VALUE!</v>
      </c>
      <c r="J643" s="1" t="str">
        <f t="shared" ca="1" si="136"/>
        <v>C</v>
      </c>
      <c r="K643" s="1" t="e">
        <f t="shared" ca="1" si="137"/>
        <v>#VALUE!</v>
      </c>
      <c r="L643" s="10" t="e">
        <f t="shared" ca="1" si="147"/>
        <v>#REF!</v>
      </c>
      <c r="M643" s="10" t="e">
        <f t="shared" ca="1" si="148"/>
        <v>#REF!</v>
      </c>
      <c r="N643" s="2" t="e">
        <f t="shared" ca="1" si="149"/>
        <v>#REF!</v>
      </c>
      <c r="O643" s="10" t="e">
        <f t="shared" ca="1" si="150"/>
        <v>#REF!</v>
      </c>
      <c r="P643" s="2" t="e">
        <f t="shared" ca="1" si="151"/>
        <v>#REF!</v>
      </c>
      <c r="R643" s="1" t="str">
        <f t="shared" si="152"/>
        <v/>
      </c>
      <c r="S643" s="2" t="e">
        <f t="shared" ca="1" si="153"/>
        <v>#REF!</v>
      </c>
    </row>
    <row r="644" spans="4:19" x14ac:dyDescent="0.2">
      <c r="D644" s="13" t="str">
        <f>IF(B644&lt;&gt;"",TRUNC(B644-Analyse!$AP$6,2),"")</f>
        <v/>
      </c>
      <c r="F644" s="1" t="str">
        <f t="shared" si="146"/>
        <v/>
      </c>
      <c r="G644" s="12" t="str">
        <f ca="1">IF(F644&lt;&gt;"",ROW($D$5)+MATCH(F644,INDIRECT(Analyse!$AR$6):INDIRECT(Analyse!$AS$6)),"")</f>
        <v/>
      </c>
      <c r="H644" s="1" t="str">
        <f t="shared" ca="1" si="134"/>
        <v/>
      </c>
      <c r="I644" s="1" t="e">
        <f t="shared" ca="1" si="135"/>
        <v>#VALUE!</v>
      </c>
      <c r="J644" s="1" t="str">
        <f t="shared" ca="1" si="136"/>
        <v>C</v>
      </c>
      <c r="K644" s="1" t="e">
        <f t="shared" ca="1" si="137"/>
        <v>#VALUE!</v>
      </c>
      <c r="L644" s="10" t="e">
        <f t="shared" ca="1" si="147"/>
        <v>#REF!</v>
      </c>
      <c r="M644" s="10" t="e">
        <f t="shared" ca="1" si="148"/>
        <v>#REF!</v>
      </c>
      <c r="N644" s="2" t="e">
        <f t="shared" ca="1" si="149"/>
        <v>#REF!</v>
      </c>
      <c r="O644" s="10" t="e">
        <f t="shared" ca="1" si="150"/>
        <v>#REF!</v>
      </c>
      <c r="P644" s="2" t="e">
        <f t="shared" ca="1" si="151"/>
        <v>#REF!</v>
      </c>
      <c r="R644" s="1" t="str">
        <f t="shared" si="152"/>
        <v/>
      </c>
      <c r="S644" s="2" t="e">
        <f t="shared" ca="1" si="153"/>
        <v>#REF!</v>
      </c>
    </row>
    <row r="645" spans="4:19" x14ac:dyDescent="0.2">
      <c r="D645" s="13" t="str">
        <f>IF(B645&lt;&gt;"",TRUNC(B645-Analyse!$AP$6,2),"")</f>
        <v/>
      </c>
      <c r="F645" s="1" t="str">
        <f t="shared" si="146"/>
        <v/>
      </c>
      <c r="G645" s="12" t="str">
        <f ca="1">IF(F645&lt;&gt;"",ROW($D$5)+MATCH(F645,INDIRECT(Analyse!$AR$6):INDIRECT(Analyse!$AS$6)),"")</f>
        <v/>
      </c>
      <c r="H645" s="1" t="str">
        <f t="shared" ca="1" si="134"/>
        <v/>
      </c>
      <c r="I645" s="1" t="e">
        <f t="shared" ca="1" si="135"/>
        <v>#VALUE!</v>
      </c>
      <c r="J645" s="1" t="str">
        <f t="shared" ca="1" si="136"/>
        <v>C</v>
      </c>
      <c r="K645" s="1" t="e">
        <f t="shared" ca="1" si="137"/>
        <v>#VALUE!</v>
      </c>
      <c r="L645" s="10" t="e">
        <f t="shared" ca="1" si="147"/>
        <v>#REF!</v>
      </c>
      <c r="M645" s="10" t="e">
        <f t="shared" ca="1" si="148"/>
        <v>#REF!</v>
      </c>
      <c r="N645" s="2" t="e">
        <f t="shared" ca="1" si="149"/>
        <v>#REF!</v>
      </c>
      <c r="O645" s="10" t="e">
        <f t="shared" ca="1" si="150"/>
        <v>#REF!</v>
      </c>
      <c r="P645" s="2" t="e">
        <f t="shared" ca="1" si="151"/>
        <v>#REF!</v>
      </c>
      <c r="R645" s="1" t="str">
        <f t="shared" si="152"/>
        <v/>
      </c>
      <c r="S645" s="2" t="e">
        <f t="shared" ca="1" si="153"/>
        <v>#REF!</v>
      </c>
    </row>
    <row r="646" spans="4:19" x14ac:dyDescent="0.2">
      <c r="D646" s="13" t="str">
        <f>IF(B646&lt;&gt;"",TRUNC(B646-Analyse!$AP$6,2),"")</f>
        <v/>
      </c>
      <c r="F646" s="1" t="str">
        <f t="shared" si="146"/>
        <v/>
      </c>
      <c r="G646" s="12" t="str">
        <f ca="1">IF(F646&lt;&gt;"",ROW($D$5)+MATCH(F646,INDIRECT(Analyse!$AR$6):INDIRECT(Analyse!$AS$6)),"")</f>
        <v/>
      </c>
      <c r="H646" s="1" t="str">
        <f t="shared" ref="H646:H673" ca="1" si="154">IF(G646&lt;&gt;"","D"&amp;$G646,"")</f>
        <v/>
      </c>
      <c r="I646" s="1" t="e">
        <f t="shared" ref="I646:I673" ca="1" si="155">"D"&amp;TEXT($G646-1,"0")</f>
        <v>#VALUE!</v>
      </c>
      <c r="J646" s="1" t="str">
        <f t="shared" ref="J646:J673" ca="1" si="156">"C"&amp;$G646</f>
        <v>C</v>
      </c>
      <c r="K646" s="1" t="e">
        <f t="shared" ref="K646:K673" ca="1" si="157">"C"&amp;TEXT($G646-1,"0")</f>
        <v>#VALUE!</v>
      </c>
      <c r="L646" s="10" t="e">
        <f t="shared" ca="1" si="147"/>
        <v>#REF!</v>
      </c>
      <c r="M646" s="10" t="e">
        <f t="shared" ca="1" si="148"/>
        <v>#REF!</v>
      </c>
      <c r="N646" s="2" t="e">
        <f t="shared" ca="1" si="149"/>
        <v>#REF!</v>
      </c>
      <c r="O646" s="10" t="e">
        <f t="shared" ca="1" si="150"/>
        <v>#REF!</v>
      </c>
      <c r="P646" s="2" t="e">
        <f t="shared" ca="1" si="151"/>
        <v>#REF!</v>
      </c>
      <c r="R646" s="1" t="str">
        <f t="shared" si="152"/>
        <v/>
      </c>
      <c r="S646" s="2" t="e">
        <f t="shared" ca="1" si="153"/>
        <v>#REF!</v>
      </c>
    </row>
    <row r="647" spans="4:19" x14ac:dyDescent="0.2">
      <c r="D647" s="13" t="str">
        <f>IF(B647&lt;&gt;"",TRUNC(B647-Analyse!$AP$6,2),"")</f>
        <v/>
      </c>
      <c r="F647" s="1" t="str">
        <f t="shared" si="146"/>
        <v/>
      </c>
      <c r="G647" s="12" t="str">
        <f ca="1">IF(F647&lt;&gt;"",ROW($D$5)+MATCH(F647,INDIRECT(Analyse!$AR$6):INDIRECT(Analyse!$AS$6)),"")</f>
        <v/>
      </c>
      <c r="H647" s="1" t="str">
        <f t="shared" ca="1" si="154"/>
        <v/>
      </c>
      <c r="I647" s="1" t="e">
        <f t="shared" ca="1" si="155"/>
        <v>#VALUE!</v>
      </c>
      <c r="J647" s="1" t="str">
        <f t="shared" ca="1" si="156"/>
        <v>C</v>
      </c>
      <c r="K647" s="1" t="e">
        <f t="shared" ca="1" si="157"/>
        <v>#VALUE!</v>
      </c>
      <c r="L647" s="10" t="e">
        <f t="shared" ca="1" si="147"/>
        <v>#REF!</v>
      </c>
      <c r="M647" s="10" t="e">
        <f t="shared" ca="1" si="148"/>
        <v>#REF!</v>
      </c>
      <c r="N647" s="2" t="e">
        <f t="shared" ca="1" si="149"/>
        <v>#REF!</v>
      </c>
      <c r="O647" s="10" t="e">
        <f t="shared" ca="1" si="150"/>
        <v>#REF!</v>
      </c>
      <c r="P647" s="2" t="e">
        <f t="shared" ca="1" si="151"/>
        <v>#REF!</v>
      </c>
      <c r="R647" s="1" t="str">
        <f t="shared" si="152"/>
        <v/>
      </c>
      <c r="S647" s="2" t="e">
        <f t="shared" ca="1" si="153"/>
        <v>#REF!</v>
      </c>
    </row>
    <row r="648" spans="4:19" x14ac:dyDescent="0.2">
      <c r="D648" s="13" t="str">
        <f>IF(B648&lt;&gt;"",TRUNC(B648-Analyse!$AP$6,2),"")</f>
        <v/>
      </c>
      <c r="F648" s="1" t="str">
        <f t="shared" si="146"/>
        <v/>
      </c>
      <c r="G648" s="12" t="str">
        <f ca="1">IF(F648&lt;&gt;"",ROW($D$5)+MATCH(F648,INDIRECT(Analyse!$AR$6):INDIRECT(Analyse!$AS$6)),"")</f>
        <v/>
      </c>
      <c r="H648" s="1" t="str">
        <f t="shared" ca="1" si="154"/>
        <v/>
      </c>
      <c r="I648" s="1" t="e">
        <f t="shared" ca="1" si="155"/>
        <v>#VALUE!</v>
      </c>
      <c r="J648" s="1" t="str">
        <f t="shared" ca="1" si="156"/>
        <v>C</v>
      </c>
      <c r="K648" s="1" t="e">
        <f t="shared" ca="1" si="157"/>
        <v>#VALUE!</v>
      </c>
      <c r="L648" s="10" t="e">
        <f t="shared" ca="1" si="147"/>
        <v>#REF!</v>
      </c>
      <c r="M648" s="10" t="e">
        <f t="shared" ca="1" si="148"/>
        <v>#REF!</v>
      </c>
      <c r="N648" s="2" t="e">
        <f t="shared" ca="1" si="149"/>
        <v>#REF!</v>
      </c>
      <c r="O648" s="10" t="e">
        <f t="shared" ca="1" si="150"/>
        <v>#REF!</v>
      </c>
      <c r="P648" s="2" t="e">
        <f t="shared" ca="1" si="151"/>
        <v>#REF!</v>
      </c>
      <c r="R648" s="1" t="str">
        <f t="shared" si="152"/>
        <v/>
      </c>
      <c r="S648" s="2" t="e">
        <f t="shared" ca="1" si="153"/>
        <v>#REF!</v>
      </c>
    </row>
    <row r="649" spans="4:19" x14ac:dyDescent="0.2">
      <c r="D649" s="13" t="str">
        <f>IF(B649&lt;&gt;"",TRUNC(B649-Analyse!$AP$6,2),"")</f>
        <v/>
      </c>
      <c r="F649" s="1" t="str">
        <f t="shared" si="146"/>
        <v/>
      </c>
      <c r="G649" s="12" t="str">
        <f ca="1">IF(F649&lt;&gt;"",ROW($D$5)+MATCH(F649,INDIRECT(Analyse!$AR$6):INDIRECT(Analyse!$AS$6)),"")</f>
        <v/>
      </c>
      <c r="H649" s="1" t="str">
        <f t="shared" ca="1" si="154"/>
        <v/>
      </c>
      <c r="I649" s="1" t="e">
        <f t="shared" ca="1" si="155"/>
        <v>#VALUE!</v>
      </c>
      <c r="J649" s="1" t="str">
        <f t="shared" ca="1" si="156"/>
        <v>C</v>
      </c>
      <c r="K649" s="1" t="e">
        <f t="shared" ca="1" si="157"/>
        <v>#VALUE!</v>
      </c>
      <c r="L649" s="10" t="e">
        <f t="shared" ca="1" si="147"/>
        <v>#REF!</v>
      </c>
      <c r="M649" s="10" t="e">
        <f t="shared" ca="1" si="148"/>
        <v>#REF!</v>
      </c>
      <c r="N649" s="2" t="e">
        <f t="shared" ca="1" si="149"/>
        <v>#REF!</v>
      </c>
      <c r="O649" s="10" t="e">
        <f t="shared" ca="1" si="150"/>
        <v>#REF!</v>
      </c>
      <c r="P649" s="2" t="e">
        <f t="shared" ca="1" si="151"/>
        <v>#REF!</v>
      </c>
      <c r="R649" s="1" t="str">
        <f t="shared" si="152"/>
        <v/>
      </c>
      <c r="S649" s="2" t="e">
        <f t="shared" ca="1" si="153"/>
        <v>#REF!</v>
      </c>
    </row>
    <row r="650" spans="4:19" x14ac:dyDescent="0.2">
      <c r="D650" s="13" t="str">
        <f>IF(B650&lt;&gt;"",TRUNC(B650-Analyse!$AP$6,2),"")</f>
        <v/>
      </c>
      <c r="F650" s="1" t="str">
        <f t="shared" si="146"/>
        <v/>
      </c>
      <c r="G650" s="12" t="str">
        <f ca="1">IF(F650&lt;&gt;"",ROW($D$5)+MATCH(F650,INDIRECT(Analyse!$AR$6):INDIRECT(Analyse!$AS$6)),"")</f>
        <v/>
      </c>
      <c r="H650" s="1" t="str">
        <f t="shared" ca="1" si="154"/>
        <v/>
      </c>
      <c r="I650" s="1" t="e">
        <f t="shared" ca="1" si="155"/>
        <v>#VALUE!</v>
      </c>
      <c r="J650" s="1" t="str">
        <f t="shared" ca="1" si="156"/>
        <v>C</v>
      </c>
      <c r="K650" s="1" t="e">
        <f t="shared" ca="1" si="157"/>
        <v>#VALUE!</v>
      </c>
      <c r="L650" s="10" t="e">
        <f t="shared" ca="1" si="147"/>
        <v>#REF!</v>
      </c>
      <c r="M650" s="10" t="e">
        <f t="shared" ca="1" si="148"/>
        <v>#REF!</v>
      </c>
      <c r="N650" s="2" t="e">
        <f t="shared" ca="1" si="149"/>
        <v>#REF!</v>
      </c>
      <c r="O650" s="10" t="e">
        <f t="shared" ca="1" si="150"/>
        <v>#REF!</v>
      </c>
      <c r="P650" s="2" t="e">
        <f t="shared" ca="1" si="151"/>
        <v>#REF!</v>
      </c>
      <c r="R650" s="1" t="str">
        <f t="shared" si="152"/>
        <v/>
      </c>
      <c r="S650" s="2" t="e">
        <f t="shared" ca="1" si="153"/>
        <v>#REF!</v>
      </c>
    </row>
    <row r="651" spans="4:19" x14ac:dyDescent="0.2">
      <c r="D651" s="13" t="str">
        <f>IF(B651&lt;&gt;"",TRUNC(B651-Analyse!$AP$6,2),"")</f>
        <v/>
      </c>
      <c r="F651" s="1" t="str">
        <f t="shared" si="146"/>
        <v/>
      </c>
      <c r="G651" s="12" t="str">
        <f ca="1">IF(F651&lt;&gt;"",ROW($D$5)+MATCH(F651,INDIRECT(Analyse!$AR$6):INDIRECT(Analyse!$AS$6)),"")</f>
        <v/>
      </c>
      <c r="H651" s="1" t="str">
        <f t="shared" ca="1" si="154"/>
        <v/>
      </c>
      <c r="I651" s="1" t="e">
        <f t="shared" ca="1" si="155"/>
        <v>#VALUE!</v>
      </c>
      <c r="J651" s="1" t="str">
        <f t="shared" ca="1" si="156"/>
        <v>C</v>
      </c>
      <c r="K651" s="1" t="e">
        <f t="shared" ca="1" si="157"/>
        <v>#VALUE!</v>
      </c>
      <c r="L651" s="10" t="e">
        <f t="shared" ca="1" si="147"/>
        <v>#REF!</v>
      </c>
      <c r="M651" s="10" t="e">
        <f t="shared" ca="1" si="148"/>
        <v>#REF!</v>
      </c>
      <c r="N651" s="2" t="e">
        <f t="shared" ca="1" si="149"/>
        <v>#REF!</v>
      </c>
      <c r="O651" s="10" t="e">
        <f t="shared" ca="1" si="150"/>
        <v>#REF!</v>
      </c>
      <c r="P651" s="2" t="e">
        <f t="shared" ca="1" si="151"/>
        <v>#REF!</v>
      </c>
      <c r="R651" s="1" t="str">
        <f t="shared" si="152"/>
        <v/>
      </c>
      <c r="S651" s="2" t="e">
        <f t="shared" ca="1" si="153"/>
        <v>#REF!</v>
      </c>
    </row>
    <row r="652" spans="4:19" x14ac:dyDescent="0.2">
      <c r="D652" s="13" t="str">
        <f>IF(B652&lt;&gt;"",TRUNC(B652-Analyse!$AP$6,2),"")</f>
        <v/>
      </c>
      <c r="F652" s="1" t="str">
        <f t="shared" si="146"/>
        <v/>
      </c>
      <c r="G652" s="12" t="str">
        <f ca="1">IF(F652&lt;&gt;"",ROW($D$5)+MATCH(F652,INDIRECT(Analyse!$AR$6):INDIRECT(Analyse!$AS$6)),"")</f>
        <v/>
      </c>
      <c r="H652" s="1" t="str">
        <f t="shared" ca="1" si="154"/>
        <v/>
      </c>
      <c r="I652" s="1" t="e">
        <f t="shared" ca="1" si="155"/>
        <v>#VALUE!</v>
      </c>
      <c r="J652" s="1" t="str">
        <f t="shared" ca="1" si="156"/>
        <v>C</v>
      </c>
      <c r="K652" s="1" t="e">
        <f t="shared" ca="1" si="157"/>
        <v>#VALUE!</v>
      </c>
      <c r="L652" s="10" t="e">
        <f t="shared" ca="1" si="147"/>
        <v>#REF!</v>
      </c>
      <c r="M652" s="10" t="e">
        <f t="shared" ca="1" si="148"/>
        <v>#REF!</v>
      </c>
      <c r="N652" s="2" t="e">
        <f t="shared" ca="1" si="149"/>
        <v>#REF!</v>
      </c>
      <c r="O652" s="10" t="e">
        <f t="shared" ca="1" si="150"/>
        <v>#REF!</v>
      </c>
      <c r="P652" s="2" t="e">
        <f t="shared" ca="1" si="151"/>
        <v>#REF!</v>
      </c>
      <c r="R652" s="1" t="str">
        <f t="shared" si="152"/>
        <v/>
      </c>
      <c r="S652" s="2" t="e">
        <f t="shared" ca="1" si="153"/>
        <v>#REF!</v>
      </c>
    </row>
    <row r="653" spans="4:19" x14ac:dyDescent="0.2">
      <c r="D653" s="13" t="str">
        <f>IF(B653&lt;&gt;"",TRUNC(B653-Analyse!$AP$6,2),"")</f>
        <v/>
      </c>
      <c r="F653" s="1" t="str">
        <f t="shared" si="146"/>
        <v/>
      </c>
      <c r="G653" s="12" t="str">
        <f ca="1">IF(F653&lt;&gt;"",ROW($D$5)+MATCH(F653,INDIRECT(Analyse!$AR$6):INDIRECT(Analyse!$AS$6)),"")</f>
        <v/>
      </c>
      <c r="H653" s="1" t="str">
        <f t="shared" ca="1" si="154"/>
        <v/>
      </c>
      <c r="I653" s="1" t="e">
        <f t="shared" ca="1" si="155"/>
        <v>#VALUE!</v>
      </c>
      <c r="J653" s="1" t="str">
        <f t="shared" ca="1" si="156"/>
        <v>C</v>
      </c>
      <c r="K653" s="1" t="e">
        <f t="shared" ca="1" si="157"/>
        <v>#VALUE!</v>
      </c>
      <c r="L653" s="10" t="e">
        <f t="shared" ca="1" si="147"/>
        <v>#REF!</v>
      </c>
      <c r="M653" s="10" t="e">
        <f t="shared" ca="1" si="148"/>
        <v>#REF!</v>
      </c>
      <c r="N653" s="2" t="e">
        <f t="shared" ca="1" si="149"/>
        <v>#REF!</v>
      </c>
      <c r="O653" s="10" t="e">
        <f t="shared" ca="1" si="150"/>
        <v>#REF!</v>
      </c>
      <c r="P653" s="2" t="e">
        <f t="shared" ca="1" si="151"/>
        <v>#REF!</v>
      </c>
      <c r="R653" s="1" t="str">
        <f t="shared" si="152"/>
        <v/>
      </c>
      <c r="S653" s="2" t="e">
        <f t="shared" ca="1" si="153"/>
        <v>#REF!</v>
      </c>
    </row>
    <row r="654" spans="4:19" x14ac:dyDescent="0.2">
      <c r="D654" s="13" t="str">
        <f>IF(B654&lt;&gt;"",TRUNC(B654-Analyse!$AP$6,2),"")</f>
        <v/>
      </c>
      <c r="F654" s="1" t="str">
        <f t="shared" si="146"/>
        <v/>
      </c>
      <c r="G654" s="12" t="str">
        <f ca="1">IF(F654&lt;&gt;"",ROW($D$5)+MATCH(F654,INDIRECT(Analyse!$AR$6):INDIRECT(Analyse!$AS$6)),"")</f>
        <v/>
      </c>
      <c r="H654" s="1" t="str">
        <f t="shared" ca="1" si="154"/>
        <v/>
      </c>
      <c r="I654" s="1" t="e">
        <f t="shared" ca="1" si="155"/>
        <v>#VALUE!</v>
      </c>
      <c r="J654" s="1" t="str">
        <f t="shared" ca="1" si="156"/>
        <v>C</v>
      </c>
      <c r="K654" s="1" t="e">
        <f t="shared" ca="1" si="157"/>
        <v>#VALUE!</v>
      </c>
      <c r="L654" s="10" t="e">
        <f t="shared" ca="1" si="147"/>
        <v>#REF!</v>
      </c>
      <c r="M654" s="10" t="e">
        <f t="shared" ca="1" si="148"/>
        <v>#REF!</v>
      </c>
      <c r="N654" s="2" t="e">
        <f t="shared" ca="1" si="149"/>
        <v>#REF!</v>
      </c>
      <c r="O654" s="10" t="e">
        <f t="shared" ca="1" si="150"/>
        <v>#REF!</v>
      </c>
      <c r="P654" s="2" t="e">
        <f t="shared" ca="1" si="151"/>
        <v>#REF!</v>
      </c>
      <c r="R654" s="1" t="str">
        <f t="shared" si="152"/>
        <v/>
      </c>
      <c r="S654" s="2" t="e">
        <f t="shared" ca="1" si="153"/>
        <v>#REF!</v>
      </c>
    </row>
    <row r="655" spans="4:19" x14ac:dyDescent="0.2">
      <c r="D655" s="13" t="str">
        <f>IF(B655&lt;&gt;"",TRUNC(B655-Analyse!$AP$6,2),"")</f>
        <v/>
      </c>
      <c r="F655" s="1" t="str">
        <f t="shared" si="146"/>
        <v/>
      </c>
      <c r="G655" s="12" t="str">
        <f ca="1">IF(F655&lt;&gt;"",ROW($D$5)+MATCH(F655,INDIRECT(Analyse!$AR$6):INDIRECT(Analyse!$AS$6)),"")</f>
        <v/>
      </c>
      <c r="H655" s="1" t="str">
        <f t="shared" ca="1" si="154"/>
        <v/>
      </c>
      <c r="I655" s="1" t="e">
        <f t="shared" ca="1" si="155"/>
        <v>#VALUE!</v>
      </c>
      <c r="J655" s="1" t="str">
        <f t="shared" ca="1" si="156"/>
        <v>C</v>
      </c>
      <c r="K655" s="1" t="e">
        <f t="shared" ca="1" si="157"/>
        <v>#VALUE!</v>
      </c>
      <c r="L655" s="10" t="e">
        <f t="shared" ca="1" si="147"/>
        <v>#REF!</v>
      </c>
      <c r="M655" s="10" t="e">
        <f t="shared" ca="1" si="148"/>
        <v>#REF!</v>
      </c>
      <c r="N655" s="2" t="e">
        <f t="shared" ca="1" si="149"/>
        <v>#REF!</v>
      </c>
      <c r="O655" s="10" t="e">
        <f t="shared" ca="1" si="150"/>
        <v>#REF!</v>
      </c>
      <c r="P655" s="2" t="e">
        <f t="shared" ca="1" si="151"/>
        <v>#REF!</v>
      </c>
      <c r="R655" s="1" t="str">
        <f t="shared" si="152"/>
        <v/>
      </c>
      <c r="S655" s="2" t="e">
        <f t="shared" ca="1" si="153"/>
        <v>#REF!</v>
      </c>
    </row>
    <row r="656" spans="4:19" x14ac:dyDescent="0.2">
      <c r="D656" s="13" t="str">
        <f>IF(B656&lt;&gt;"",TRUNC(B656-Analyse!$AP$6,2),"")</f>
        <v/>
      </c>
      <c r="F656" s="1" t="str">
        <f t="shared" si="146"/>
        <v/>
      </c>
      <c r="G656" s="12" t="str">
        <f ca="1">IF(F656&lt;&gt;"",ROW($D$5)+MATCH(F656,INDIRECT(Analyse!$AR$6):INDIRECT(Analyse!$AS$6)),"")</f>
        <v/>
      </c>
      <c r="H656" s="1" t="str">
        <f t="shared" ca="1" si="154"/>
        <v/>
      </c>
      <c r="I656" s="1" t="e">
        <f t="shared" ca="1" si="155"/>
        <v>#VALUE!</v>
      </c>
      <c r="J656" s="1" t="str">
        <f t="shared" ca="1" si="156"/>
        <v>C</v>
      </c>
      <c r="K656" s="1" t="e">
        <f t="shared" ca="1" si="157"/>
        <v>#VALUE!</v>
      </c>
      <c r="L656" s="10" t="e">
        <f t="shared" ca="1" si="147"/>
        <v>#REF!</v>
      </c>
      <c r="M656" s="10" t="e">
        <f t="shared" ca="1" si="148"/>
        <v>#REF!</v>
      </c>
      <c r="N656" s="2" t="e">
        <f t="shared" ca="1" si="149"/>
        <v>#REF!</v>
      </c>
      <c r="O656" s="10" t="e">
        <f t="shared" ca="1" si="150"/>
        <v>#REF!</v>
      </c>
      <c r="P656" s="2" t="e">
        <f t="shared" ca="1" si="151"/>
        <v>#REF!</v>
      </c>
      <c r="R656" s="1" t="str">
        <f t="shared" si="152"/>
        <v/>
      </c>
      <c r="S656" s="2" t="e">
        <f t="shared" ca="1" si="153"/>
        <v>#REF!</v>
      </c>
    </row>
    <row r="657" spans="4:19" x14ac:dyDescent="0.2">
      <c r="D657" s="13" t="str">
        <f>IF(B657&lt;&gt;"",TRUNC(B657-Analyse!$AP$6,2),"")</f>
        <v/>
      </c>
      <c r="F657" s="1" t="str">
        <f t="shared" si="146"/>
        <v/>
      </c>
      <c r="G657" s="12" t="str">
        <f ca="1">IF(F657&lt;&gt;"",ROW($D$5)+MATCH(F657,INDIRECT(Analyse!$AR$6):INDIRECT(Analyse!$AS$6)),"")</f>
        <v/>
      </c>
      <c r="H657" s="1" t="str">
        <f t="shared" ca="1" si="154"/>
        <v/>
      </c>
      <c r="I657" s="1" t="e">
        <f t="shared" ca="1" si="155"/>
        <v>#VALUE!</v>
      </c>
      <c r="J657" s="1" t="str">
        <f t="shared" ca="1" si="156"/>
        <v>C</v>
      </c>
      <c r="K657" s="1" t="e">
        <f t="shared" ca="1" si="157"/>
        <v>#VALUE!</v>
      </c>
      <c r="L657" s="10" t="e">
        <f t="shared" ca="1" si="147"/>
        <v>#REF!</v>
      </c>
      <c r="M657" s="10" t="e">
        <f t="shared" ca="1" si="148"/>
        <v>#REF!</v>
      </c>
      <c r="N657" s="2" t="e">
        <f t="shared" ca="1" si="149"/>
        <v>#REF!</v>
      </c>
      <c r="O657" s="10" t="e">
        <f t="shared" ca="1" si="150"/>
        <v>#REF!</v>
      </c>
      <c r="P657" s="2" t="e">
        <f t="shared" ca="1" si="151"/>
        <v>#REF!</v>
      </c>
      <c r="R657" s="1" t="str">
        <f t="shared" si="152"/>
        <v/>
      </c>
      <c r="S657" s="2" t="e">
        <f t="shared" ca="1" si="153"/>
        <v>#REF!</v>
      </c>
    </row>
    <row r="658" spans="4:19" x14ac:dyDescent="0.2">
      <c r="D658" s="13" t="str">
        <f>IF(B658&lt;&gt;"",TRUNC(B658-Analyse!$AP$6,2),"")</f>
        <v/>
      </c>
      <c r="F658" s="1" t="str">
        <f t="shared" si="146"/>
        <v/>
      </c>
      <c r="G658" s="12" t="str">
        <f ca="1">IF(F658&lt;&gt;"",ROW($D$5)+MATCH(F658,INDIRECT(Analyse!$AR$6):INDIRECT(Analyse!$AS$6)),"")</f>
        <v/>
      </c>
      <c r="H658" s="1" t="str">
        <f t="shared" ca="1" si="154"/>
        <v/>
      </c>
      <c r="I658" s="1" t="e">
        <f t="shared" ca="1" si="155"/>
        <v>#VALUE!</v>
      </c>
      <c r="J658" s="1" t="str">
        <f t="shared" ca="1" si="156"/>
        <v>C</v>
      </c>
      <c r="K658" s="1" t="e">
        <f t="shared" ca="1" si="157"/>
        <v>#VALUE!</v>
      </c>
      <c r="L658" s="10" t="e">
        <f t="shared" ca="1" si="147"/>
        <v>#REF!</v>
      </c>
      <c r="M658" s="10" t="e">
        <f t="shared" ca="1" si="148"/>
        <v>#REF!</v>
      </c>
      <c r="N658" s="2" t="e">
        <f t="shared" ca="1" si="149"/>
        <v>#REF!</v>
      </c>
      <c r="O658" s="10" t="e">
        <f t="shared" ca="1" si="150"/>
        <v>#REF!</v>
      </c>
      <c r="P658" s="2" t="e">
        <f t="shared" ca="1" si="151"/>
        <v>#REF!</v>
      </c>
      <c r="R658" s="1" t="str">
        <f t="shared" si="152"/>
        <v/>
      </c>
      <c r="S658" s="2" t="e">
        <f t="shared" ca="1" si="153"/>
        <v>#REF!</v>
      </c>
    </row>
    <row r="659" spans="4:19" x14ac:dyDescent="0.2">
      <c r="D659" s="13" t="str">
        <f>IF(B659&lt;&gt;"",TRUNC(B659-Analyse!$AP$6,2),"")</f>
        <v/>
      </c>
      <c r="F659" s="1" t="str">
        <f t="shared" si="146"/>
        <v/>
      </c>
      <c r="G659" s="12" t="str">
        <f ca="1">IF(F659&lt;&gt;"",ROW($D$5)+MATCH(F659,INDIRECT(Analyse!$AR$6):INDIRECT(Analyse!$AS$6)),"")</f>
        <v/>
      </c>
      <c r="H659" s="1" t="str">
        <f t="shared" ca="1" si="154"/>
        <v/>
      </c>
      <c r="I659" s="1" t="e">
        <f t="shared" ca="1" si="155"/>
        <v>#VALUE!</v>
      </c>
      <c r="J659" s="1" t="str">
        <f t="shared" ca="1" si="156"/>
        <v>C</v>
      </c>
      <c r="K659" s="1" t="e">
        <f t="shared" ca="1" si="157"/>
        <v>#VALUE!</v>
      </c>
      <c r="L659" s="10" t="e">
        <f t="shared" ca="1" si="147"/>
        <v>#REF!</v>
      </c>
      <c r="M659" s="10" t="e">
        <f t="shared" ca="1" si="148"/>
        <v>#REF!</v>
      </c>
      <c r="N659" s="2" t="e">
        <f t="shared" ca="1" si="149"/>
        <v>#REF!</v>
      </c>
      <c r="O659" s="10" t="e">
        <f t="shared" ca="1" si="150"/>
        <v>#REF!</v>
      </c>
      <c r="P659" s="2" t="e">
        <f t="shared" ca="1" si="151"/>
        <v>#REF!</v>
      </c>
      <c r="R659" s="1" t="str">
        <f t="shared" si="152"/>
        <v/>
      </c>
      <c r="S659" s="2" t="e">
        <f t="shared" ca="1" si="153"/>
        <v>#REF!</v>
      </c>
    </row>
    <row r="660" spans="4:19" x14ac:dyDescent="0.2">
      <c r="D660" s="13" t="str">
        <f>IF(B660&lt;&gt;"",TRUNC(B660-Analyse!$AP$6,2),"")</f>
        <v/>
      </c>
      <c r="F660" s="1" t="str">
        <f t="shared" si="146"/>
        <v/>
      </c>
      <c r="G660" s="12" t="str">
        <f ca="1">IF(F660&lt;&gt;"",ROW($D$5)+MATCH(F660,INDIRECT(Analyse!$AR$6):INDIRECT(Analyse!$AS$6)),"")</f>
        <v/>
      </c>
      <c r="H660" s="1" t="str">
        <f t="shared" ca="1" si="154"/>
        <v/>
      </c>
      <c r="I660" s="1" t="e">
        <f t="shared" ca="1" si="155"/>
        <v>#VALUE!</v>
      </c>
      <c r="J660" s="1" t="str">
        <f t="shared" ca="1" si="156"/>
        <v>C</v>
      </c>
      <c r="K660" s="1" t="e">
        <f t="shared" ca="1" si="157"/>
        <v>#VALUE!</v>
      </c>
      <c r="L660" s="10" t="e">
        <f t="shared" ca="1" si="147"/>
        <v>#REF!</v>
      </c>
      <c r="M660" s="10" t="e">
        <f t="shared" ca="1" si="148"/>
        <v>#REF!</v>
      </c>
      <c r="N660" s="2" t="e">
        <f t="shared" ca="1" si="149"/>
        <v>#REF!</v>
      </c>
      <c r="O660" s="10" t="e">
        <f t="shared" ca="1" si="150"/>
        <v>#REF!</v>
      </c>
      <c r="P660" s="2" t="e">
        <f t="shared" ca="1" si="151"/>
        <v>#REF!</v>
      </c>
      <c r="R660" s="1" t="str">
        <f t="shared" si="152"/>
        <v/>
      </c>
      <c r="S660" s="2" t="e">
        <f t="shared" ca="1" si="153"/>
        <v>#REF!</v>
      </c>
    </row>
    <row r="661" spans="4:19" x14ac:dyDescent="0.2">
      <c r="D661" s="13" t="str">
        <f>IF(B661&lt;&gt;"",TRUNC(B661-Analyse!$AP$6,2),"")</f>
        <v/>
      </c>
      <c r="F661" s="1" t="str">
        <f t="shared" si="146"/>
        <v/>
      </c>
      <c r="G661" s="12" t="str">
        <f ca="1">IF(F661&lt;&gt;"",ROW($D$5)+MATCH(F661,INDIRECT(Analyse!$AR$6):INDIRECT(Analyse!$AS$6)),"")</f>
        <v/>
      </c>
      <c r="H661" s="1" t="str">
        <f t="shared" ca="1" si="154"/>
        <v/>
      </c>
      <c r="I661" s="1" t="e">
        <f t="shared" ca="1" si="155"/>
        <v>#VALUE!</v>
      </c>
      <c r="J661" s="1" t="str">
        <f t="shared" ca="1" si="156"/>
        <v>C</v>
      </c>
      <c r="K661" s="1" t="e">
        <f t="shared" ca="1" si="157"/>
        <v>#VALUE!</v>
      </c>
      <c r="L661" s="10" t="e">
        <f t="shared" ca="1" si="147"/>
        <v>#REF!</v>
      </c>
      <c r="M661" s="10" t="e">
        <f t="shared" ca="1" si="148"/>
        <v>#REF!</v>
      </c>
      <c r="N661" s="2" t="e">
        <f t="shared" ca="1" si="149"/>
        <v>#REF!</v>
      </c>
      <c r="O661" s="10" t="e">
        <f t="shared" ca="1" si="150"/>
        <v>#REF!</v>
      </c>
      <c r="P661" s="2" t="e">
        <f t="shared" ca="1" si="151"/>
        <v>#REF!</v>
      </c>
      <c r="R661" s="1" t="str">
        <f t="shared" si="152"/>
        <v/>
      </c>
      <c r="S661" s="2" t="e">
        <f t="shared" ca="1" si="153"/>
        <v>#REF!</v>
      </c>
    </row>
    <row r="662" spans="4:19" x14ac:dyDescent="0.2">
      <c r="D662" s="13" t="str">
        <f>IF(B662&lt;&gt;"",TRUNC(B662-Analyse!$AP$6,2),"")</f>
        <v/>
      </c>
      <c r="F662" s="1" t="str">
        <f t="shared" si="146"/>
        <v/>
      </c>
      <c r="G662" s="12" t="str">
        <f ca="1">IF(F662&lt;&gt;"",ROW($D$5)+MATCH(F662,INDIRECT(Analyse!$AR$6):INDIRECT(Analyse!$AS$6)),"")</f>
        <v/>
      </c>
      <c r="H662" s="1" t="str">
        <f t="shared" ca="1" si="154"/>
        <v/>
      </c>
      <c r="I662" s="1" t="e">
        <f t="shared" ca="1" si="155"/>
        <v>#VALUE!</v>
      </c>
      <c r="J662" s="1" t="str">
        <f t="shared" ca="1" si="156"/>
        <v>C</v>
      </c>
      <c r="K662" s="1" t="e">
        <f t="shared" ca="1" si="157"/>
        <v>#VALUE!</v>
      </c>
      <c r="L662" s="10" t="e">
        <f t="shared" ca="1" si="147"/>
        <v>#REF!</v>
      </c>
      <c r="M662" s="10" t="e">
        <f t="shared" ca="1" si="148"/>
        <v>#REF!</v>
      </c>
      <c r="N662" s="2" t="e">
        <f t="shared" ca="1" si="149"/>
        <v>#REF!</v>
      </c>
      <c r="O662" s="10" t="e">
        <f t="shared" ca="1" si="150"/>
        <v>#REF!</v>
      </c>
      <c r="P662" s="2" t="e">
        <f t="shared" ca="1" si="151"/>
        <v>#REF!</v>
      </c>
      <c r="R662" s="1" t="str">
        <f t="shared" si="152"/>
        <v/>
      </c>
      <c r="S662" s="2" t="e">
        <f t="shared" ca="1" si="153"/>
        <v>#REF!</v>
      </c>
    </row>
    <row r="663" spans="4:19" x14ac:dyDescent="0.2">
      <c r="D663" s="13" t="str">
        <f>IF(B663&lt;&gt;"",TRUNC(B663-Analyse!$AP$6,2),"")</f>
        <v/>
      </c>
      <c r="F663" s="1" t="str">
        <f t="shared" si="146"/>
        <v/>
      </c>
      <c r="G663" s="12" t="str">
        <f ca="1">IF(F663&lt;&gt;"",ROW($D$5)+MATCH(F663,INDIRECT(Analyse!$AR$6):INDIRECT(Analyse!$AS$6)),"")</f>
        <v/>
      </c>
      <c r="H663" s="1" t="str">
        <f t="shared" ca="1" si="154"/>
        <v/>
      </c>
      <c r="I663" s="1" t="e">
        <f t="shared" ca="1" si="155"/>
        <v>#VALUE!</v>
      </c>
      <c r="J663" s="1" t="str">
        <f t="shared" ca="1" si="156"/>
        <v>C</v>
      </c>
      <c r="K663" s="1" t="e">
        <f t="shared" ca="1" si="157"/>
        <v>#VALUE!</v>
      </c>
      <c r="L663" s="10" t="e">
        <f t="shared" ca="1" si="147"/>
        <v>#REF!</v>
      </c>
      <c r="M663" s="10" t="e">
        <f t="shared" ca="1" si="148"/>
        <v>#REF!</v>
      </c>
      <c r="N663" s="2" t="e">
        <f t="shared" ca="1" si="149"/>
        <v>#REF!</v>
      </c>
      <c r="O663" s="10" t="e">
        <f t="shared" ca="1" si="150"/>
        <v>#REF!</v>
      </c>
      <c r="P663" s="2" t="e">
        <f t="shared" ca="1" si="151"/>
        <v>#REF!</v>
      </c>
      <c r="R663" s="1" t="str">
        <f t="shared" si="152"/>
        <v/>
      </c>
      <c r="S663" s="2" t="e">
        <f t="shared" ca="1" si="153"/>
        <v>#REF!</v>
      </c>
    </row>
    <row r="664" spans="4:19" x14ac:dyDescent="0.2">
      <c r="D664" s="13" t="str">
        <f>IF(B664&lt;&gt;"",TRUNC(B664-Analyse!$AP$6,2),"")</f>
        <v/>
      </c>
      <c r="F664" s="1" t="str">
        <f t="shared" si="146"/>
        <v/>
      </c>
      <c r="G664" s="12" t="str">
        <f ca="1">IF(F664&lt;&gt;"",ROW($D$5)+MATCH(F664,INDIRECT(Analyse!$AR$6):INDIRECT(Analyse!$AS$6)),"")</f>
        <v/>
      </c>
      <c r="H664" s="1" t="str">
        <f t="shared" ca="1" si="154"/>
        <v/>
      </c>
      <c r="I664" s="1" t="e">
        <f t="shared" ca="1" si="155"/>
        <v>#VALUE!</v>
      </c>
      <c r="J664" s="1" t="str">
        <f t="shared" ca="1" si="156"/>
        <v>C</v>
      </c>
      <c r="K664" s="1" t="e">
        <f t="shared" ca="1" si="157"/>
        <v>#VALUE!</v>
      </c>
      <c r="L664" s="10" t="e">
        <f t="shared" ca="1" si="147"/>
        <v>#REF!</v>
      </c>
      <c r="M664" s="10" t="e">
        <f t="shared" ca="1" si="148"/>
        <v>#REF!</v>
      </c>
      <c r="N664" s="2" t="e">
        <f t="shared" ca="1" si="149"/>
        <v>#REF!</v>
      </c>
      <c r="O664" s="10" t="e">
        <f t="shared" ca="1" si="150"/>
        <v>#REF!</v>
      </c>
      <c r="P664" s="2" t="e">
        <f t="shared" ca="1" si="151"/>
        <v>#REF!</v>
      </c>
      <c r="R664" s="1" t="str">
        <f t="shared" si="152"/>
        <v/>
      </c>
      <c r="S664" s="2" t="e">
        <f t="shared" ca="1" si="153"/>
        <v>#REF!</v>
      </c>
    </row>
    <row r="665" spans="4:19" x14ac:dyDescent="0.2">
      <c r="D665" s="13" t="str">
        <f>IF(B665&lt;&gt;"",TRUNC(B665-Analyse!$AP$6,2),"")</f>
        <v/>
      </c>
      <c r="F665" s="1" t="str">
        <f t="shared" si="146"/>
        <v/>
      </c>
      <c r="G665" s="12" t="str">
        <f ca="1">IF(F665&lt;&gt;"",ROW($D$5)+MATCH(F665,INDIRECT(Analyse!$AR$6):INDIRECT(Analyse!$AS$6)),"")</f>
        <v/>
      </c>
      <c r="H665" s="1" t="str">
        <f t="shared" ca="1" si="154"/>
        <v/>
      </c>
      <c r="I665" s="1" t="e">
        <f t="shared" ca="1" si="155"/>
        <v>#VALUE!</v>
      </c>
      <c r="J665" s="1" t="str">
        <f t="shared" ca="1" si="156"/>
        <v>C</v>
      </c>
      <c r="K665" s="1" t="e">
        <f t="shared" ca="1" si="157"/>
        <v>#VALUE!</v>
      </c>
      <c r="L665" s="10" t="e">
        <f t="shared" ca="1" si="147"/>
        <v>#REF!</v>
      </c>
      <c r="M665" s="10" t="e">
        <f t="shared" ca="1" si="148"/>
        <v>#REF!</v>
      </c>
      <c r="N665" s="2" t="e">
        <f t="shared" ca="1" si="149"/>
        <v>#REF!</v>
      </c>
      <c r="O665" s="10" t="e">
        <f t="shared" ca="1" si="150"/>
        <v>#REF!</v>
      </c>
      <c r="P665" s="2" t="e">
        <f t="shared" ca="1" si="151"/>
        <v>#REF!</v>
      </c>
      <c r="R665" s="1" t="str">
        <f t="shared" si="152"/>
        <v/>
      </c>
      <c r="S665" s="2" t="e">
        <f t="shared" ca="1" si="153"/>
        <v>#REF!</v>
      </c>
    </row>
    <row r="666" spans="4:19" x14ac:dyDescent="0.2">
      <c r="D666" s="13" t="str">
        <f>IF(B666&lt;&gt;"",TRUNC(B666-Analyse!$AP$6,2),"")</f>
        <v/>
      </c>
      <c r="F666" s="1" t="str">
        <f t="shared" si="146"/>
        <v/>
      </c>
      <c r="G666" s="12" t="str">
        <f ca="1">IF(F666&lt;&gt;"",ROW($D$5)+MATCH(F666,INDIRECT(Analyse!$AR$6):INDIRECT(Analyse!$AS$6)),"")</f>
        <v/>
      </c>
      <c r="H666" s="1" t="str">
        <f t="shared" ca="1" si="154"/>
        <v/>
      </c>
      <c r="I666" s="1" t="e">
        <f t="shared" ca="1" si="155"/>
        <v>#VALUE!</v>
      </c>
      <c r="J666" s="1" t="str">
        <f t="shared" ca="1" si="156"/>
        <v>C</v>
      </c>
      <c r="K666" s="1" t="e">
        <f t="shared" ca="1" si="157"/>
        <v>#VALUE!</v>
      </c>
      <c r="L666" s="10" t="e">
        <f t="shared" ca="1" si="147"/>
        <v>#REF!</v>
      </c>
      <c r="M666" s="10" t="e">
        <f t="shared" ca="1" si="148"/>
        <v>#REF!</v>
      </c>
      <c r="N666" s="2" t="e">
        <f t="shared" ca="1" si="149"/>
        <v>#REF!</v>
      </c>
      <c r="O666" s="10" t="e">
        <f t="shared" ca="1" si="150"/>
        <v>#REF!</v>
      </c>
      <c r="P666" s="2" t="e">
        <f t="shared" ca="1" si="151"/>
        <v>#REF!</v>
      </c>
      <c r="R666" s="1" t="str">
        <f t="shared" si="152"/>
        <v/>
      </c>
      <c r="S666" s="2" t="e">
        <f t="shared" ca="1" si="153"/>
        <v>#REF!</v>
      </c>
    </row>
    <row r="667" spans="4:19" x14ac:dyDescent="0.2">
      <c r="D667" s="13" t="str">
        <f>IF(B667&lt;&gt;"",TRUNC(B667-Analyse!$AP$6,2),"")</f>
        <v/>
      </c>
      <c r="F667" s="1" t="str">
        <f t="shared" si="146"/>
        <v/>
      </c>
      <c r="G667" s="12" t="str">
        <f ca="1">IF(F667&lt;&gt;"",ROW($D$5)+MATCH(F667,INDIRECT(Analyse!$AR$6):INDIRECT(Analyse!$AS$6)),"")</f>
        <v/>
      </c>
      <c r="H667" s="1" t="str">
        <f t="shared" ca="1" si="154"/>
        <v/>
      </c>
      <c r="I667" s="1" t="e">
        <f t="shared" ca="1" si="155"/>
        <v>#VALUE!</v>
      </c>
      <c r="J667" s="1" t="str">
        <f t="shared" ca="1" si="156"/>
        <v>C</v>
      </c>
      <c r="K667" s="1" t="e">
        <f t="shared" ca="1" si="157"/>
        <v>#VALUE!</v>
      </c>
      <c r="L667" s="10" t="e">
        <f t="shared" ca="1" si="147"/>
        <v>#REF!</v>
      </c>
      <c r="M667" s="10" t="e">
        <f t="shared" ca="1" si="148"/>
        <v>#REF!</v>
      </c>
      <c r="N667" s="2" t="e">
        <f t="shared" ca="1" si="149"/>
        <v>#REF!</v>
      </c>
      <c r="O667" s="10" t="e">
        <f t="shared" ca="1" si="150"/>
        <v>#REF!</v>
      </c>
      <c r="P667" s="2" t="e">
        <f t="shared" ca="1" si="151"/>
        <v>#REF!</v>
      </c>
      <c r="R667" s="1" t="str">
        <f t="shared" si="152"/>
        <v/>
      </c>
      <c r="S667" s="2" t="e">
        <f t="shared" ca="1" si="153"/>
        <v>#REF!</v>
      </c>
    </row>
    <row r="668" spans="4:19" x14ac:dyDescent="0.2">
      <c r="D668" s="13" t="str">
        <f>IF(B668&lt;&gt;"",TRUNC(B668-Analyse!$AP$6,2),"")</f>
        <v/>
      </c>
      <c r="F668" s="1" t="str">
        <f t="shared" si="146"/>
        <v/>
      </c>
      <c r="G668" s="12" t="str">
        <f ca="1">IF(F668&lt;&gt;"",ROW($D$5)+MATCH(F668,INDIRECT(Analyse!$AR$6):INDIRECT(Analyse!$AS$6)),"")</f>
        <v/>
      </c>
      <c r="H668" s="1" t="str">
        <f t="shared" ca="1" si="154"/>
        <v/>
      </c>
      <c r="I668" s="1" t="e">
        <f t="shared" ca="1" si="155"/>
        <v>#VALUE!</v>
      </c>
      <c r="J668" s="1" t="str">
        <f t="shared" ca="1" si="156"/>
        <v>C</v>
      </c>
      <c r="K668" s="1" t="e">
        <f t="shared" ca="1" si="157"/>
        <v>#VALUE!</v>
      </c>
      <c r="L668" s="10" t="e">
        <f t="shared" ca="1" si="147"/>
        <v>#REF!</v>
      </c>
      <c r="M668" s="10" t="e">
        <f t="shared" ca="1" si="148"/>
        <v>#REF!</v>
      </c>
      <c r="N668" s="2" t="e">
        <f t="shared" ca="1" si="149"/>
        <v>#REF!</v>
      </c>
      <c r="O668" s="10" t="e">
        <f t="shared" ca="1" si="150"/>
        <v>#REF!</v>
      </c>
      <c r="P668" s="2" t="e">
        <f t="shared" ca="1" si="151"/>
        <v>#REF!</v>
      </c>
      <c r="R668" s="1" t="str">
        <f t="shared" si="152"/>
        <v/>
      </c>
      <c r="S668" s="2" t="e">
        <f t="shared" ca="1" si="153"/>
        <v>#REF!</v>
      </c>
    </row>
    <row r="669" spans="4:19" x14ac:dyDescent="0.2">
      <c r="D669" s="13" t="str">
        <f>IF(B669&lt;&gt;"",TRUNC(B669-Analyse!$AP$6,2),"")</f>
        <v/>
      </c>
      <c r="F669" s="1" t="str">
        <f t="shared" si="146"/>
        <v/>
      </c>
      <c r="G669" s="12" t="str">
        <f ca="1">IF(F669&lt;&gt;"",ROW($D$5)+MATCH(F669,INDIRECT(Analyse!$AR$6):INDIRECT(Analyse!$AS$6)),"")</f>
        <v/>
      </c>
      <c r="H669" s="1" t="str">
        <f t="shared" ca="1" si="154"/>
        <v/>
      </c>
      <c r="I669" s="1" t="e">
        <f t="shared" ca="1" si="155"/>
        <v>#VALUE!</v>
      </c>
      <c r="J669" s="1" t="str">
        <f t="shared" ca="1" si="156"/>
        <v>C</v>
      </c>
      <c r="K669" s="1" t="e">
        <f t="shared" ca="1" si="157"/>
        <v>#VALUE!</v>
      </c>
      <c r="L669" s="10" t="e">
        <f t="shared" ca="1" si="147"/>
        <v>#REF!</v>
      </c>
      <c r="M669" s="10" t="e">
        <f t="shared" ca="1" si="148"/>
        <v>#REF!</v>
      </c>
      <c r="N669" s="2" t="e">
        <f t="shared" ca="1" si="149"/>
        <v>#REF!</v>
      </c>
      <c r="O669" s="10" t="e">
        <f t="shared" ca="1" si="150"/>
        <v>#REF!</v>
      </c>
      <c r="P669" s="2" t="e">
        <f t="shared" ca="1" si="151"/>
        <v>#REF!</v>
      </c>
      <c r="R669" s="1" t="str">
        <f t="shared" si="152"/>
        <v/>
      </c>
      <c r="S669" s="2" t="e">
        <f t="shared" ca="1" si="153"/>
        <v>#REF!</v>
      </c>
    </row>
    <row r="670" spans="4:19" x14ac:dyDescent="0.2">
      <c r="D670" s="13" t="str">
        <f>IF(B670&lt;&gt;"",TRUNC(B670-Analyse!$AP$6,2),"")</f>
        <v/>
      </c>
      <c r="F670" s="1" t="str">
        <f t="shared" si="146"/>
        <v/>
      </c>
      <c r="G670" s="12" t="str">
        <f ca="1">IF(F670&lt;&gt;"",ROW($D$5)+MATCH(F670,INDIRECT(Analyse!$AR$6):INDIRECT(Analyse!$AS$6)),"")</f>
        <v/>
      </c>
      <c r="H670" s="1" t="str">
        <f t="shared" ca="1" si="154"/>
        <v/>
      </c>
      <c r="I670" s="1" t="e">
        <f t="shared" ca="1" si="155"/>
        <v>#VALUE!</v>
      </c>
      <c r="J670" s="1" t="str">
        <f t="shared" ca="1" si="156"/>
        <v>C</v>
      </c>
      <c r="K670" s="1" t="e">
        <f t="shared" ca="1" si="157"/>
        <v>#VALUE!</v>
      </c>
      <c r="L670" s="10" t="e">
        <f t="shared" ca="1" si="147"/>
        <v>#REF!</v>
      </c>
      <c r="M670" s="10" t="e">
        <f t="shared" ca="1" si="148"/>
        <v>#REF!</v>
      </c>
      <c r="N670" s="2" t="e">
        <f t="shared" ca="1" si="149"/>
        <v>#REF!</v>
      </c>
      <c r="O670" s="10" t="e">
        <f t="shared" ca="1" si="150"/>
        <v>#REF!</v>
      </c>
      <c r="P670" s="2" t="e">
        <f t="shared" ca="1" si="151"/>
        <v>#REF!</v>
      </c>
      <c r="R670" s="1" t="str">
        <f t="shared" si="152"/>
        <v/>
      </c>
      <c r="S670" s="2" t="e">
        <f t="shared" ca="1" si="153"/>
        <v>#REF!</v>
      </c>
    </row>
    <row r="671" spans="4:19" x14ac:dyDescent="0.2">
      <c r="D671" s="13" t="str">
        <f>IF(B671&lt;&gt;"",TRUNC(B671-Analyse!$AP$6,2),"")</f>
        <v/>
      </c>
      <c r="F671" s="1" t="str">
        <f t="shared" si="146"/>
        <v/>
      </c>
      <c r="G671" s="12" t="str">
        <f ca="1">IF(F671&lt;&gt;"",ROW($D$5)+MATCH(F671,INDIRECT(Analyse!$AR$6):INDIRECT(Analyse!$AS$6)),"")</f>
        <v/>
      </c>
      <c r="H671" s="1" t="str">
        <f t="shared" ca="1" si="154"/>
        <v/>
      </c>
      <c r="I671" s="1" t="e">
        <f t="shared" ca="1" si="155"/>
        <v>#VALUE!</v>
      </c>
      <c r="J671" s="1" t="str">
        <f t="shared" ca="1" si="156"/>
        <v>C</v>
      </c>
      <c r="K671" s="1" t="e">
        <f t="shared" ca="1" si="157"/>
        <v>#VALUE!</v>
      </c>
      <c r="L671" s="10" t="e">
        <f t="shared" ca="1" si="147"/>
        <v>#REF!</v>
      </c>
      <c r="M671" s="10" t="e">
        <f t="shared" ca="1" si="148"/>
        <v>#REF!</v>
      </c>
      <c r="N671" s="2" t="e">
        <f t="shared" ca="1" si="149"/>
        <v>#REF!</v>
      </c>
      <c r="O671" s="10" t="e">
        <f t="shared" ca="1" si="150"/>
        <v>#REF!</v>
      </c>
      <c r="P671" s="2" t="e">
        <f t="shared" ca="1" si="151"/>
        <v>#REF!</v>
      </c>
      <c r="R671" s="1" t="str">
        <f t="shared" si="152"/>
        <v/>
      </c>
      <c r="S671" s="2" t="e">
        <f t="shared" ca="1" si="153"/>
        <v>#REF!</v>
      </c>
    </row>
    <row r="672" spans="4:19" x14ac:dyDescent="0.2">
      <c r="D672" s="13" t="str">
        <f>IF(B672&lt;&gt;"",TRUNC(B672-Analyse!$AP$6,2),"")</f>
        <v/>
      </c>
      <c r="F672" s="1" t="str">
        <f t="shared" si="146"/>
        <v/>
      </c>
      <c r="G672" s="12" t="str">
        <f ca="1">IF(F672&lt;&gt;"",ROW($D$5)+MATCH(F672,INDIRECT(Analyse!$AR$6):INDIRECT(Analyse!$AS$6)),"")</f>
        <v/>
      </c>
      <c r="H672" s="1" t="str">
        <f t="shared" ca="1" si="154"/>
        <v/>
      </c>
      <c r="I672" s="1" t="e">
        <f t="shared" ca="1" si="155"/>
        <v>#VALUE!</v>
      </c>
      <c r="J672" s="1" t="str">
        <f t="shared" ca="1" si="156"/>
        <v>C</v>
      </c>
      <c r="K672" s="1" t="e">
        <f t="shared" ca="1" si="157"/>
        <v>#VALUE!</v>
      </c>
      <c r="L672" s="10" t="e">
        <f t="shared" ca="1" si="147"/>
        <v>#REF!</v>
      </c>
      <c r="M672" s="10" t="e">
        <f t="shared" ca="1" si="148"/>
        <v>#REF!</v>
      </c>
      <c r="N672" s="2" t="e">
        <f t="shared" ca="1" si="149"/>
        <v>#REF!</v>
      </c>
      <c r="O672" s="10" t="e">
        <f t="shared" ca="1" si="150"/>
        <v>#REF!</v>
      </c>
      <c r="P672" s="2" t="e">
        <f t="shared" ca="1" si="151"/>
        <v>#REF!</v>
      </c>
      <c r="R672" s="1" t="str">
        <f t="shared" si="152"/>
        <v/>
      </c>
      <c r="S672" s="2" t="e">
        <f t="shared" ca="1" si="153"/>
        <v>#REF!</v>
      </c>
    </row>
    <row r="673" spans="4:19" x14ac:dyDescent="0.2">
      <c r="D673" s="13" t="str">
        <f>IF(B673&lt;&gt;"",TRUNC(B673-Analyse!$AP$6,2),"")</f>
        <v/>
      </c>
      <c r="F673" s="1" t="str">
        <f t="shared" si="146"/>
        <v/>
      </c>
      <c r="G673" s="12" t="str">
        <f ca="1">IF(F673&lt;&gt;"",ROW($D$5)+MATCH(F673,INDIRECT(Analyse!$AR$6):INDIRECT(Analyse!$AS$6)),"")</f>
        <v/>
      </c>
      <c r="H673" s="1" t="str">
        <f t="shared" ca="1" si="154"/>
        <v/>
      </c>
      <c r="I673" s="1" t="e">
        <f t="shared" ca="1" si="155"/>
        <v>#VALUE!</v>
      </c>
      <c r="J673" s="1" t="str">
        <f t="shared" ca="1" si="156"/>
        <v>C</v>
      </c>
      <c r="K673" s="1" t="e">
        <f t="shared" ca="1" si="157"/>
        <v>#VALUE!</v>
      </c>
      <c r="L673" s="10" t="e">
        <f t="shared" ca="1" si="147"/>
        <v>#REF!</v>
      </c>
      <c r="M673" s="10" t="e">
        <f t="shared" ca="1" si="148"/>
        <v>#REF!</v>
      </c>
      <c r="N673" s="2" t="e">
        <f t="shared" ca="1" si="149"/>
        <v>#REF!</v>
      </c>
      <c r="O673" s="10" t="e">
        <f t="shared" ca="1" si="150"/>
        <v>#REF!</v>
      </c>
      <c r="P673" s="2" t="e">
        <f t="shared" ca="1" si="151"/>
        <v>#REF!</v>
      </c>
      <c r="R673" s="1" t="str">
        <f t="shared" si="152"/>
        <v/>
      </c>
      <c r="S673" s="2" t="e">
        <f t="shared" ca="1" si="153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workbookViewId="0">
      <selection activeCell="Y6" sqref="Y6"/>
    </sheetView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5" t="s">
        <v>87</v>
      </c>
      <c r="B2" s="15" t="s">
        <v>88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39" x14ac:dyDescent="0.2">
      <c r="B5">
        <v>-11.33</v>
      </c>
      <c r="C5">
        <v>1.89</v>
      </c>
      <c r="D5" s="13">
        <f ca="1">IF(B5&lt;&gt;"",TRUNC(B5-Analyse!$AP$7,2),"")</f>
        <v>-11.4</v>
      </c>
      <c r="F5" s="12">
        <f ca="1">Analyse!AT7</f>
        <v>-11.4</v>
      </c>
      <c r="G5" s="12">
        <f ca="1">IF(F5&lt;&gt;"",ROW($D$5)+MATCH(F5,INDIRECT(Analyse!$AR$7):INDIRECT(Analyse!$AS$7)),"")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-5.0000000000000044E-2</v>
      </c>
      <c r="M5" s="10">
        <f ca="1">IF(L5&lt;&gt;"",INDIRECT(I5)-INDIRECT(H5),"")</f>
        <v>-9.9999999999999645E-2</v>
      </c>
      <c r="N5" s="2">
        <f ca="1">IF(M5&lt;&gt;"",L5/M5,"")</f>
        <v>0.50000000000000222</v>
      </c>
      <c r="O5" s="10">
        <f ca="1">IF(N5&lt;&gt;"",INDIRECT(K5)-N5*INDIRECT(I5),"")</f>
        <v>7.5900000000000256</v>
      </c>
      <c r="P5" s="2">
        <f ca="1">IF(O5&lt;&gt;"",N5*F5+O5,"")</f>
        <v>1.8899999999999997</v>
      </c>
      <c r="R5" s="1">
        <f ca="1">F5</f>
        <v>-11.4</v>
      </c>
      <c r="S5" s="2">
        <f ca="1">P5</f>
        <v>1.8899999999999997</v>
      </c>
      <c r="T5" s="1">
        <f ca="1">IF(R5&lt;0,MATCH(ABS(R5),$R7:$R$1000,0)+ROW($R7)-1,"")</f>
        <v>233</v>
      </c>
      <c r="U5" s="1" t="str">
        <f ca="1">IF(T5&lt;&gt;"","S"&amp;T5,"")</f>
        <v>S233</v>
      </c>
      <c r="V5" s="11" t="str">
        <f ca="1">IF(U5&lt;&gt;"",INDIRECT(U5),"")</f>
        <v/>
      </c>
      <c r="W5" s="16">
        <f ca="1">MATCH(0,$R$5:$R$673)+Analyse!F7</f>
        <v>120</v>
      </c>
      <c r="X5" s="11" t="str">
        <f ca="1">"S"&amp;$W5</f>
        <v>S120</v>
      </c>
      <c r="Y5" s="12" t="str">
        <f ca="1">IF(V5&lt;&gt;"",IF(ABS($R5)&lt;0.8*Analyse!$AO$7/2,ABS($V5-$S5)/(INDIRECT($X$5)/100),""),"")</f>
        <v/>
      </c>
    </row>
    <row r="6" spans="1:39" x14ac:dyDescent="0.2">
      <c r="B6">
        <v>-11.23</v>
      </c>
      <c r="C6">
        <v>1.94</v>
      </c>
      <c r="D6" s="13">
        <f ca="1">IF(B6&lt;&gt;"",TRUNC(B6-Analyse!$AP$7,2),"")</f>
        <v>-11.3</v>
      </c>
      <c r="F6" s="1">
        <f ca="1">IF(B6&lt;&gt;"",ROUND(F5+0.1,1),"")</f>
        <v>-11.3</v>
      </c>
      <c r="G6" s="12">
        <f ca="1">IF(F6&lt;&gt;"",ROW($D$5)+MATCH(F6,INDIRECT(Analyse!$AR$7):INDIRECT(Analyse!$AS$7)),"")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-3.0000000000000027E-2</v>
      </c>
      <c r="M6" s="10">
        <f t="shared" ref="M6:M69" ca="1" si="5">IF(L6&lt;&gt;"",INDIRECT(I6)-INDIRECT(H6),"")</f>
        <v>-0.10000000000000142</v>
      </c>
      <c r="N6" s="2">
        <f t="shared" ref="N6:N69" ca="1" si="6">IF(M6&lt;&gt;"",L6/M6,"")</f>
        <v>0.29999999999999599</v>
      </c>
      <c r="O6" s="10">
        <f t="shared" ref="O6:O69" ca="1" si="7">IF(N6&lt;&gt;"",INDIRECT(K6)-N6*INDIRECT(I6),"")</f>
        <v>5.3299999999999548</v>
      </c>
      <c r="P6" s="2">
        <f t="shared" ref="P6:P69" ca="1" si="8">IF(O6&lt;&gt;"",N6*F6+O6,"")</f>
        <v>1.94</v>
      </c>
      <c r="R6" s="1">
        <f t="shared" ref="R6:R69" ca="1" si="9">F6</f>
        <v>-11.3</v>
      </c>
      <c r="S6" s="2">
        <f t="shared" ref="S6:S69" ca="1" si="10">P6</f>
        <v>1.94</v>
      </c>
      <c r="T6" s="1">
        <f ca="1">IF(R6&lt;0,MATCH(ABS(R6),$R8:$R$1000,0)+ROW($R8)-1,"")</f>
        <v>232</v>
      </c>
      <c r="U6" s="1" t="str">
        <f t="shared" ref="U6:U69" ca="1" si="11">IF(T6&lt;&gt;"","S"&amp;T6,"")</f>
        <v>S232</v>
      </c>
      <c r="V6" s="11">
        <f t="shared" ref="V6:V69" ca="1" si="12">IF(U6&lt;&gt;"",INDIRECT(U6),"")</f>
        <v>1.9399999999999995</v>
      </c>
      <c r="W6" s="11"/>
      <c r="X6" s="11"/>
      <c r="Y6" s="12" t="str">
        <f ca="1">IF(V6&lt;&gt;"",IF(ABS($R6)&lt;0.8*Analyse!$AO$7/2,ABS($V6-$S6)/(INDIRECT($X$5)/100),""),"")</f>
        <v/>
      </c>
      <c r="Z6" s="2">
        <f ca="1">MAX(Y7:Y500)</f>
        <v>0.80450189150352081</v>
      </c>
      <c r="AL6" s="1"/>
      <c r="AM6" s="2"/>
    </row>
    <row r="7" spans="1:39" x14ac:dyDescent="0.2">
      <c r="B7">
        <v>-11.13</v>
      </c>
      <c r="C7">
        <v>1.97</v>
      </c>
      <c r="D7" s="13">
        <f ca="1">IF(B7&lt;&gt;"",TRUNC(B7-Analyse!$AP$7,2),"")</f>
        <v>-11.2</v>
      </c>
      <c r="F7" s="1">
        <f t="shared" ref="F7:F70" ca="1" si="13">IF(B7&lt;&gt;"",ROUND(F6+0.1,1),"")</f>
        <v>-11.2</v>
      </c>
      <c r="G7" s="12">
        <f ca="1">IF(F7&lt;&gt;"",ROW($D$5)+MATCH(F7,INDIRECT(Analyse!$AR$7):INDIRECT(Analyse!$AS$7)),"")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-9.9999999999999867E-2</v>
      </c>
      <c r="M7" s="10">
        <f t="shared" ca="1" si="5"/>
        <v>-9.9999999999999645E-2</v>
      </c>
      <c r="N7" s="2">
        <f t="shared" ca="1" si="6"/>
        <v>1.0000000000000022</v>
      </c>
      <c r="O7" s="10">
        <f t="shared" ca="1" si="7"/>
        <v>13.170000000000025</v>
      </c>
      <c r="P7" s="2">
        <f t="shared" ca="1" si="8"/>
        <v>1.9700000000000006</v>
      </c>
      <c r="R7" s="1">
        <f t="shared" ca="1" si="9"/>
        <v>-11.2</v>
      </c>
      <c r="S7" s="2">
        <f t="shared" ca="1" si="10"/>
        <v>1.9700000000000006</v>
      </c>
      <c r="T7" s="1">
        <f ca="1">IF(R7&lt;0,MATCH(ABS(R7),$R9:$R$1000,0)+ROW($R9)-1,"")</f>
        <v>231</v>
      </c>
      <c r="U7" s="1" t="str">
        <f t="shared" ca="1" si="11"/>
        <v>S231</v>
      </c>
      <c r="V7" s="11">
        <f t="shared" ca="1" si="12"/>
        <v>1.9699999999999998</v>
      </c>
      <c r="W7" s="11"/>
      <c r="X7" s="11"/>
      <c r="Y7" s="12" t="str">
        <f ca="1">IF(V7&lt;&gt;"",IF(ABS($R7)&lt;0.8*Analyse!$AO$7/2,ABS($V7-$S7)/(INDIRECT($X$5)/100),""),"")</f>
        <v/>
      </c>
      <c r="AL7" s="1"/>
      <c r="AM7" s="2"/>
    </row>
    <row r="8" spans="1:39" x14ac:dyDescent="0.2">
      <c r="B8">
        <v>-11.03</v>
      </c>
      <c r="C8">
        <v>2.0699999999999998</v>
      </c>
      <c r="D8" s="13">
        <f ca="1">IF(B8&lt;&gt;"",TRUNC(B8-Analyse!$AP$7,2),"")</f>
        <v>-11.1</v>
      </c>
      <c r="F8" s="1">
        <f t="shared" ca="1" si="13"/>
        <v>-11.1</v>
      </c>
      <c r="G8" s="12">
        <f ca="1">IF(F8&lt;&gt;"",ROW($D$5)+MATCH(F8,INDIRECT(Analyse!$AR$7):INDIRECT(Analyse!$AS$7)),"")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-6.0000000000000053E-2</v>
      </c>
      <c r="M8" s="10">
        <f t="shared" ca="1" si="5"/>
        <v>-9.9999999999999645E-2</v>
      </c>
      <c r="N8" s="2">
        <f t="shared" ca="1" si="6"/>
        <v>0.60000000000000264</v>
      </c>
      <c r="O8" s="10">
        <f t="shared" ca="1" si="7"/>
        <v>8.7300000000000288</v>
      </c>
      <c r="P8" s="2">
        <f t="shared" ca="1" si="8"/>
        <v>2.0699999999999994</v>
      </c>
      <c r="R8" s="1">
        <f t="shared" ca="1" si="9"/>
        <v>-11.1</v>
      </c>
      <c r="S8" s="2">
        <f t="shared" ca="1" si="10"/>
        <v>2.0699999999999994</v>
      </c>
      <c r="T8" s="1">
        <f ca="1">IF(R8&lt;0,MATCH(ABS(R8),$R10:$R$1000,0)+ROW($R10)-1,"")</f>
        <v>230</v>
      </c>
      <c r="U8" s="1" t="str">
        <f t="shared" ca="1" si="11"/>
        <v>S230</v>
      </c>
      <c r="V8" s="11">
        <f t="shared" ca="1" si="12"/>
        <v>2.0700000000000003</v>
      </c>
      <c r="W8" s="11"/>
      <c r="X8" s="11"/>
      <c r="Y8" s="12" t="str">
        <f ca="1">IF(V8&lt;&gt;"",IF(ABS($R8)&lt;0.8*Analyse!$AO$7/2,ABS($V8-$S8)/(INDIRECT($X$5)/100),""),"")</f>
        <v/>
      </c>
      <c r="AL8" s="1"/>
      <c r="AM8" s="2"/>
    </row>
    <row r="9" spans="1:39" x14ac:dyDescent="0.2">
      <c r="B9">
        <v>-10.93</v>
      </c>
      <c r="C9">
        <v>2.13</v>
      </c>
      <c r="D9" s="13">
        <f ca="1">IF(B9&lt;&gt;"",TRUNC(B9-Analyse!$AP$7,2),"")</f>
        <v>-11</v>
      </c>
      <c r="F9" s="1">
        <f t="shared" ca="1" si="13"/>
        <v>-11</v>
      </c>
      <c r="G9" s="12">
        <f ca="1">IF(F9&lt;&gt;"",ROW($D$5)+MATCH(F9,INDIRECT(Analyse!$AR$7):INDIRECT(Analyse!$AS$7)),"")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0</v>
      </c>
      <c r="M9" s="10">
        <f t="shared" ca="1" si="5"/>
        <v>-9.9999999999999645E-2</v>
      </c>
      <c r="N9" s="2">
        <f t="shared" ca="1" si="6"/>
        <v>0</v>
      </c>
      <c r="O9" s="10">
        <f t="shared" ca="1" si="7"/>
        <v>2.13</v>
      </c>
      <c r="P9" s="2">
        <f t="shared" ca="1" si="8"/>
        <v>2.13</v>
      </c>
      <c r="R9" s="1">
        <f t="shared" ca="1" si="9"/>
        <v>-11</v>
      </c>
      <c r="S9" s="2">
        <f t="shared" ca="1" si="10"/>
        <v>2.13</v>
      </c>
      <c r="T9" s="1">
        <f ca="1">IF(R9&lt;0,MATCH(ABS(R9),$R11:$R$1000,0)+ROW($R11)-1,"")</f>
        <v>229</v>
      </c>
      <c r="U9" s="1" t="str">
        <f t="shared" ca="1" si="11"/>
        <v>S229</v>
      </c>
      <c r="V9" s="11">
        <f t="shared" ca="1" si="12"/>
        <v>2.13</v>
      </c>
      <c r="W9" s="11"/>
      <c r="X9" s="11"/>
      <c r="Y9" s="12" t="str">
        <f ca="1">IF(V9&lt;&gt;"",IF(ABS($R9)&lt;0.8*Analyse!$AO$7/2,ABS($V9-$S9)/(INDIRECT($X$5)/100),""),"")</f>
        <v/>
      </c>
      <c r="AL9" s="1"/>
      <c r="AM9" s="2"/>
    </row>
    <row r="10" spans="1:39" x14ac:dyDescent="0.2">
      <c r="B10">
        <v>-10.83</v>
      </c>
      <c r="C10">
        <v>2.13</v>
      </c>
      <c r="D10" s="13">
        <f ca="1">IF(B10&lt;&gt;"",TRUNC(B10-Analyse!$AP$7,2),"")</f>
        <v>-10.9</v>
      </c>
      <c r="F10" s="1">
        <f t="shared" ca="1" si="13"/>
        <v>-10.9</v>
      </c>
      <c r="G10" s="12">
        <f ca="1">IF(F10&lt;&gt;"",ROW($D$5)+MATCH(F10,INDIRECT(Analyse!$AR$7):INDIRECT(Analyse!$AS$7)),"")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-4.0000000000000036E-2</v>
      </c>
      <c r="M10" s="10">
        <f t="shared" ca="1" si="5"/>
        <v>-9.9999999999999645E-2</v>
      </c>
      <c r="N10" s="2">
        <f t="shared" ca="1" si="6"/>
        <v>0.4000000000000018</v>
      </c>
      <c r="O10" s="10">
        <f t="shared" ca="1" si="7"/>
        <v>6.4900000000000198</v>
      </c>
      <c r="P10" s="2">
        <f t="shared" ca="1" si="8"/>
        <v>2.13</v>
      </c>
      <c r="R10" s="1">
        <f t="shared" ca="1" si="9"/>
        <v>-10.9</v>
      </c>
      <c r="S10" s="2">
        <f t="shared" ca="1" si="10"/>
        <v>2.13</v>
      </c>
      <c r="T10" s="1">
        <f ca="1">IF(R10&lt;0,MATCH(ABS(R10),$R12:$R$1000,0)+ROW($R12)-1,"")</f>
        <v>228</v>
      </c>
      <c r="U10" s="1" t="str">
        <f t="shared" ca="1" si="11"/>
        <v>S228</v>
      </c>
      <c r="V10" s="11">
        <f t="shared" ca="1" si="12"/>
        <v>2.12</v>
      </c>
      <c r="W10" s="11"/>
      <c r="X10" s="11"/>
      <c r="Y10" s="12" t="str">
        <f ca="1">IF(V10&lt;&gt;"",IF(ABS($R10)&lt;0.8*Analyse!$AO$7/2,ABS($V10-$S10)/(INDIRECT($X$5)/100),""),"")</f>
        <v/>
      </c>
      <c r="AL10" s="1"/>
      <c r="AM10" s="2"/>
    </row>
    <row r="11" spans="1:39" x14ac:dyDescent="0.2">
      <c r="B11">
        <v>-10.73</v>
      </c>
      <c r="C11">
        <v>2.17</v>
      </c>
      <c r="D11" s="13">
        <f ca="1">IF(B11&lt;&gt;"",TRUNC(B11-Analyse!$AP$7,2),"")</f>
        <v>-10.8</v>
      </c>
      <c r="F11" s="1">
        <f t="shared" ca="1" si="13"/>
        <v>-10.8</v>
      </c>
      <c r="G11" s="12">
        <f ca="1">IF(F11&lt;&gt;"",ROW($D$5)+MATCH(F11,INDIRECT(Analyse!$AR$7):INDIRECT(Analyse!$AS$7)),"")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-6.0000000000000053E-2</v>
      </c>
      <c r="M11" s="10">
        <f t="shared" ca="1" si="5"/>
        <v>-0.10000000000000142</v>
      </c>
      <c r="N11" s="2">
        <f t="shared" ca="1" si="6"/>
        <v>0.59999999999999198</v>
      </c>
      <c r="O11" s="10">
        <f t="shared" ca="1" si="7"/>
        <v>8.6499999999999133</v>
      </c>
      <c r="P11" s="2">
        <f t="shared" ca="1" si="8"/>
        <v>2.169999999999999</v>
      </c>
      <c r="R11" s="1">
        <f t="shared" ca="1" si="9"/>
        <v>-10.8</v>
      </c>
      <c r="S11" s="2">
        <f t="shared" ca="1" si="10"/>
        <v>2.169999999999999</v>
      </c>
      <c r="T11" s="1">
        <f ca="1">IF(R11&lt;0,MATCH(ABS(R11),$R13:$R$1000,0)+ROW($R13)-1,"")</f>
        <v>227</v>
      </c>
      <c r="U11" s="1" t="str">
        <f t="shared" ca="1" si="11"/>
        <v>S227</v>
      </c>
      <c r="V11" s="11">
        <f t="shared" ca="1" si="12"/>
        <v>2.17</v>
      </c>
      <c r="W11" s="11"/>
      <c r="X11" s="11"/>
      <c r="Y11" s="12" t="str">
        <f ca="1">IF(V11&lt;&gt;"",IF(ABS($R11)&lt;0.8*Analyse!$AO$7/2,ABS($V11-$S11)/(INDIRECT($X$5)/100),""),"")</f>
        <v/>
      </c>
      <c r="AL11" s="1"/>
      <c r="AM11" s="2"/>
    </row>
    <row r="12" spans="1:39" x14ac:dyDescent="0.2">
      <c r="B12">
        <v>-10.63</v>
      </c>
      <c r="C12">
        <v>2.23</v>
      </c>
      <c r="D12" s="13">
        <f ca="1">IF(B12&lt;&gt;"",TRUNC(B12-Analyse!$AP$7,2),"")</f>
        <v>-10.7</v>
      </c>
      <c r="F12" s="1">
        <f t="shared" ca="1" si="13"/>
        <v>-10.7</v>
      </c>
      <c r="G12" s="12">
        <f ca="1">IF(F12&lt;&gt;"",ROW($D$5)+MATCH(F12,INDIRECT(Analyse!$AR$7):INDIRECT(Analyse!$AS$7)),"")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-8.9999999999999858E-2</v>
      </c>
      <c r="M12" s="10">
        <f t="shared" ca="1" si="5"/>
        <v>-9.9999999999999645E-2</v>
      </c>
      <c r="N12" s="2">
        <f t="shared" ca="1" si="6"/>
        <v>0.9000000000000018</v>
      </c>
      <c r="O12" s="10">
        <f t="shared" ca="1" si="7"/>
        <v>11.860000000000019</v>
      </c>
      <c r="P12" s="2">
        <f t="shared" ca="1" si="8"/>
        <v>2.2300000000000004</v>
      </c>
      <c r="R12" s="1">
        <f t="shared" ca="1" si="9"/>
        <v>-10.7</v>
      </c>
      <c r="S12" s="2">
        <f t="shared" ca="1" si="10"/>
        <v>2.2300000000000004</v>
      </c>
      <c r="T12" s="1">
        <f ca="1">IF(R12&lt;0,MATCH(ABS(R12),$R14:$R$1000,0)+ROW($R14)-1,"")</f>
        <v>226</v>
      </c>
      <c r="U12" s="1" t="str">
        <f t="shared" ca="1" si="11"/>
        <v>S226</v>
      </c>
      <c r="V12" s="11">
        <f t="shared" ca="1" si="12"/>
        <v>2.2299999999999995</v>
      </c>
      <c r="W12" s="11"/>
      <c r="X12" s="11"/>
      <c r="Y12" s="12" t="str">
        <f ca="1">IF(V12&lt;&gt;"",IF(ABS($R12)&lt;0.8*Analyse!$AO$7/2,ABS($V12-$S12)/(INDIRECT($X$5)/100),""),"")</f>
        <v/>
      </c>
      <c r="AL12" s="1"/>
      <c r="AM12" s="2"/>
    </row>
    <row r="13" spans="1:39" x14ac:dyDescent="0.2">
      <c r="B13">
        <v>-10.53</v>
      </c>
      <c r="C13">
        <v>2.3199999999999998</v>
      </c>
      <c r="D13" s="13">
        <f ca="1">IF(B13&lt;&gt;"",TRUNC(B13-Analyse!$AP$7,2),"")</f>
        <v>-10.6</v>
      </c>
      <c r="F13" s="1">
        <f t="shared" ca="1" si="13"/>
        <v>-10.6</v>
      </c>
      <c r="G13" s="12">
        <f ca="1">IF(F13&lt;&gt;"",ROW($D$5)+MATCH(F13,INDIRECT(Analyse!$AR$7):INDIRECT(Analyse!$AS$7)),"")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4.9999999999999822E-2</v>
      </c>
      <c r="M13" s="10">
        <f t="shared" ca="1" si="5"/>
        <v>-9.9999999999999645E-2</v>
      </c>
      <c r="N13" s="2">
        <f t="shared" ca="1" si="6"/>
        <v>-0.5</v>
      </c>
      <c r="O13" s="10">
        <f t="shared" ca="1" si="7"/>
        <v>-2.98</v>
      </c>
      <c r="P13" s="2">
        <f t="shared" ca="1" si="8"/>
        <v>2.3199999999999998</v>
      </c>
      <c r="R13" s="1">
        <f t="shared" ca="1" si="9"/>
        <v>-10.6</v>
      </c>
      <c r="S13" s="2">
        <f t="shared" ca="1" si="10"/>
        <v>2.3199999999999998</v>
      </c>
      <c r="T13" s="1">
        <f ca="1">IF(R13&lt;0,MATCH(ABS(R13),$R15:$R$1000,0)+ROW($R15)-1,"")</f>
        <v>225</v>
      </c>
      <c r="U13" s="1" t="str">
        <f t="shared" ca="1" si="11"/>
        <v>S225</v>
      </c>
      <c r="V13" s="11">
        <f t="shared" ca="1" si="12"/>
        <v>2.3200000000000003</v>
      </c>
      <c r="W13" s="11"/>
      <c r="X13" s="11"/>
      <c r="Y13" s="12" t="str">
        <f ca="1">IF(V13&lt;&gt;"",IF(ABS($R13)&lt;0.8*Analyse!$AO$7/2,ABS($V13-$S13)/(INDIRECT($X$5)/100),""),"")</f>
        <v/>
      </c>
      <c r="AL13" s="1"/>
      <c r="AM13" s="2"/>
    </row>
    <row r="14" spans="1:39" x14ac:dyDescent="0.2">
      <c r="B14">
        <v>-10.43</v>
      </c>
      <c r="C14">
        <v>2.27</v>
      </c>
      <c r="D14" s="13">
        <f ca="1">IF(B14&lt;&gt;"",TRUNC(B14-Analyse!$AP$7,2),"")</f>
        <v>-10.5</v>
      </c>
      <c r="F14" s="1">
        <f t="shared" ca="1" si="13"/>
        <v>-10.5</v>
      </c>
      <c r="G14" s="12">
        <f ca="1">IF(F14&lt;&gt;"",ROW($D$5)+MATCH(F14,INDIRECT(Analyse!$AR$7):INDIRECT(Analyse!$AS$7)),"")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-0.10000000000000009</v>
      </c>
      <c r="M14" s="10">
        <f t="shared" ca="1" si="5"/>
        <v>-9.9999999999999645E-2</v>
      </c>
      <c r="N14" s="2">
        <f t="shared" ca="1" si="6"/>
        <v>1.0000000000000044</v>
      </c>
      <c r="O14" s="10">
        <f t="shared" ca="1" si="7"/>
        <v>12.770000000000046</v>
      </c>
      <c r="P14" s="2">
        <f t="shared" ca="1" si="8"/>
        <v>2.2699999999999996</v>
      </c>
      <c r="R14" s="1">
        <f t="shared" ca="1" si="9"/>
        <v>-10.5</v>
      </c>
      <c r="S14" s="2">
        <f t="shared" ca="1" si="10"/>
        <v>2.2699999999999996</v>
      </c>
      <c r="T14" s="1">
        <f ca="1">IF(R14&lt;0,MATCH(ABS(R14),$R16:$R$1000,0)+ROW($R16)-1,"")</f>
        <v>224</v>
      </c>
      <c r="U14" s="1" t="str">
        <f t="shared" ca="1" si="11"/>
        <v>S224</v>
      </c>
      <c r="V14" s="11">
        <f t="shared" ca="1" si="12"/>
        <v>2.27</v>
      </c>
      <c r="W14" s="11"/>
      <c r="X14" s="11"/>
      <c r="Y14" s="12" t="str">
        <f ca="1">IF(V14&lt;&gt;"",IF(ABS($R14)&lt;0.8*Analyse!$AO$7/2,ABS($V14-$S14)/(INDIRECT($X$5)/100),""),"")</f>
        <v/>
      </c>
      <c r="AL14" s="1"/>
      <c r="AM14" s="2"/>
    </row>
    <row r="15" spans="1:39" x14ac:dyDescent="0.2">
      <c r="B15">
        <v>-10.33</v>
      </c>
      <c r="C15">
        <v>2.37</v>
      </c>
      <c r="D15" s="13">
        <f ca="1">IF(B15&lt;&gt;"",TRUNC(B15-Analyse!$AP$7,2),"")</f>
        <v>-10.4</v>
      </c>
      <c r="F15" s="1">
        <f t="shared" ca="1" si="13"/>
        <v>-10.4</v>
      </c>
      <c r="G15" s="12">
        <f ca="1">IF(F15&lt;&gt;"",ROW($D$5)+MATCH(F15,INDIRECT(Analyse!$AR$7):INDIRECT(Analyse!$AS$7)),"")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-4.9999999999999822E-2</v>
      </c>
      <c r="M15" s="10">
        <f t="shared" ca="1" si="5"/>
        <v>-9.9999999999999645E-2</v>
      </c>
      <c r="N15" s="2">
        <f t="shared" ca="1" si="6"/>
        <v>0.5</v>
      </c>
      <c r="O15" s="10">
        <f t="shared" ca="1" si="7"/>
        <v>7.57</v>
      </c>
      <c r="P15" s="2">
        <f t="shared" ca="1" si="8"/>
        <v>2.37</v>
      </c>
      <c r="R15" s="1">
        <f t="shared" ca="1" si="9"/>
        <v>-10.4</v>
      </c>
      <c r="S15" s="2">
        <f t="shared" ca="1" si="10"/>
        <v>2.37</v>
      </c>
      <c r="T15" s="1">
        <f ca="1">IF(R15&lt;0,MATCH(ABS(R15),$R17:$R$1000,0)+ROW($R17)-1,"")</f>
        <v>223</v>
      </c>
      <c r="U15" s="1" t="str">
        <f t="shared" ca="1" si="11"/>
        <v>S223</v>
      </c>
      <c r="V15" s="11">
        <f t="shared" ca="1" si="12"/>
        <v>2.3699999999999992</v>
      </c>
      <c r="W15" s="11"/>
      <c r="X15" s="11"/>
      <c r="Y15" s="12" t="str">
        <f ca="1">IF(V15&lt;&gt;"",IF(ABS($R15)&lt;0.8*Analyse!$AO$7/2,ABS($V15-$S15)/(INDIRECT($X$5)/100),""),"")</f>
        <v/>
      </c>
      <c r="AL15" s="1"/>
      <c r="AM15" s="2"/>
    </row>
    <row r="16" spans="1:39" x14ac:dyDescent="0.2">
      <c r="B16">
        <v>-10.23</v>
      </c>
      <c r="C16">
        <v>2.42</v>
      </c>
      <c r="D16" s="13">
        <f ca="1">IF(B16&lt;&gt;"",TRUNC(B16-Analyse!$AP$7,2),"")</f>
        <v>-10.3</v>
      </c>
      <c r="F16" s="1">
        <f t="shared" ca="1" si="13"/>
        <v>-10.3</v>
      </c>
      <c r="G16" s="12">
        <f ca="1">IF(F16&lt;&gt;"",ROW($D$5)+MATCH(F16,INDIRECT(Analyse!$AR$7):INDIRECT(Analyse!$AS$7)),"")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-0.10999999999999988</v>
      </c>
      <c r="M16" s="10">
        <f t="shared" ca="1" si="5"/>
        <v>-0.10000000000000142</v>
      </c>
      <c r="N16" s="2">
        <f t="shared" ca="1" si="6"/>
        <v>1.0999999999999832</v>
      </c>
      <c r="O16" s="10">
        <f t="shared" ca="1" si="7"/>
        <v>13.749999999999828</v>
      </c>
      <c r="P16" s="2">
        <f t="shared" ca="1" si="8"/>
        <v>2.42</v>
      </c>
      <c r="R16" s="1">
        <f t="shared" ca="1" si="9"/>
        <v>-10.3</v>
      </c>
      <c r="S16" s="2">
        <f t="shared" ca="1" si="10"/>
        <v>2.42</v>
      </c>
      <c r="T16" s="1">
        <f ca="1">IF(R16&lt;0,MATCH(ABS(R16),$R18:$R$1000,0)+ROW($R18)-1,"")</f>
        <v>222</v>
      </c>
      <c r="U16" s="1" t="str">
        <f t="shared" ca="1" si="11"/>
        <v>S222</v>
      </c>
      <c r="V16" s="11">
        <f t="shared" ca="1" si="12"/>
        <v>2.42</v>
      </c>
      <c r="W16" s="11"/>
      <c r="X16" s="11"/>
      <c r="Y16" s="12" t="str">
        <f ca="1">IF(V16&lt;&gt;"",IF(ABS($R16)&lt;0.8*Analyse!$AO$7/2,ABS($V16-$S16)/(INDIRECT($X$5)/100),""),"")</f>
        <v/>
      </c>
      <c r="AL16" s="1"/>
      <c r="AM16" s="2"/>
    </row>
    <row r="17" spans="2:39" x14ac:dyDescent="0.2">
      <c r="B17">
        <v>-10.130000000000001</v>
      </c>
      <c r="C17">
        <v>2.5299999999999998</v>
      </c>
      <c r="D17" s="13">
        <f ca="1">IF(B17&lt;&gt;"",TRUNC(B17-Analyse!$AP$7,2),"")</f>
        <v>-10.199999999999999</v>
      </c>
      <c r="F17" s="1">
        <f t="shared" ca="1" si="13"/>
        <v>-10.199999999999999</v>
      </c>
      <c r="G17" s="12">
        <f ca="1">IF(F17&lt;&gt;"",ROW($D$5)+MATCH(F17,INDIRECT(Analyse!$AR$7):INDIRECT(Analyse!$AS$7)),"")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-4.0000000000000036E-2</v>
      </c>
      <c r="M17" s="10">
        <f t="shared" ca="1" si="5"/>
        <v>-9.9999999999999645E-2</v>
      </c>
      <c r="N17" s="2">
        <f t="shared" ca="1" si="6"/>
        <v>0.4000000000000018</v>
      </c>
      <c r="O17" s="10">
        <f t="shared" ca="1" si="7"/>
        <v>6.6100000000000172</v>
      </c>
      <c r="P17" s="2">
        <f t="shared" ca="1" si="8"/>
        <v>2.5299999999999994</v>
      </c>
      <c r="R17" s="1">
        <f t="shared" ca="1" si="9"/>
        <v>-10.199999999999999</v>
      </c>
      <c r="S17" s="2">
        <f t="shared" ca="1" si="10"/>
        <v>2.5299999999999994</v>
      </c>
      <c r="T17" s="1">
        <f ca="1">IF(R17&lt;0,MATCH(ABS(R17),$R19:$R$1000,0)+ROW($R19)-1,"")</f>
        <v>221</v>
      </c>
      <c r="U17" s="1" t="str">
        <f t="shared" ca="1" si="11"/>
        <v>S221</v>
      </c>
      <c r="V17" s="11">
        <f t="shared" ca="1" si="12"/>
        <v>2.5299999999999994</v>
      </c>
      <c r="W17" s="11"/>
      <c r="X17" s="11"/>
      <c r="Y17" s="12" t="str">
        <f ca="1">IF(V17&lt;&gt;"",IF(ABS($R17)&lt;0.8*Analyse!$AO$7/2,ABS($V17-$S17)/(INDIRECT($X$5)/100),""),"")</f>
        <v/>
      </c>
      <c r="AL17" s="1"/>
      <c r="AM17" s="2"/>
    </row>
    <row r="18" spans="2:39" x14ac:dyDescent="0.2">
      <c r="B18">
        <v>-10.029999999999999</v>
      </c>
      <c r="C18">
        <v>2.57</v>
      </c>
      <c r="D18" s="13">
        <f ca="1">IF(B18&lt;&gt;"",TRUNC(B18-Analyse!$AP$7,2),"")</f>
        <v>-10.1</v>
      </c>
      <c r="F18" s="1">
        <f t="shared" ca="1" si="13"/>
        <v>-10.1</v>
      </c>
      <c r="G18" s="12">
        <f ca="1">IF(F18&lt;&gt;"",ROW($D$5)+MATCH(F18,INDIRECT(Analyse!$AR$7):INDIRECT(Analyse!$AS$7)),"")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-6.0000000000000053E-2</v>
      </c>
      <c r="M18" s="10">
        <f t="shared" ca="1" si="5"/>
        <v>-9.9999999999999645E-2</v>
      </c>
      <c r="N18" s="2">
        <f t="shared" ca="1" si="6"/>
        <v>0.60000000000000264</v>
      </c>
      <c r="O18" s="10">
        <f t="shared" ca="1" si="7"/>
        <v>8.6300000000000257</v>
      </c>
      <c r="P18" s="2">
        <f t="shared" ca="1" si="8"/>
        <v>2.5699999999999994</v>
      </c>
      <c r="R18" s="1">
        <f t="shared" ca="1" si="9"/>
        <v>-10.1</v>
      </c>
      <c r="S18" s="2">
        <f t="shared" ca="1" si="10"/>
        <v>2.5699999999999994</v>
      </c>
      <c r="T18" s="1">
        <f ca="1">IF(R18&lt;0,MATCH(ABS(R18),$R20:$R$1000,0)+ROW($R20)-1,"")</f>
        <v>220</v>
      </c>
      <c r="U18" s="1" t="str">
        <f t="shared" ca="1" si="11"/>
        <v>S220</v>
      </c>
      <c r="V18" s="11">
        <f t="shared" ca="1" si="12"/>
        <v>2.5699999999999994</v>
      </c>
      <c r="W18" s="11"/>
      <c r="X18" s="11"/>
      <c r="Y18" s="12" t="str">
        <f ca="1">IF(V18&lt;&gt;"",IF(ABS($R18)&lt;0.8*Analyse!$AO$7/2,ABS($V18-$S18)/(INDIRECT($X$5)/100),""),"")</f>
        <v/>
      </c>
      <c r="AL18" s="1"/>
      <c r="AM18" s="2"/>
    </row>
    <row r="19" spans="2:39" x14ac:dyDescent="0.2">
      <c r="B19">
        <v>-9.93</v>
      </c>
      <c r="C19">
        <v>2.63</v>
      </c>
      <c r="D19" s="13">
        <f ca="1">IF(B19&lt;&gt;"",TRUNC(B19-Analyse!$AP$7,2),"")</f>
        <v>-10</v>
      </c>
      <c r="F19" s="1">
        <f t="shared" ca="1" si="13"/>
        <v>-10</v>
      </c>
      <c r="G19" s="12">
        <f ca="1">IF(F19&lt;&gt;"",ROW($D$5)+MATCH(F19,INDIRECT(Analyse!$AR$7):INDIRECT(Analyse!$AS$7)),"")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-3.0000000000000249E-2</v>
      </c>
      <c r="M19" s="10">
        <f t="shared" ca="1" si="5"/>
        <v>-9.9999999999999645E-2</v>
      </c>
      <c r="N19" s="2">
        <f t="shared" ca="1" si="6"/>
        <v>0.30000000000000354</v>
      </c>
      <c r="O19" s="10">
        <f t="shared" ca="1" si="7"/>
        <v>5.6300000000000354</v>
      </c>
      <c r="P19" s="2">
        <f t="shared" ca="1" si="8"/>
        <v>2.63</v>
      </c>
      <c r="R19" s="1">
        <f t="shared" ca="1" si="9"/>
        <v>-10</v>
      </c>
      <c r="S19" s="2">
        <f t="shared" ca="1" si="10"/>
        <v>2.63</v>
      </c>
      <c r="T19" s="1">
        <f ca="1">IF(R19&lt;0,MATCH(ABS(R19),$R21:$R$1000,0)+ROW($R21)-1,"")</f>
        <v>219</v>
      </c>
      <c r="U19" s="1" t="str">
        <f t="shared" ca="1" si="11"/>
        <v>S219</v>
      </c>
      <c r="V19" s="11">
        <f t="shared" ca="1" si="12"/>
        <v>2.6300000000000008</v>
      </c>
      <c r="W19" s="11"/>
      <c r="X19" s="11"/>
      <c r="Y19" s="12" t="str">
        <f ca="1">IF(V19&lt;&gt;"",IF(ABS($R19)&lt;0.8*Analyse!$AO$7/2,ABS($V19-$S19)/(INDIRECT($X$5)/100),""),"")</f>
        <v/>
      </c>
      <c r="AL19" s="1"/>
      <c r="AM19" s="2"/>
    </row>
    <row r="20" spans="2:39" x14ac:dyDescent="0.2">
      <c r="B20">
        <v>-9.83</v>
      </c>
      <c r="C20">
        <v>2.66</v>
      </c>
      <c r="D20" s="13">
        <f ca="1">IF(B20&lt;&gt;"",TRUNC(B20-Analyse!$AP$7,2),"")</f>
        <v>-9.9</v>
      </c>
      <c r="F20" s="1">
        <f t="shared" ca="1" si="13"/>
        <v>-9.9</v>
      </c>
      <c r="G20" s="12">
        <f ca="1">IF(F20&lt;&gt;"",ROW($D$5)+MATCH(F20,INDIRECT(Analyse!$AR$7):INDIRECT(Analyse!$AS$7)),"")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-0.10999999999999988</v>
      </c>
      <c r="M20" s="10">
        <f t="shared" ca="1" si="5"/>
        <v>-9.9999999999999645E-2</v>
      </c>
      <c r="N20" s="2">
        <f t="shared" ca="1" si="6"/>
        <v>1.1000000000000028</v>
      </c>
      <c r="O20" s="10">
        <f t="shared" ca="1" si="7"/>
        <v>13.550000000000027</v>
      </c>
      <c r="P20" s="2">
        <f t="shared" ca="1" si="8"/>
        <v>2.66</v>
      </c>
      <c r="R20" s="1">
        <f t="shared" ca="1" si="9"/>
        <v>-9.9</v>
      </c>
      <c r="S20" s="2">
        <f t="shared" ca="1" si="10"/>
        <v>2.66</v>
      </c>
      <c r="T20" s="1">
        <f ca="1">IF(R20&lt;0,MATCH(ABS(R20),$R22:$R$1000,0)+ROW($R22)-1,"")</f>
        <v>218</v>
      </c>
      <c r="U20" s="1" t="str">
        <f t="shared" ca="1" si="11"/>
        <v>S218</v>
      </c>
      <c r="V20" s="11">
        <f t="shared" ca="1" si="12"/>
        <v>2.66</v>
      </c>
      <c r="W20" s="11"/>
      <c r="X20" s="11"/>
      <c r="Y20" s="12" t="str">
        <f ca="1">IF(V20&lt;&gt;"",IF(ABS($R20)&lt;0.8*Analyse!$AO$7/2,ABS($V20-$S20)/(INDIRECT($X$5)/100),""),"")</f>
        <v/>
      </c>
      <c r="AL20" s="1"/>
      <c r="AM20" s="2"/>
    </row>
    <row r="21" spans="2:39" x14ac:dyDescent="0.2">
      <c r="B21">
        <v>-9.73</v>
      </c>
      <c r="C21">
        <v>2.77</v>
      </c>
      <c r="D21" s="13">
        <f ca="1">IF(B21&lt;&gt;"",TRUNC(B21-Analyse!$AP$7,2),"")</f>
        <v>-9.8000000000000007</v>
      </c>
      <c r="F21" s="1">
        <f t="shared" ca="1" si="13"/>
        <v>-9.8000000000000007</v>
      </c>
      <c r="G21" s="12">
        <f ca="1">IF(F21&lt;&gt;"",ROW($D$5)+MATCH(F21,INDIRECT(Analyse!$AR$7):INDIRECT(Analyse!$AS$7)),"")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4.0000000000000036E-2</v>
      </c>
      <c r="M21" s="10">
        <f t="shared" ca="1" si="5"/>
        <v>-0.10000000000000142</v>
      </c>
      <c r="N21" s="2">
        <f t="shared" ca="1" si="6"/>
        <v>-0.39999999999999469</v>
      </c>
      <c r="O21" s="10">
        <f t="shared" ca="1" si="7"/>
        <v>-1.1499999999999484</v>
      </c>
      <c r="P21" s="2">
        <f t="shared" ca="1" si="8"/>
        <v>2.77</v>
      </c>
      <c r="R21" s="1">
        <f t="shared" ca="1" si="9"/>
        <v>-9.8000000000000007</v>
      </c>
      <c r="S21" s="2">
        <f t="shared" ca="1" si="10"/>
        <v>2.77</v>
      </c>
      <c r="T21" s="1">
        <f ca="1">IF(R21&lt;0,MATCH(ABS(R21),$R23:$R$1000,0)+ROW($R23)-1,"")</f>
        <v>217</v>
      </c>
      <c r="U21" s="1" t="str">
        <f t="shared" ca="1" si="11"/>
        <v>S217</v>
      </c>
      <c r="V21" s="11">
        <f t="shared" ca="1" si="12"/>
        <v>2.7699999999999996</v>
      </c>
      <c r="W21" s="11"/>
      <c r="X21" s="11"/>
      <c r="Y21" s="12" t="str">
        <f ca="1">IF(V21&lt;&gt;"",IF(ABS($R21)&lt;0.8*Analyse!$AO$7/2,ABS($V21-$S21)/(INDIRECT($X$5)/100),""),"")</f>
        <v/>
      </c>
      <c r="AL21" s="1"/>
      <c r="AM21" s="2"/>
    </row>
    <row r="22" spans="2:39" x14ac:dyDescent="0.2">
      <c r="B22">
        <v>-9.6300000000000008</v>
      </c>
      <c r="C22">
        <v>2.73</v>
      </c>
      <c r="D22" s="13">
        <f ca="1">IF(B22&lt;&gt;"",TRUNC(B22-Analyse!$AP$7,2),"")</f>
        <v>-9.6999999999999993</v>
      </c>
      <c r="F22" s="1">
        <f t="shared" ca="1" si="13"/>
        <v>-9.6999999999999993</v>
      </c>
      <c r="G22" s="12">
        <f ca="1">IF(F22&lt;&gt;"",ROW($D$5)+MATCH(F22,INDIRECT(Analyse!$AR$7):INDIRECT(Analyse!$AS$7)),"")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-0.16000000000000014</v>
      </c>
      <c r="M22" s="10">
        <f t="shared" ca="1" si="5"/>
        <v>-9.9999999999999645E-2</v>
      </c>
      <c r="N22" s="2">
        <f t="shared" ca="1" si="6"/>
        <v>1.6000000000000072</v>
      </c>
      <c r="O22" s="10">
        <f t="shared" ca="1" si="7"/>
        <v>18.250000000000068</v>
      </c>
      <c r="P22" s="2">
        <f t="shared" ca="1" si="8"/>
        <v>2.7299999999999986</v>
      </c>
      <c r="R22" s="1">
        <f t="shared" ca="1" si="9"/>
        <v>-9.6999999999999993</v>
      </c>
      <c r="S22" s="2">
        <f t="shared" ca="1" si="10"/>
        <v>2.7299999999999986</v>
      </c>
      <c r="T22" s="1">
        <f ca="1">IF(R22&lt;0,MATCH(ABS(R22),$R24:$R$1000,0)+ROW($R24)-1,"")</f>
        <v>216</v>
      </c>
      <c r="U22" s="1" t="str">
        <f t="shared" ca="1" si="11"/>
        <v>S216</v>
      </c>
      <c r="V22" s="11">
        <f t="shared" ca="1" si="12"/>
        <v>2.73</v>
      </c>
      <c r="W22" s="11"/>
      <c r="X22" s="11"/>
      <c r="Y22" s="12" t="str">
        <f ca="1">IF(V22&lt;&gt;"",IF(ABS($R22)&lt;0.8*Analyse!$AO$7/2,ABS($V22-$S22)/(INDIRECT($X$5)/100),""),"")</f>
        <v/>
      </c>
      <c r="AL22" s="1"/>
      <c r="AM22" s="2"/>
    </row>
    <row r="23" spans="2:39" x14ac:dyDescent="0.2">
      <c r="B23">
        <v>-9.5299999999999994</v>
      </c>
      <c r="C23">
        <v>2.89</v>
      </c>
      <c r="D23" s="13">
        <f ca="1">IF(B23&lt;&gt;"",TRUNC(B23-Analyse!$AP$7,2),"")</f>
        <v>-9.6</v>
      </c>
      <c r="F23" s="1">
        <f t="shared" ca="1" si="13"/>
        <v>-9.6</v>
      </c>
      <c r="G23" s="12">
        <f ca="1">IF(F23&lt;&gt;"",ROW($D$5)+MATCH(F23,INDIRECT(Analyse!$AR$7):INDIRECT(Analyse!$AS$7)),"")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-2.9999999999999805E-2</v>
      </c>
      <c r="M23" s="10">
        <f t="shared" ca="1" si="5"/>
        <v>-9.9999999999999645E-2</v>
      </c>
      <c r="N23" s="2">
        <f t="shared" ca="1" si="6"/>
        <v>0.2999999999999991</v>
      </c>
      <c r="O23" s="10">
        <f t="shared" ca="1" si="7"/>
        <v>5.7699999999999916</v>
      </c>
      <c r="P23" s="2">
        <f t="shared" ca="1" si="8"/>
        <v>2.89</v>
      </c>
      <c r="R23" s="1">
        <f t="shared" ca="1" si="9"/>
        <v>-9.6</v>
      </c>
      <c r="S23" s="2">
        <f t="shared" ca="1" si="10"/>
        <v>2.89</v>
      </c>
      <c r="T23" s="1">
        <f ca="1">IF(R23&lt;0,MATCH(ABS(R23),$R25:$R$1000,0)+ROW($R25)-1,"")</f>
        <v>215</v>
      </c>
      <c r="U23" s="1" t="str">
        <f t="shared" ca="1" si="11"/>
        <v>S215</v>
      </c>
      <c r="V23" s="11">
        <f t="shared" ca="1" si="12"/>
        <v>2.8899999999999988</v>
      </c>
      <c r="W23" s="11"/>
      <c r="X23" s="11"/>
      <c r="Y23" s="12" t="str">
        <f ca="1">IF(V23&lt;&gt;"",IF(ABS($R23)&lt;0.8*Analyse!$AO$7/2,ABS($V23-$S23)/(INDIRECT($X$5)/100),""),"")</f>
        <v/>
      </c>
      <c r="AL23" s="1"/>
      <c r="AM23" s="2"/>
    </row>
    <row r="24" spans="2:39" x14ac:dyDescent="0.2">
      <c r="B24">
        <v>-9.43</v>
      </c>
      <c r="C24">
        <v>2.92</v>
      </c>
      <c r="D24" s="13">
        <f ca="1">IF(B24&lt;&gt;"",TRUNC(B24-Analyse!$AP$7,2),"")</f>
        <v>-9.5</v>
      </c>
      <c r="F24" s="1">
        <f t="shared" ca="1" si="13"/>
        <v>-9.5</v>
      </c>
      <c r="G24" s="12">
        <f ca="1">IF(F24&lt;&gt;"",ROW($D$5)+MATCH(F24,INDIRECT(Analyse!$AR$7):INDIRECT(Analyse!$AS$7)),"")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-4.0000000000000036E-2</v>
      </c>
      <c r="M24" s="10">
        <f t="shared" ca="1" si="5"/>
        <v>-9.9999999999999645E-2</v>
      </c>
      <c r="N24" s="2">
        <f t="shared" ca="1" si="6"/>
        <v>0.4000000000000018</v>
      </c>
      <c r="O24" s="10">
        <f t="shared" ca="1" si="7"/>
        <v>6.7200000000000166</v>
      </c>
      <c r="P24" s="2">
        <f t="shared" ca="1" si="8"/>
        <v>2.9199999999999995</v>
      </c>
      <c r="R24" s="1">
        <f t="shared" ca="1" si="9"/>
        <v>-9.5</v>
      </c>
      <c r="S24" s="2">
        <f t="shared" ca="1" si="10"/>
        <v>2.9199999999999995</v>
      </c>
      <c r="T24" s="1">
        <f ca="1">IF(R24&lt;0,MATCH(ABS(R24),$R26:$R$1000,0)+ROW($R26)-1,"")</f>
        <v>214</v>
      </c>
      <c r="U24" s="1" t="str">
        <f t="shared" ca="1" si="11"/>
        <v>S214</v>
      </c>
      <c r="V24" s="11">
        <f t="shared" ca="1" si="12"/>
        <v>2.92</v>
      </c>
      <c r="W24" s="11"/>
      <c r="X24" s="11"/>
      <c r="Y24" s="12" t="str">
        <f ca="1">IF(V24&lt;&gt;"",IF(ABS($R24)&lt;0.8*Analyse!$AO$7/2,ABS($V24-$S24)/(INDIRECT($X$5)/100),""),"")</f>
        <v/>
      </c>
      <c r="AL24" s="1"/>
      <c r="AM24" s="2"/>
    </row>
    <row r="25" spans="2:39" x14ac:dyDescent="0.2">
      <c r="B25">
        <v>-9.33</v>
      </c>
      <c r="C25">
        <v>2.96</v>
      </c>
      <c r="D25" s="13">
        <f ca="1">IF(B25&lt;&gt;"",TRUNC(B25-Analyse!$AP$7,2),"")</f>
        <v>-9.4</v>
      </c>
      <c r="F25" s="1">
        <f t="shared" ca="1" si="13"/>
        <v>-9.4</v>
      </c>
      <c r="G25" s="12">
        <f ca="1">IF(F25&lt;&gt;"",ROW($D$5)+MATCH(F25,INDIRECT(Analyse!$AR$7):INDIRECT(Analyse!$AS$7)),"")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-4.0000000000000036E-2</v>
      </c>
      <c r="M25" s="10">
        <f t="shared" ca="1" si="5"/>
        <v>-9.9999999999999645E-2</v>
      </c>
      <c r="N25" s="2">
        <f t="shared" ca="1" si="6"/>
        <v>0.4000000000000018</v>
      </c>
      <c r="O25" s="10">
        <f t="shared" ca="1" si="7"/>
        <v>6.7200000000000166</v>
      </c>
      <c r="P25" s="2">
        <f t="shared" ca="1" si="8"/>
        <v>2.9599999999999995</v>
      </c>
      <c r="R25" s="1">
        <f t="shared" ca="1" si="9"/>
        <v>-9.4</v>
      </c>
      <c r="S25" s="2">
        <f t="shared" ca="1" si="10"/>
        <v>2.9599999999999995</v>
      </c>
      <c r="T25" s="1">
        <f ca="1">IF(R25&lt;0,MATCH(ABS(R25),$R27:$R$1000,0)+ROW($R27)-1,"")</f>
        <v>213</v>
      </c>
      <c r="U25" s="1" t="str">
        <f t="shared" ca="1" si="11"/>
        <v>S213</v>
      </c>
      <c r="V25" s="11">
        <f t="shared" ca="1" si="12"/>
        <v>2.9599999999999995</v>
      </c>
      <c r="W25" s="11"/>
      <c r="X25" s="11"/>
      <c r="Y25" s="12" t="str">
        <f ca="1">IF(V25&lt;&gt;"",IF(ABS($R25)&lt;0.8*Analyse!$AO$7/2,ABS($V25-$S25)/(INDIRECT($X$5)/100),""),"")</f>
        <v/>
      </c>
      <c r="AL25" s="1"/>
      <c r="AM25" s="2"/>
    </row>
    <row r="26" spans="2:39" x14ac:dyDescent="0.2">
      <c r="B26">
        <v>-9.23</v>
      </c>
      <c r="C26">
        <v>3</v>
      </c>
      <c r="D26" s="13">
        <f ca="1">IF(B26&lt;&gt;"",TRUNC(B26-Analyse!$AP$7,2),"")</f>
        <v>-9.3000000000000007</v>
      </c>
      <c r="F26" s="1">
        <f t="shared" ca="1" si="13"/>
        <v>-9.3000000000000007</v>
      </c>
      <c r="G26" s="12">
        <f ca="1">IF(F26&lt;&gt;"",ROW($D$5)+MATCH(F26,INDIRECT(Analyse!$AR$7):INDIRECT(Analyse!$AS$7)),"")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-0.10000000000000142</v>
      </c>
      <c r="N26" s="2">
        <f t="shared" ca="1" si="6"/>
        <v>0.49999999999999112</v>
      </c>
      <c r="O26" s="10">
        <f t="shared" ca="1" si="7"/>
        <v>7.6499999999999178</v>
      </c>
      <c r="P26" s="2">
        <f t="shared" ca="1" si="8"/>
        <v>3</v>
      </c>
      <c r="R26" s="1">
        <f t="shared" ca="1" si="9"/>
        <v>-9.3000000000000007</v>
      </c>
      <c r="S26" s="2">
        <f t="shared" ca="1" si="10"/>
        <v>3</v>
      </c>
      <c r="T26" s="1">
        <f ca="1">IF(R26&lt;0,MATCH(ABS(R26),$R28:$R$1000,0)+ROW($R28)-1,"")</f>
        <v>212</v>
      </c>
      <c r="U26" s="1" t="str">
        <f t="shared" ca="1" si="11"/>
        <v>S212</v>
      </c>
      <c r="V26" s="11">
        <f t="shared" ca="1" si="12"/>
        <v>2.9999999999999996</v>
      </c>
      <c r="W26" s="11"/>
      <c r="X26" s="11"/>
      <c r="Y26" s="12" t="str">
        <f ca="1">IF(V26&lt;&gt;"",IF(ABS($R26)&lt;0.8*Analyse!$AO$7/2,ABS($V26-$S26)/(INDIRECT($X$5)/100),""),"")</f>
        <v/>
      </c>
      <c r="AL26" s="1"/>
      <c r="AM26" s="2"/>
    </row>
    <row r="27" spans="2:39" x14ac:dyDescent="0.2">
      <c r="B27">
        <v>-9.1300000000000008</v>
      </c>
      <c r="C27">
        <v>3.05</v>
      </c>
      <c r="D27" s="13">
        <f ca="1">IF(B27&lt;&gt;"",TRUNC(B27-Analyse!$AP$7,2),"")</f>
        <v>-9.1999999999999993</v>
      </c>
      <c r="F27" s="1">
        <f t="shared" ca="1" si="13"/>
        <v>-9.1999999999999993</v>
      </c>
      <c r="G27" s="12">
        <f ca="1">IF(F27&lt;&gt;"",ROW($D$5)+MATCH(F27,INDIRECT(Analyse!$AR$7):INDIRECT(Analyse!$AS$7)),"")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-0.10000000000000009</v>
      </c>
      <c r="M27" s="10">
        <f t="shared" ca="1" si="5"/>
        <v>-9.9999999999999645E-2</v>
      </c>
      <c r="N27" s="2">
        <f t="shared" ca="1" si="6"/>
        <v>1.0000000000000044</v>
      </c>
      <c r="O27" s="10">
        <f t="shared" ca="1" si="7"/>
        <v>12.250000000000039</v>
      </c>
      <c r="P27" s="2">
        <f t="shared" ca="1" si="8"/>
        <v>3.0499999999999989</v>
      </c>
      <c r="R27" s="1">
        <f t="shared" ca="1" si="9"/>
        <v>-9.1999999999999993</v>
      </c>
      <c r="S27" s="2">
        <f t="shared" ca="1" si="10"/>
        <v>3.0499999999999989</v>
      </c>
      <c r="T27" s="1">
        <f ca="1">IF(R27&lt;0,MATCH(ABS(R27),$R29:$R$1000,0)+ROW($R29)-1,"")</f>
        <v>211</v>
      </c>
      <c r="U27" s="1" t="str">
        <f t="shared" ca="1" si="11"/>
        <v>S211</v>
      </c>
      <c r="V27" s="11">
        <f t="shared" ca="1" si="12"/>
        <v>3.05</v>
      </c>
      <c r="W27" s="11"/>
      <c r="X27" s="11"/>
      <c r="Y27" s="12" t="str">
        <f ca="1">IF(V27&lt;&gt;"",IF(ABS($R27)&lt;0.8*Analyse!$AO$7/2,ABS($V27-$S27)/(INDIRECT($X$5)/100),""),"")</f>
        <v/>
      </c>
      <c r="AL27" s="1"/>
      <c r="AM27" s="2"/>
    </row>
    <row r="28" spans="2:39" x14ac:dyDescent="0.2">
      <c r="B28">
        <v>-9.0299999999999994</v>
      </c>
      <c r="C28">
        <v>3.15</v>
      </c>
      <c r="D28" s="13">
        <f ca="1">IF(B28&lt;&gt;"",TRUNC(B28-Analyse!$AP$7,2),"")</f>
        <v>-9.1</v>
      </c>
      <c r="F28" s="1">
        <f t="shared" ca="1" si="13"/>
        <v>-9.1</v>
      </c>
      <c r="G28" s="12">
        <f ca="1">IF(F28&lt;&gt;"",ROW($D$5)+MATCH(F28,INDIRECT(Analyse!$AR$7):INDIRECT(Analyse!$AS$7)),"")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-0.10000000000000009</v>
      </c>
      <c r="M28" s="10">
        <f t="shared" ca="1" si="5"/>
        <v>-9.9999999999999645E-2</v>
      </c>
      <c r="N28" s="2">
        <f t="shared" ca="1" si="6"/>
        <v>1.0000000000000044</v>
      </c>
      <c r="O28" s="10">
        <f t="shared" ca="1" si="7"/>
        <v>12.250000000000041</v>
      </c>
      <c r="P28" s="2">
        <f t="shared" ca="1" si="8"/>
        <v>3.1500000000000004</v>
      </c>
      <c r="R28" s="1">
        <f t="shared" ca="1" si="9"/>
        <v>-9.1</v>
      </c>
      <c r="S28" s="2">
        <f t="shared" ca="1" si="10"/>
        <v>3.1500000000000004</v>
      </c>
      <c r="T28" s="1">
        <f ca="1">IF(R28&lt;0,MATCH(ABS(R28),$R30:$R$1000,0)+ROW($R30)-1,"")</f>
        <v>210</v>
      </c>
      <c r="U28" s="1" t="str">
        <f t="shared" ca="1" si="11"/>
        <v>S210</v>
      </c>
      <c r="V28" s="11">
        <f t="shared" ca="1" si="12"/>
        <v>3.1500000000000004</v>
      </c>
      <c r="W28" s="11"/>
      <c r="X28" s="11"/>
      <c r="Y28" s="12" t="str">
        <f ca="1">IF(V28&lt;&gt;"",IF(ABS($R28)&lt;0.8*Analyse!$AO$7/2,ABS($V28-$S28)/(INDIRECT($X$5)/100),""),"")</f>
        <v/>
      </c>
      <c r="AL28" s="1"/>
      <c r="AM28" s="2"/>
    </row>
    <row r="29" spans="2:39" x14ac:dyDescent="0.2">
      <c r="B29">
        <v>-8.93</v>
      </c>
      <c r="C29">
        <v>3.25</v>
      </c>
      <c r="D29" s="13">
        <f ca="1">IF(B29&lt;&gt;"",TRUNC(B29-Analyse!$AP$7,2),"")</f>
        <v>-9</v>
      </c>
      <c r="F29" s="1">
        <f t="shared" ca="1" si="13"/>
        <v>-9</v>
      </c>
      <c r="G29" s="12">
        <f ca="1">IF(F29&lt;&gt;"",ROW($D$5)+MATCH(F29,INDIRECT(Analyse!$AR$7):INDIRECT(Analyse!$AS$7)),"")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-6.0000000000000053E-2</v>
      </c>
      <c r="M29" s="10">
        <f t="shared" ca="1" si="5"/>
        <v>-9.9999999999999645E-2</v>
      </c>
      <c r="N29" s="2">
        <f t="shared" ca="1" si="6"/>
        <v>0.60000000000000264</v>
      </c>
      <c r="O29" s="10">
        <f t="shared" ca="1" si="7"/>
        <v>8.6500000000000234</v>
      </c>
      <c r="P29" s="2">
        <f t="shared" ca="1" si="8"/>
        <v>3.25</v>
      </c>
      <c r="R29" s="1">
        <f t="shared" ca="1" si="9"/>
        <v>-9</v>
      </c>
      <c r="S29" s="2">
        <f t="shared" ca="1" si="10"/>
        <v>3.25</v>
      </c>
      <c r="T29" s="1">
        <f ca="1">IF(R29&lt;0,MATCH(ABS(R29),$R31:$R$1000,0)+ROW($R31)-1,"")</f>
        <v>209</v>
      </c>
      <c r="U29" s="1" t="str">
        <f t="shared" ca="1" si="11"/>
        <v>S209</v>
      </c>
      <c r="V29" s="11">
        <f t="shared" ca="1" si="12"/>
        <v>3.25</v>
      </c>
      <c r="W29" s="11"/>
      <c r="X29" s="11"/>
      <c r="Y29" s="12" t="str">
        <f ca="1">IF(V29&lt;&gt;"",IF(ABS($R29)&lt;0.8*Analyse!$AO$7/2,ABS($V29-$S29)/(INDIRECT($X$5)/100),""),"")</f>
        <v/>
      </c>
      <c r="AL29" s="1"/>
      <c r="AM29" s="2"/>
    </row>
    <row r="30" spans="2:39" x14ac:dyDescent="0.2">
      <c r="B30">
        <v>-8.83</v>
      </c>
      <c r="C30">
        <v>3.31</v>
      </c>
      <c r="D30" s="13">
        <f ca="1">IF(B30&lt;&gt;"",TRUNC(B30-Analyse!$AP$7,2),"")</f>
        <v>-8.9</v>
      </c>
      <c r="F30" s="1">
        <f t="shared" ca="1" si="13"/>
        <v>-8.9</v>
      </c>
      <c r="G30" s="12">
        <f ca="1">IF(F30&lt;&gt;"",ROW($D$5)+MATCH(F30,INDIRECT(Analyse!$AR$7):INDIRECT(Analyse!$AS$7)),"")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-8.9999999999999858E-2</v>
      </c>
      <c r="M30" s="10">
        <f t="shared" ca="1" si="5"/>
        <v>-9.9999999999999645E-2</v>
      </c>
      <c r="N30" s="2">
        <f t="shared" ca="1" si="6"/>
        <v>0.9000000000000018</v>
      </c>
      <c r="O30" s="10">
        <f t="shared" ca="1" si="7"/>
        <v>11.320000000000016</v>
      </c>
      <c r="P30" s="2">
        <f t="shared" ca="1" si="8"/>
        <v>3.3100000000000005</v>
      </c>
      <c r="R30" s="1">
        <f t="shared" ca="1" si="9"/>
        <v>-8.9</v>
      </c>
      <c r="S30" s="2">
        <f t="shared" ca="1" si="10"/>
        <v>3.3100000000000005</v>
      </c>
      <c r="T30" s="1">
        <f ca="1">IF(R30&lt;0,MATCH(ABS(R30),$R32:$R$1000,0)+ROW($R32)-1,"")</f>
        <v>208</v>
      </c>
      <c r="U30" s="1" t="str">
        <f t="shared" ca="1" si="11"/>
        <v>S208</v>
      </c>
      <c r="V30" s="11">
        <f t="shared" ca="1" si="12"/>
        <v>3.3099999999999996</v>
      </c>
      <c r="W30" s="11"/>
      <c r="X30" s="11"/>
      <c r="Y30" s="12" t="str">
        <f ca="1">IF(V30&lt;&gt;"",IF(ABS($R30)&lt;0.8*Analyse!$AO$7/2,ABS($V30-$S30)/(INDIRECT($X$5)/100),""),"")</f>
        <v/>
      </c>
      <c r="AL30" s="1"/>
      <c r="AM30" s="2"/>
    </row>
    <row r="31" spans="2:39" x14ac:dyDescent="0.2">
      <c r="B31">
        <v>-8.73</v>
      </c>
      <c r="C31">
        <v>3.4</v>
      </c>
      <c r="D31" s="13">
        <f ca="1">IF(B31&lt;&gt;"",TRUNC(B31-Analyse!$AP$7,2),"")</f>
        <v>-8.8000000000000007</v>
      </c>
      <c r="F31" s="1">
        <f t="shared" ca="1" si="13"/>
        <v>-8.8000000000000007</v>
      </c>
      <c r="G31" s="12">
        <f ca="1">IF(F31&lt;&gt;"",ROW($D$5)+MATCH(F31,INDIRECT(Analyse!$AR$7):INDIRECT(Analyse!$AS$7)),"")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-0.10999999999999988</v>
      </c>
      <c r="M31" s="10">
        <f t="shared" ca="1" si="5"/>
        <v>-0.10000000000000142</v>
      </c>
      <c r="N31" s="2">
        <f t="shared" ca="1" si="6"/>
        <v>1.0999999999999832</v>
      </c>
      <c r="O31" s="10">
        <f t="shared" ca="1" si="7"/>
        <v>13.079999999999853</v>
      </c>
      <c r="P31" s="2">
        <f t="shared" ca="1" si="8"/>
        <v>3.4000000000000004</v>
      </c>
      <c r="R31" s="1">
        <f t="shared" ca="1" si="9"/>
        <v>-8.8000000000000007</v>
      </c>
      <c r="S31" s="2">
        <f t="shared" ca="1" si="10"/>
        <v>3.4000000000000004</v>
      </c>
      <c r="T31" s="1">
        <f ca="1">IF(R31&lt;0,MATCH(ABS(R31),$R33:$R$1000,0)+ROW($R33)-1,"")</f>
        <v>207</v>
      </c>
      <c r="U31" s="1" t="str">
        <f t="shared" ca="1" si="11"/>
        <v>S207</v>
      </c>
      <c r="V31" s="11">
        <f t="shared" ca="1" si="12"/>
        <v>3.3999999999999995</v>
      </c>
      <c r="W31" s="11"/>
      <c r="X31" s="11"/>
      <c r="Y31" s="12" t="str">
        <f ca="1">IF(V31&lt;&gt;"",IF(ABS($R31)&lt;0.8*Analyse!$AO$7/2,ABS($V31-$S31)/(INDIRECT($X$5)/100),""),"")</f>
        <v/>
      </c>
      <c r="AL31" s="1"/>
      <c r="AM31" s="2"/>
    </row>
    <row r="32" spans="2:39" x14ac:dyDescent="0.2">
      <c r="B32">
        <v>-8.6300000000000008</v>
      </c>
      <c r="C32">
        <v>3.51</v>
      </c>
      <c r="D32" s="13">
        <f ca="1">IF(B32&lt;&gt;"",TRUNC(B32-Analyse!$AP$7,2),"")</f>
        <v>-8.6999999999999993</v>
      </c>
      <c r="F32" s="1">
        <f t="shared" ca="1" si="13"/>
        <v>-8.6999999999999993</v>
      </c>
      <c r="G32" s="12">
        <f ca="1">IF(F32&lt;&gt;"",ROW($D$5)+MATCH(F32,INDIRECT(Analyse!$AR$7):INDIRECT(Analyse!$AS$7)),"")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-7.0000000000000284E-2</v>
      </c>
      <c r="M32" s="10">
        <f t="shared" ca="1" si="5"/>
        <v>-9.9999999999999645E-2</v>
      </c>
      <c r="N32" s="2">
        <f t="shared" ca="1" si="6"/>
        <v>0.70000000000000528</v>
      </c>
      <c r="O32" s="10">
        <f t="shared" ca="1" si="7"/>
        <v>9.6000000000000441</v>
      </c>
      <c r="P32" s="2">
        <f t="shared" ca="1" si="8"/>
        <v>3.5099999999999989</v>
      </c>
      <c r="R32" s="1">
        <f t="shared" ca="1" si="9"/>
        <v>-8.6999999999999993</v>
      </c>
      <c r="S32" s="2">
        <f t="shared" ca="1" si="10"/>
        <v>3.5099999999999989</v>
      </c>
      <c r="T32" s="1">
        <f ca="1">IF(R32&lt;0,MATCH(ABS(R32),$R34:$R$1000,0)+ROW($R34)-1,"")</f>
        <v>206</v>
      </c>
      <c r="U32" s="1" t="str">
        <f t="shared" ca="1" si="11"/>
        <v>S206</v>
      </c>
      <c r="V32" s="11">
        <f t="shared" ca="1" si="12"/>
        <v>3.51</v>
      </c>
      <c r="W32" s="11"/>
      <c r="X32" s="11"/>
      <c r="Y32" s="12" t="str">
        <f ca="1">IF(V32&lt;&gt;"",IF(ABS($R32)&lt;0.8*Analyse!$AO$7/2,ABS($V32-$S32)/(INDIRECT($X$5)/100),""),"")</f>
        <v/>
      </c>
      <c r="AL32" s="1"/>
      <c r="AM32" s="2"/>
    </row>
    <row r="33" spans="2:39" x14ac:dyDescent="0.2">
      <c r="B33">
        <v>-8.5299999999999994</v>
      </c>
      <c r="C33">
        <v>3.58</v>
      </c>
      <c r="D33" s="13">
        <f ca="1">IF(B33&lt;&gt;"",TRUNC(B33-Analyse!$AP$7,2),"")</f>
        <v>-8.6</v>
      </c>
      <c r="F33" s="1">
        <f t="shared" ca="1" si="13"/>
        <v>-8.6</v>
      </c>
      <c r="G33" s="12">
        <f ca="1">IF(F33&lt;&gt;"",ROW($D$5)+MATCH(F33,INDIRECT(Analyse!$AR$7):INDIRECT(Analyse!$AS$7)),"")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-4.9999999999999822E-2</v>
      </c>
      <c r="M33" s="10">
        <f t="shared" ca="1" si="5"/>
        <v>-9.9999999999999645E-2</v>
      </c>
      <c r="N33" s="2">
        <f t="shared" ca="1" si="6"/>
        <v>0.5</v>
      </c>
      <c r="O33" s="10">
        <f t="shared" ca="1" si="7"/>
        <v>7.88</v>
      </c>
      <c r="P33" s="2">
        <f t="shared" ca="1" si="8"/>
        <v>3.58</v>
      </c>
      <c r="R33" s="1">
        <f t="shared" ca="1" si="9"/>
        <v>-8.6</v>
      </c>
      <c r="S33" s="2">
        <f t="shared" ca="1" si="10"/>
        <v>3.58</v>
      </c>
      <c r="T33" s="1">
        <f ca="1">IF(R33&lt;0,MATCH(ABS(R33),$R35:$R$1000,0)+ROW($R35)-1,"")</f>
        <v>205</v>
      </c>
      <c r="U33" s="1" t="str">
        <f t="shared" ca="1" si="11"/>
        <v>S205</v>
      </c>
      <c r="V33" s="11">
        <f t="shared" ca="1" si="12"/>
        <v>3.5799999999999992</v>
      </c>
      <c r="W33" s="11"/>
      <c r="X33" s="11"/>
      <c r="Y33" s="12" t="str">
        <f ca="1">IF(V33&lt;&gt;"",IF(ABS($R33)&lt;0.8*Analyse!$AO$7/2,ABS($V33-$S33)/(INDIRECT($X$5)/100),""),"")</f>
        <v/>
      </c>
      <c r="AL33" s="1"/>
      <c r="AM33" s="2"/>
    </row>
    <row r="34" spans="2:39" x14ac:dyDescent="0.2">
      <c r="B34">
        <v>-8.43</v>
      </c>
      <c r="C34">
        <v>3.63</v>
      </c>
      <c r="D34" s="13">
        <f ca="1">IF(B34&lt;&gt;"",TRUNC(B34-Analyse!$AP$7,2),"")</f>
        <v>-8.5</v>
      </c>
      <c r="F34" s="1">
        <f t="shared" ca="1" si="13"/>
        <v>-8.5</v>
      </c>
      <c r="G34" s="12">
        <f ca="1">IF(F34&lt;&gt;"",ROW($D$5)+MATCH(F34,INDIRECT(Analyse!$AR$7):INDIRECT(Analyse!$AS$7)),"")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-9.9999999999999645E-2</v>
      </c>
      <c r="N34" s="2">
        <f t="shared" ca="1" si="6"/>
        <v>0.70000000000000528</v>
      </c>
      <c r="O34" s="10">
        <f t="shared" ca="1" si="7"/>
        <v>9.5800000000000445</v>
      </c>
      <c r="P34" s="2">
        <f t="shared" ca="1" si="8"/>
        <v>3.63</v>
      </c>
      <c r="R34" s="1">
        <f t="shared" ca="1" si="9"/>
        <v>-8.5</v>
      </c>
      <c r="S34" s="2">
        <f t="shared" ca="1" si="10"/>
        <v>3.63</v>
      </c>
      <c r="T34" s="1">
        <f ca="1">IF(R34&lt;0,MATCH(ABS(R34),$R36:$R$1000,0)+ROW($R36)-1,"")</f>
        <v>204</v>
      </c>
      <c r="U34" s="1" t="str">
        <f t="shared" ca="1" si="11"/>
        <v>S204</v>
      </c>
      <c r="V34" s="11">
        <f t="shared" ca="1" si="12"/>
        <v>3.63</v>
      </c>
      <c r="W34" s="11"/>
      <c r="X34" s="11"/>
      <c r="Y34" s="12" t="str">
        <f ca="1">IF(V34&lt;&gt;"",IF(ABS($R34)&lt;0.8*Analyse!$AO$7/2,ABS($V34-$S34)/(INDIRECT($X$5)/100),""),"")</f>
        <v/>
      </c>
      <c r="AL34" s="1"/>
      <c r="AM34" s="2"/>
    </row>
    <row r="35" spans="2:39" x14ac:dyDescent="0.2">
      <c r="B35">
        <v>-8.33</v>
      </c>
      <c r="C35">
        <v>3.7</v>
      </c>
      <c r="D35" s="13">
        <f ca="1">IF(B35&lt;&gt;"",TRUNC(B35-Analyse!$AP$7,2),"")</f>
        <v>-8.4</v>
      </c>
      <c r="F35" s="1">
        <f t="shared" ca="1" si="13"/>
        <v>-8.4</v>
      </c>
      <c r="G35" s="12">
        <f ca="1">IF(F35&lt;&gt;"",ROW($D$5)+MATCH(F35,INDIRECT(Analyse!$AR$7):INDIRECT(Analyse!$AS$7)),"")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-7.9999999999999627E-2</v>
      </c>
      <c r="M35" s="10">
        <f t="shared" ca="1" si="5"/>
        <v>-9.9999999999999645E-2</v>
      </c>
      <c r="N35" s="2">
        <f t="shared" ca="1" si="6"/>
        <v>0.79999999999999916</v>
      </c>
      <c r="O35" s="10">
        <f t="shared" ca="1" si="7"/>
        <v>10.419999999999995</v>
      </c>
      <c r="P35" s="2">
        <f t="shared" ca="1" si="8"/>
        <v>3.7000000000000011</v>
      </c>
      <c r="R35" s="1">
        <f t="shared" ca="1" si="9"/>
        <v>-8.4</v>
      </c>
      <c r="S35" s="2">
        <f t="shared" ca="1" si="10"/>
        <v>3.7000000000000011</v>
      </c>
      <c r="T35" s="1">
        <f ca="1">IF(R35&lt;0,MATCH(ABS(R35),$R37:$R$1000,0)+ROW($R37)-1,"")</f>
        <v>203</v>
      </c>
      <c r="U35" s="1" t="str">
        <f t="shared" ca="1" si="11"/>
        <v>S203</v>
      </c>
      <c r="V35" s="11">
        <f t="shared" ca="1" si="12"/>
        <v>3.7</v>
      </c>
      <c r="W35" s="11"/>
      <c r="X35" s="11"/>
      <c r="Y35" s="12" t="str">
        <f ca="1">IF(V35&lt;&gt;"",IF(ABS($R35)&lt;0.8*Analyse!$AO$7/2,ABS($V35-$S35)/(INDIRECT($X$5)/100),""),"")</f>
        <v/>
      </c>
      <c r="AL35" s="1"/>
      <c r="AM35" s="2"/>
    </row>
    <row r="36" spans="2:39" x14ac:dyDescent="0.2">
      <c r="B36">
        <v>-8.23</v>
      </c>
      <c r="C36">
        <v>3.78</v>
      </c>
      <c r="D36" s="13">
        <f ca="1">IF(B36&lt;&gt;"",TRUNC(B36-Analyse!$AP$7,2),"")</f>
        <v>-8.3000000000000007</v>
      </c>
      <c r="F36" s="1">
        <f t="shared" ca="1" si="13"/>
        <v>-8.3000000000000007</v>
      </c>
      <c r="G36" s="12">
        <f ca="1">IF(F36&lt;&gt;"",ROW($D$5)+MATCH(F36,INDIRECT(Analyse!$AR$7):INDIRECT(Analyse!$AS$7)),"")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-0.12000000000000011</v>
      </c>
      <c r="M36" s="10">
        <f t="shared" ca="1" si="5"/>
        <v>-0.10000000000000142</v>
      </c>
      <c r="N36" s="2">
        <f t="shared" ca="1" si="6"/>
        <v>1.199999999999984</v>
      </c>
      <c r="O36" s="10">
        <f t="shared" ca="1" si="7"/>
        <v>13.739999999999867</v>
      </c>
      <c r="P36" s="2">
        <f t="shared" ca="1" si="8"/>
        <v>3.7799999999999994</v>
      </c>
      <c r="R36" s="1">
        <f t="shared" ca="1" si="9"/>
        <v>-8.3000000000000007</v>
      </c>
      <c r="S36" s="2">
        <f t="shared" ca="1" si="10"/>
        <v>3.7799999999999994</v>
      </c>
      <c r="T36" s="1">
        <f ca="1">IF(R36&lt;0,MATCH(ABS(R36),$R38:$R$1000,0)+ROW($R38)-1,"")</f>
        <v>202</v>
      </c>
      <c r="U36" s="1" t="str">
        <f t="shared" ca="1" si="11"/>
        <v>S202</v>
      </c>
      <c r="V36" s="11">
        <f t="shared" ca="1" si="12"/>
        <v>3.7799999999999994</v>
      </c>
      <c r="W36" s="11"/>
      <c r="X36" s="11"/>
      <c r="Y36" s="12" t="str">
        <f ca="1">IF(V36&lt;&gt;"",IF(ABS($R36)&lt;0.8*Analyse!$AO$7/2,ABS($V36-$S36)/(INDIRECT($X$5)/100),""),"")</f>
        <v/>
      </c>
      <c r="AL36" s="1"/>
      <c r="AM36" s="2"/>
    </row>
    <row r="37" spans="2:39" x14ac:dyDescent="0.2">
      <c r="B37">
        <v>-8.1300000000000008</v>
      </c>
      <c r="C37">
        <v>3.9</v>
      </c>
      <c r="D37" s="13">
        <f ca="1">IF(B37&lt;&gt;"",TRUNC(B37-Analyse!$AP$7,2),"")</f>
        <v>-8.1999999999999993</v>
      </c>
      <c r="F37" s="1">
        <f t="shared" ca="1" si="13"/>
        <v>-8.1999999999999993</v>
      </c>
      <c r="G37" s="12">
        <f ca="1">IF(F37&lt;&gt;"",ROW($D$5)+MATCH(F37,INDIRECT(Analyse!$AR$7):INDIRECT(Analyse!$AS$7)),"")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-0.10999999999999988</v>
      </c>
      <c r="M37" s="10">
        <f t="shared" ca="1" si="5"/>
        <v>-9.9999999999999645E-2</v>
      </c>
      <c r="N37" s="2">
        <f t="shared" ca="1" si="6"/>
        <v>1.1000000000000028</v>
      </c>
      <c r="O37" s="10">
        <f t="shared" ca="1" si="7"/>
        <v>12.920000000000023</v>
      </c>
      <c r="P37" s="2">
        <f t="shared" ca="1" si="8"/>
        <v>3.9000000000000004</v>
      </c>
      <c r="R37" s="1">
        <f t="shared" ca="1" si="9"/>
        <v>-8.1999999999999993</v>
      </c>
      <c r="S37" s="2">
        <f t="shared" ca="1" si="10"/>
        <v>3.9000000000000004</v>
      </c>
      <c r="T37" s="1">
        <f ca="1">IF(R37&lt;0,MATCH(ABS(R37),$R39:$R$1000,0)+ROW($R39)-1,"")</f>
        <v>201</v>
      </c>
      <c r="U37" s="1" t="str">
        <f t="shared" ca="1" si="11"/>
        <v>S201</v>
      </c>
      <c r="V37" s="11">
        <f t="shared" ca="1" si="12"/>
        <v>3.9000000000000004</v>
      </c>
      <c r="W37" s="11"/>
      <c r="X37" s="11"/>
      <c r="Y37" s="12" t="str">
        <f ca="1">IF(V37&lt;&gt;"",IF(ABS($R37)&lt;0.8*Analyse!$AO$7/2,ABS($V37-$S37)/(INDIRECT($X$5)/100),""),"")</f>
        <v/>
      </c>
      <c r="AL37" s="1"/>
      <c r="AM37" s="2"/>
    </row>
    <row r="38" spans="2:39" x14ac:dyDescent="0.2">
      <c r="B38">
        <v>-8.0299999999999994</v>
      </c>
      <c r="C38">
        <v>4.01</v>
      </c>
      <c r="D38" s="13">
        <f ca="1">IF(B38&lt;&gt;"",TRUNC(B38-Analyse!$AP$7,2),"")</f>
        <v>-8.1</v>
      </c>
      <c r="F38" s="1">
        <f t="shared" ca="1" si="13"/>
        <v>-8.1</v>
      </c>
      <c r="G38" s="12">
        <f ca="1">IF(F38&lt;&gt;"",ROW($D$5)+MATCH(F38,INDIRECT(Analyse!$AR$7):INDIRECT(Analyse!$AS$7)),"")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-0.14000000000000057</v>
      </c>
      <c r="M38" s="10">
        <f t="shared" ca="1" si="5"/>
        <v>-9.9999999999999645E-2</v>
      </c>
      <c r="N38" s="2">
        <f t="shared" ca="1" si="6"/>
        <v>1.4000000000000106</v>
      </c>
      <c r="O38" s="10">
        <f t="shared" ca="1" si="7"/>
        <v>15.350000000000085</v>
      </c>
      <c r="P38" s="2">
        <f t="shared" ca="1" si="8"/>
        <v>4.01</v>
      </c>
      <c r="R38" s="1">
        <f t="shared" ca="1" si="9"/>
        <v>-8.1</v>
      </c>
      <c r="S38" s="2">
        <f t="shared" ca="1" si="10"/>
        <v>4.01</v>
      </c>
      <c r="T38" s="1">
        <f ca="1">IF(R38&lt;0,MATCH(ABS(R38),$R40:$R$1000,0)+ROW($R40)-1,"")</f>
        <v>200</v>
      </c>
      <c r="U38" s="1" t="str">
        <f t="shared" ca="1" si="11"/>
        <v>S200</v>
      </c>
      <c r="V38" s="11">
        <f t="shared" ca="1" si="12"/>
        <v>4.01</v>
      </c>
      <c r="W38" s="11"/>
      <c r="X38" s="11"/>
      <c r="Y38" s="12" t="str">
        <f ca="1">IF(V38&lt;&gt;"",IF(ABS($R38)&lt;0.8*Analyse!$AO$7/2,ABS($V38-$S38)/(INDIRECT($X$5)/100),""),"")</f>
        <v/>
      </c>
      <c r="AL38" s="1"/>
      <c r="AM38" s="2"/>
    </row>
    <row r="39" spans="2:39" x14ac:dyDescent="0.2">
      <c r="B39">
        <v>-7.93</v>
      </c>
      <c r="C39">
        <v>4.1500000000000004</v>
      </c>
      <c r="D39" s="13">
        <f ca="1">IF(B39&lt;&gt;"",TRUNC(B39-Analyse!$AP$7,2),"")</f>
        <v>-8</v>
      </c>
      <c r="F39" s="1">
        <f t="shared" ca="1" si="13"/>
        <v>-8</v>
      </c>
      <c r="G39" s="12">
        <f ca="1">IF(F39&lt;&gt;"",ROW($D$5)+MATCH(F39,INDIRECT(Analyse!$AR$7):INDIRECT(Analyse!$AS$7)),"")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-8.0000000000000071E-2</v>
      </c>
      <c r="M39" s="10">
        <f t="shared" ca="1" si="5"/>
        <v>-9.9999999999999645E-2</v>
      </c>
      <c r="N39" s="2">
        <f t="shared" ca="1" si="6"/>
        <v>0.8000000000000036</v>
      </c>
      <c r="O39" s="10">
        <f t="shared" ca="1" si="7"/>
        <v>10.550000000000029</v>
      </c>
      <c r="P39" s="2">
        <f t="shared" ca="1" si="8"/>
        <v>4.1500000000000004</v>
      </c>
      <c r="R39" s="1">
        <f t="shared" ca="1" si="9"/>
        <v>-8</v>
      </c>
      <c r="S39" s="2">
        <f t="shared" ca="1" si="10"/>
        <v>4.1500000000000004</v>
      </c>
      <c r="T39" s="1">
        <f ca="1">IF(R39&lt;0,MATCH(ABS(R39),$R41:$R$1000,0)+ROW($R41)-1,"")</f>
        <v>199</v>
      </c>
      <c r="U39" s="1" t="str">
        <f t="shared" ca="1" si="11"/>
        <v>S199</v>
      </c>
      <c r="V39" s="11">
        <f t="shared" ca="1" si="12"/>
        <v>4.1500000000000004</v>
      </c>
      <c r="W39" s="11"/>
      <c r="X39" s="11"/>
      <c r="Y39" s="12" t="str">
        <f ca="1">IF(V39&lt;&gt;"",IF(ABS($R39)&lt;0.8*Analyse!$AO$7/2,ABS($V39-$S39)/(INDIRECT($X$5)/100),""),"")</f>
        <v/>
      </c>
      <c r="AL39" s="1"/>
      <c r="AM39" s="2"/>
    </row>
    <row r="40" spans="2:39" x14ac:dyDescent="0.2">
      <c r="B40">
        <v>-7.83</v>
      </c>
      <c r="C40">
        <v>4.2300000000000004</v>
      </c>
      <c r="D40" s="13">
        <f ca="1">IF(B40&lt;&gt;"",TRUNC(B40-Analyse!$AP$7,2),"")</f>
        <v>-7.9</v>
      </c>
      <c r="F40" s="1">
        <f t="shared" ca="1" si="13"/>
        <v>-7.9</v>
      </c>
      <c r="G40" s="12">
        <f ca="1">IF(F40&lt;&gt;"",ROW($D$5)+MATCH(F40,INDIRECT(Analyse!$AR$7):INDIRECT(Analyse!$AS$7)),"")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-0.15999999999999925</v>
      </c>
      <c r="M40" s="10">
        <f t="shared" ca="1" si="5"/>
        <v>-0.10000000000000053</v>
      </c>
      <c r="N40" s="2">
        <f t="shared" ca="1" si="6"/>
        <v>1.5999999999999841</v>
      </c>
      <c r="O40" s="10">
        <f t="shared" ca="1" si="7"/>
        <v>16.869999999999877</v>
      </c>
      <c r="P40" s="2">
        <f t="shared" ca="1" si="8"/>
        <v>4.2300000000000022</v>
      </c>
      <c r="R40" s="1">
        <f t="shared" ca="1" si="9"/>
        <v>-7.9</v>
      </c>
      <c r="S40" s="2">
        <f t="shared" ca="1" si="10"/>
        <v>4.2300000000000022</v>
      </c>
      <c r="T40" s="1">
        <f ca="1">IF(R40&lt;0,MATCH(ABS(R40),$R42:$R$1000,0)+ROW($R42)-1,"")</f>
        <v>198</v>
      </c>
      <c r="U40" s="1" t="str">
        <f t="shared" ca="1" si="11"/>
        <v>S198</v>
      </c>
      <c r="V40" s="11">
        <f t="shared" ca="1" si="12"/>
        <v>4.2300000000000004</v>
      </c>
      <c r="W40" s="11"/>
      <c r="X40" s="11"/>
      <c r="Y40" s="12" t="str">
        <f ca="1">IF(V40&lt;&gt;"",IF(ABS($R40)&lt;0.8*Analyse!$AO$7/2,ABS($V40-$S40)/(INDIRECT($X$5)/100),""),"")</f>
        <v/>
      </c>
      <c r="AL40" s="1"/>
      <c r="AM40" s="2"/>
    </row>
    <row r="41" spans="2:39" x14ac:dyDescent="0.2">
      <c r="B41">
        <v>-7.73</v>
      </c>
      <c r="C41">
        <v>4.3899999999999997</v>
      </c>
      <c r="D41" s="13">
        <f ca="1">IF(B41&lt;&gt;"",TRUNC(B41-Analyse!$AP$7,2),"")</f>
        <v>-7.8</v>
      </c>
      <c r="F41" s="1">
        <f t="shared" ca="1" si="13"/>
        <v>-7.8</v>
      </c>
      <c r="G41" s="12">
        <f ca="1">IF(F41&lt;&gt;"",ROW($D$5)+MATCH(F41,INDIRECT(Analyse!$AR$7):INDIRECT(Analyse!$AS$7)),"")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-9.0000000000000746E-2</v>
      </c>
      <c r="M41" s="10">
        <f t="shared" ca="1" si="5"/>
        <v>-9.9999999999999645E-2</v>
      </c>
      <c r="N41" s="2">
        <f t="shared" ca="1" si="6"/>
        <v>0.90000000000001068</v>
      </c>
      <c r="O41" s="10">
        <f t="shared" ca="1" si="7"/>
        <v>11.410000000000082</v>
      </c>
      <c r="P41" s="2">
        <f t="shared" ca="1" si="8"/>
        <v>4.3899999999999988</v>
      </c>
      <c r="R41" s="1">
        <f t="shared" ca="1" si="9"/>
        <v>-7.8</v>
      </c>
      <c r="S41" s="2">
        <f t="shared" ca="1" si="10"/>
        <v>4.3899999999999988</v>
      </c>
      <c r="T41" s="1">
        <f ca="1">IF(R41&lt;0,MATCH(ABS(R41),$R43:$R$1000,0)+ROW($R43)-1,"")</f>
        <v>197</v>
      </c>
      <c r="U41" s="1" t="str">
        <f t="shared" ca="1" si="11"/>
        <v>S197</v>
      </c>
      <c r="V41" s="11">
        <f t="shared" ca="1" si="12"/>
        <v>4.3900000000000006</v>
      </c>
      <c r="W41" s="11"/>
      <c r="X41" s="11"/>
      <c r="Y41" s="12" t="str">
        <f ca="1">IF(V41&lt;&gt;"",IF(ABS($R41)&lt;0.8*Analyse!$AO$7/2,ABS($V41-$S41)/(INDIRECT($X$5)/100),""),"")</f>
        <v/>
      </c>
      <c r="AL41" s="1"/>
      <c r="AM41" s="2"/>
    </row>
    <row r="42" spans="2:39" x14ac:dyDescent="0.2">
      <c r="B42">
        <v>-7.63</v>
      </c>
      <c r="C42">
        <v>4.4800000000000004</v>
      </c>
      <c r="D42" s="13">
        <f ca="1">IF(B42&lt;&gt;"",TRUNC(B42-Analyse!$AP$7,2),"")</f>
        <v>-7.7</v>
      </c>
      <c r="F42" s="1">
        <f t="shared" ca="1" si="13"/>
        <v>-7.7</v>
      </c>
      <c r="G42" s="12">
        <f ca="1">IF(F42&lt;&gt;"",ROW($D$5)+MATCH(F42,INDIRECT(Analyse!$AR$7):INDIRECT(Analyse!$AS$7)),"")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-0.13999999999999968</v>
      </c>
      <c r="M42" s="10">
        <f t="shared" ca="1" si="5"/>
        <v>-0.10000000000000053</v>
      </c>
      <c r="N42" s="2">
        <f t="shared" ca="1" si="6"/>
        <v>1.3999999999999893</v>
      </c>
      <c r="O42" s="10">
        <f t="shared" ca="1" si="7"/>
        <v>15.259999999999918</v>
      </c>
      <c r="P42" s="2">
        <f t="shared" ca="1" si="8"/>
        <v>4.4800000000000004</v>
      </c>
      <c r="R42" s="1">
        <f t="shared" ca="1" si="9"/>
        <v>-7.7</v>
      </c>
      <c r="S42" s="2">
        <f t="shared" ca="1" si="10"/>
        <v>4.4800000000000004</v>
      </c>
      <c r="T42" s="1">
        <f ca="1">IF(R42&lt;0,MATCH(ABS(R42),$R44:$R$1000,0)+ROW($R44)-1,"")</f>
        <v>196</v>
      </c>
      <c r="U42" s="1" t="str">
        <f t="shared" ca="1" si="11"/>
        <v>S196</v>
      </c>
      <c r="V42" s="11">
        <f t="shared" ca="1" si="12"/>
        <v>4.4799999999999995</v>
      </c>
      <c r="W42" s="11"/>
      <c r="X42" s="11"/>
      <c r="Y42" s="12" t="str">
        <f ca="1">IF(V42&lt;&gt;"",IF(ABS($R42)&lt;0.8*Analyse!$AO$7/2,ABS($V42-$S42)/(INDIRECT($X$5)/100),""),"")</f>
        <v/>
      </c>
      <c r="AL42" s="1"/>
      <c r="AM42" s="2"/>
    </row>
    <row r="43" spans="2:39" x14ac:dyDescent="0.2">
      <c r="B43">
        <v>-7.53</v>
      </c>
      <c r="C43">
        <v>4.62</v>
      </c>
      <c r="D43" s="13">
        <f ca="1">IF(B43&lt;&gt;"",TRUNC(B43-Analyse!$AP$7,2),"")</f>
        <v>-7.6</v>
      </c>
      <c r="F43" s="1">
        <f t="shared" ca="1" si="13"/>
        <v>-7.6</v>
      </c>
      <c r="G43" s="12">
        <f ca="1">IF(F43&lt;&gt;"",ROW($D$5)+MATCH(F43,INDIRECT(Analyse!$AR$7):INDIRECT(Analyse!$AS$7)),"")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-0.14999999999999947</v>
      </c>
      <c r="M43" s="10">
        <f t="shared" ca="1" si="5"/>
        <v>-9.9999999999999645E-2</v>
      </c>
      <c r="N43" s="2">
        <f t="shared" ca="1" si="6"/>
        <v>1.5</v>
      </c>
      <c r="O43" s="10">
        <f t="shared" ca="1" si="7"/>
        <v>16.02</v>
      </c>
      <c r="P43" s="2">
        <f t="shared" ca="1" si="8"/>
        <v>4.620000000000001</v>
      </c>
      <c r="R43" s="1">
        <f t="shared" ca="1" si="9"/>
        <v>-7.6</v>
      </c>
      <c r="S43" s="2">
        <f t="shared" ca="1" si="10"/>
        <v>4.620000000000001</v>
      </c>
      <c r="T43" s="1">
        <f ca="1">IF(R43&lt;0,MATCH(ABS(R43),$R45:$R$1000,0)+ROW($R45)-1,"")</f>
        <v>195</v>
      </c>
      <c r="U43" s="1" t="str">
        <f t="shared" ca="1" si="11"/>
        <v>S195</v>
      </c>
      <c r="V43" s="11">
        <f t="shared" ca="1" si="12"/>
        <v>4.6199999999999992</v>
      </c>
      <c r="W43" s="11"/>
      <c r="X43" s="11"/>
      <c r="Y43" s="12" t="str">
        <f ca="1">IF(V43&lt;&gt;"",IF(ABS($R43)&lt;0.8*Analyse!$AO$7/2,ABS($V43-$S43)/(INDIRECT($X$5)/100),""),"")</f>
        <v/>
      </c>
      <c r="AL43" s="1"/>
      <c r="AM43" s="2"/>
    </row>
    <row r="44" spans="2:39" x14ac:dyDescent="0.2">
      <c r="B44">
        <v>-7.43</v>
      </c>
      <c r="C44">
        <v>4.7699999999999996</v>
      </c>
      <c r="D44" s="13">
        <f ca="1">IF(B44&lt;&gt;"",TRUNC(B44-Analyse!$AP$7,2),"")</f>
        <v>-7.5</v>
      </c>
      <c r="F44" s="1">
        <f t="shared" ca="1" si="13"/>
        <v>-7.5</v>
      </c>
      <c r="G44" s="12">
        <f ca="1">IF(F44&lt;&gt;"",ROW($D$5)+MATCH(F44,INDIRECT(Analyse!$AR$7):INDIRECT(Analyse!$AS$7)),"")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-0.10000000000000053</v>
      </c>
      <c r="M44" s="10">
        <f t="shared" ca="1" si="5"/>
        <v>-9.9999999999999645E-2</v>
      </c>
      <c r="N44" s="2">
        <f t="shared" ca="1" si="6"/>
        <v>1.0000000000000089</v>
      </c>
      <c r="O44" s="10">
        <f t="shared" ca="1" si="7"/>
        <v>12.270000000000067</v>
      </c>
      <c r="P44" s="2">
        <f t="shared" ca="1" si="8"/>
        <v>4.7700000000000005</v>
      </c>
      <c r="R44" s="1">
        <f t="shared" ca="1" si="9"/>
        <v>-7.5</v>
      </c>
      <c r="S44" s="2">
        <f t="shared" ca="1" si="10"/>
        <v>4.7700000000000005</v>
      </c>
      <c r="T44" s="1">
        <f ca="1">IF(R44&lt;0,MATCH(ABS(R44),$R46:$R$1000,0)+ROW($R46)-1,"")</f>
        <v>194</v>
      </c>
      <c r="U44" s="1" t="str">
        <f t="shared" ca="1" si="11"/>
        <v>S194</v>
      </c>
      <c r="V44" s="11">
        <f t="shared" ca="1" si="12"/>
        <v>4.7699999999999996</v>
      </c>
      <c r="W44" s="11"/>
      <c r="X44" s="11"/>
      <c r="Y44" s="12" t="str">
        <f ca="1">IF(V44&lt;&gt;"",IF(ABS($R44)&lt;0.8*Analyse!$AO$7/2,ABS($V44-$S44)/(INDIRECT($X$5)/100),""),"")</f>
        <v/>
      </c>
      <c r="AL44" s="1"/>
      <c r="AM44" s="2"/>
    </row>
    <row r="45" spans="2:39" x14ac:dyDescent="0.2">
      <c r="B45">
        <v>-7.33</v>
      </c>
      <c r="C45">
        <v>4.87</v>
      </c>
      <c r="D45" s="13">
        <f ca="1">IF(B45&lt;&gt;"",TRUNC(B45-Analyse!$AP$7,2),"")</f>
        <v>-7.4</v>
      </c>
      <c r="F45" s="1">
        <f t="shared" ca="1" si="13"/>
        <v>-7.4</v>
      </c>
      <c r="G45" s="12">
        <f ca="1">IF(F45&lt;&gt;"",ROW($D$5)+MATCH(F45,INDIRECT(Analyse!$AR$7):INDIRECT(Analyse!$AS$7)),"")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-0.10000000000000053</v>
      </c>
      <c r="N45" s="2">
        <f t="shared" ca="1" si="6"/>
        <v>0.99999999999999112</v>
      </c>
      <c r="O45" s="10">
        <f t="shared" ca="1" si="7"/>
        <v>12.269999999999936</v>
      </c>
      <c r="P45" s="2">
        <f t="shared" ca="1" si="8"/>
        <v>4.870000000000001</v>
      </c>
      <c r="R45" s="1">
        <f t="shared" ca="1" si="9"/>
        <v>-7.4</v>
      </c>
      <c r="S45" s="2">
        <f t="shared" ca="1" si="10"/>
        <v>4.870000000000001</v>
      </c>
      <c r="T45" s="1">
        <f ca="1">IF(R45&lt;0,MATCH(ABS(R45),$R47:$R$1000,0)+ROW($R47)-1,"")</f>
        <v>193</v>
      </c>
      <c r="U45" s="1" t="str">
        <f t="shared" ca="1" si="11"/>
        <v>S193</v>
      </c>
      <c r="V45" s="11">
        <f t="shared" ca="1" si="12"/>
        <v>4.870000000000001</v>
      </c>
      <c r="W45" s="11"/>
      <c r="X45" s="11"/>
      <c r="Y45" s="12" t="str">
        <f ca="1">IF(V45&lt;&gt;"",IF(ABS($R45)&lt;0.8*Analyse!$AO$7/2,ABS($V45-$S45)/(INDIRECT($X$5)/100),""),"")</f>
        <v/>
      </c>
      <c r="AL45" s="1"/>
      <c r="AM45" s="2"/>
    </row>
    <row r="46" spans="2:39" x14ac:dyDescent="0.2">
      <c r="B46">
        <v>-7.23</v>
      </c>
      <c r="C46">
        <v>4.97</v>
      </c>
      <c r="D46" s="13">
        <f ca="1">IF(B46&lt;&gt;"",TRUNC(B46-Analyse!$AP$7,2),"")</f>
        <v>-7.3</v>
      </c>
      <c r="F46" s="1">
        <f t="shared" ca="1" si="13"/>
        <v>-7.3</v>
      </c>
      <c r="G46" s="12">
        <f ca="1">IF(F46&lt;&gt;"",ROW($D$5)+MATCH(F46,INDIRECT(Analyse!$AR$7):INDIRECT(Analyse!$AS$7)),"")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-0.20999999999999996</v>
      </c>
      <c r="M46" s="10">
        <f t="shared" ca="1" si="5"/>
        <v>-9.9999999999999645E-2</v>
      </c>
      <c r="N46" s="2">
        <f t="shared" ca="1" si="6"/>
        <v>2.1000000000000072</v>
      </c>
      <c r="O46" s="10">
        <f t="shared" ca="1" si="7"/>
        <v>20.30000000000005</v>
      </c>
      <c r="P46" s="2">
        <f t="shared" ca="1" si="8"/>
        <v>4.9699999999999989</v>
      </c>
      <c r="R46" s="1">
        <f t="shared" ca="1" si="9"/>
        <v>-7.3</v>
      </c>
      <c r="S46" s="2">
        <f t="shared" ca="1" si="10"/>
        <v>4.9699999999999989</v>
      </c>
      <c r="T46" s="1">
        <f ca="1">IF(R46&lt;0,MATCH(ABS(R46),$R48:$R$1000,0)+ROW($R48)-1,"")</f>
        <v>192</v>
      </c>
      <c r="U46" s="1" t="str">
        <f t="shared" ca="1" si="11"/>
        <v>S192</v>
      </c>
      <c r="V46" s="11">
        <f t="shared" ca="1" si="12"/>
        <v>4.9700000000000006</v>
      </c>
      <c r="W46" s="11"/>
      <c r="X46" s="11"/>
      <c r="Y46" s="12" t="str">
        <f ca="1">IF(V46&lt;&gt;"",IF(ABS($R46)&lt;0.8*Analyse!$AO$7/2,ABS($V46-$S46)/(INDIRECT($X$5)/100),""),"")</f>
        <v/>
      </c>
      <c r="AL46" s="1"/>
      <c r="AM46" s="2"/>
    </row>
    <row r="47" spans="2:39" x14ac:dyDescent="0.2">
      <c r="B47">
        <v>-7.13</v>
      </c>
      <c r="C47">
        <v>5.18</v>
      </c>
      <c r="D47" s="13">
        <f ca="1">IF(B47&lt;&gt;"",TRUNC(B47-Analyse!$AP$7,2),"")</f>
        <v>-7.2</v>
      </c>
      <c r="F47" s="1">
        <f t="shared" ca="1" si="13"/>
        <v>-7.2</v>
      </c>
      <c r="G47" s="12">
        <f ca="1">IF(F47&lt;&gt;"",ROW($D$5)+MATCH(F47,INDIRECT(Analyse!$AR$7):INDIRECT(Analyse!$AS$7)),"")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-0.19000000000000039</v>
      </c>
      <c r="M47" s="10">
        <f t="shared" ca="1" si="5"/>
        <v>-0.10000000000000053</v>
      </c>
      <c r="N47" s="2">
        <f t="shared" ca="1" si="6"/>
        <v>1.8999999999999937</v>
      </c>
      <c r="O47" s="10">
        <f t="shared" ca="1" si="7"/>
        <v>18.859999999999957</v>
      </c>
      <c r="P47" s="2">
        <f t="shared" ca="1" si="8"/>
        <v>5.1800000000000015</v>
      </c>
      <c r="R47" s="1">
        <f t="shared" ca="1" si="9"/>
        <v>-7.2</v>
      </c>
      <c r="S47" s="2">
        <f t="shared" ca="1" si="10"/>
        <v>5.1800000000000015</v>
      </c>
      <c r="T47" s="1">
        <f ca="1">IF(R47&lt;0,MATCH(ABS(R47),$R49:$R$1000,0)+ROW($R49)-1,"")</f>
        <v>191</v>
      </c>
      <c r="U47" s="1" t="str">
        <f t="shared" ca="1" si="11"/>
        <v>S191</v>
      </c>
      <c r="V47" s="11">
        <f t="shared" ca="1" si="12"/>
        <v>5.1800000000000015</v>
      </c>
      <c r="W47" s="11"/>
      <c r="X47" s="11"/>
      <c r="Y47" s="12" t="str">
        <f ca="1">IF(V47&lt;&gt;"",IF(ABS($R47)&lt;0.8*Analyse!$AO$7/2,ABS($V47-$S47)/(INDIRECT($X$5)/100),""),"")</f>
        <v/>
      </c>
      <c r="AL47" s="1"/>
      <c r="AM47" s="2"/>
    </row>
    <row r="48" spans="2:39" x14ac:dyDescent="0.2">
      <c r="B48">
        <v>-7.03</v>
      </c>
      <c r="C48">
        <v>5.37</v>
      </c>
      <c r="D48" s="13">
        <f ca="1">IF(B48&lt;&gt;"",TRUNC(B48-Analyse!$AP$7,2),"")</f>
        <v>-7.1</v>
      </c>
      <c r="F48" s="1">
        <f t="shared" ca="1" si="13"/>
        <v>-7.1</v>
      </c>
      <c r="G48" s="12">
        <f ca="1">IF(F48&lt;&gt;"",ROW($D$5)+MATCH(F48,INDIRECT(Analyse!$AR$7):INDIRECT(Analyse!$AS$7)),"")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-0.14999999999999947</v>
      </c>
      <c r="M48" s="10">
        <f t="shared" ca="1" si="5"/>
        <v>-9.9999999999999645E-2</v>
      </c>
      <c r="N48" s="2">
        <f t="shared" ca="1" si="6"/>
        <v>1.5</v>
      </c>
      <c r="O48" s="10">
        <f t="shared" ca="1" si="7"/>
        <v>16.02</v>
      </c>
      <c r="P48" s="2">
        <f t="shared" ca="1" si="8"/>
        <v>5.370000000000001</v>
      </c>
      <c r="R48" s="1">
        <f t="shared" ca="1" si="9"/>
        <v>-7.1</v>
      </c>
      <c r="S48" s="2">
        <f t="shared" ca="1" si="10"/>
        <v>5.370000000000001</v>
      </c>
      <c r="T48" s="1">
        <f ca="1">IF(R48&lt;0,MATCH(ABS(R48),$R50:$R$1000,0)+ROW($R50)-1,"")</f>
        <v>190</v>
      </c>
      <c r="U48" s="1" t="str">
        <f t="shared" ca="1" si="11"/>
        <v>S190</v>
      </c>
      <c r="V48" s="11">
        <f t="shared" ca="1" si="12"/>
        <v>5.3699999999999992</v>
      </c>
      <c r="W48" s="11"/>
      <c r="X48" s="11"/>
      <c r="Y48" s="12" t="str">
        <f ca="1">IF(V48&lt;&gt;"",IF(ABS($R48)&lt;0.8*Analyse!$AO$7/2,ABS($V48-$S48)/(INDIRECT($X$5)/100),""),"")</f>
        <v/>
      </c>
      <c r="AL48" s="1"/>
      <c r="AM48" s="2"/>
    </row>
    <row r="49" spans="2:39" x14ac:dyDescent="0.2">
      <c r="B49">
        <v>-6.93</v>
      </c>
      <c r="C49">
        <v>5.52</v>
      </c>
      <c r="D49" s="13">
        <f ca="1">IF(B49&lt;&gt;"",TRUNC(B49-Analyse!$AP$7,2),"")</f>
        <v>-7</v>
      </c>
      <c r="F49" s="1">
        <f t="shared" ca="1" si="13"/>
        <v>-7</v>
      </c>
      <c r="G49" s="12">
        <f ca="1">IF(F49&lt;&gt;"",ROW($D$5)+MATCH(F49,INDIRECT(Analyse!$AR$7):INDIRECT(Analyse!$AS$7)),"")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-0.21000000000000085</v>
      </c>
      <c r="M49" s="10">
        <f t="shared" ca="1" si="5"/>
        <v>-9.9999999999999645E-2</v>
      </c>
      <c r="N49" s="2">
        <f t="shared" ca="1" si="6"/>
        <v>2.1000000000000161</v>
      </c>
      <c r="O49" s="10">
        <f t="shared" ca="1" si="7"/>
        <v>20.220000000000113</v>
      </c>
      <c r="P49" s="2">
        <f t="shared" ca="1" si="8"/>
        <v>5.52</v>
      </c>
      <c r="R49" s="1">
        <f t="shared" ca="1" si="9"/>
        <v>-7</v>
      </c>
      <c r="S49" s="2">
        <f t="shared" ca="1" si="10"/>
        <v>5.52</v>
      </c>
      <c r="T49" s="1">
        <f ca="1">IF(R49&lt;0,MATCH(ABS(R49),$R51:$R$1000,0)+ROW($R51)-1,"")</f>
        <v>189</v>
      </c>
      <c r="U49" s="1" t="str">
        <f t="shared" ca="1" si="11"/>
        <v>S189</v>
      </c>
      <c r="V49" s="11">
        <f t="shared" ca="1" si="12"/>
        <v>5.52</v>
      </c>
      <c r="W49" s="11"/>
      <c r="X49" s="11"/>
      <c r="Y49" s="12" t="str">
        <f ca="1">IF(V49&lt;&gt;"",IF(ABS($R49)&lt;0.8*Analyse!$AO$7/2,ABS($V49-$S49)/(INDIRECT($X$5)/100),""),"")</f>
        <v/>
      </c>
      <c r="AL49" s="1"/>
      <c r="AM49" s="2"/>
    </row>
    <row r="50" spans="2:39" x14ac:dyDescent="0.2">
      <c r="B50">
        <v>-6.83</v>
      </c>
      <c r="C50">
        <v>5.73</v>
      </c>
      <c r="D50" s="13">
        <f ca="1">IF(B50&lt;&gt;"",TRUNC(B50-Analyse!$AP$7,2),"")</f>
        <v>-6.9</v>
      </c>
      <c r="F50" s="1">
        <f t="shared" ca="1" si="13"/>
        <v>-6.9</v>
      </c>
      <c r="G50" s="12">
        <f ca="1">IF(F50&lt;&gt;"",ROW($D$5)+MATCH(F50,INDIRECT(Analyse!$AR$7):INDIRECT(Analyse!$AS$7)),"")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-0.3199999999999994</v>
      </c>
      <c r="M50" s="10">
        <f t="shared" ca="1" si="5"/>
        <v>-0.10000000000000053</v>
      </c>
      <c r="N50" s="2">
        <f t="shared" ca="1" si="6"/>
        <v>3.1999999999999771</v>
      </c>
      <c r="O50" s="10">
        <f t="shared" ca="1" si="7"/>
        <v>27.809999999999842</v>
      </c>
      <c r="P50" s="2">
        <f t="shared" ca="1" si="8"/>
        <v>5.73</v>
      </c>
      <c r="R50" s="1">
        <f t="shared" ca="1" si="9"/>
        <v>-6.9</v>
      </c>
      <c r="S50" s="2">
        <f t="shared" ca="1" si="10"/>
        <v>5.73</v>
      </c>
      <c r="T50" s="1">
        <f ca="1">IF(R50&lt;0,MATCH(ABS(R50),$R52:$R$1000,0)+ROW($R52)-1,"")</f>
        <v>188</v>
      </c>
      <c r="U50" s="1" t="str">
        <f t="shared" ca="1" si="11"/>
        <v>S188</v>
      </c>
      <c r="V50" s="11">
        <f t="shared" ca="1" si="12"/>
        <v>5.73</v>
      </c>
      <c r="W50" s="11"/>
      <c r="X50" s="11"/>
      <c r="Y50" s="12" t="str">
        <f ca="1">IF(V50&lt;&gt;"",IF(ABS($R50)&lt;0.8*Analyse!$AO$7/2,ABS($V50-$S50)/(INDIRECT($X$5)/100),""),"")</f>
        <v/>
      </c>
      <c r="AL50" s="1"/>
      <c r="AM50" s="2"/>
    </row>
    <row r="51" spans="2:39" x14ac:dyDescent="0.2">
      <c r="B51">
        <v>-6.73</v>
      </c>
      <c r="C51">
        <v>6.05</v>
      </c>
      <c r="D51" s="13">
        <f ca="1">IF(B51&lt;&gt;"",TRUNC(B51-Analyse!$AP$7,2),"")</f>
        <v>-6.8</v>
      </c>
      <c r="F51" s="1">
        <f t="shared" ca="1" si="13"/>
        <v>-6.8</v>
      </c>
      <c r="G51" s="12">
        <f ca="1">IF(F51&lt;&gt;"",ROW($D$5)+MATCH(F51,INDIRECT(Analyse!$AR$7):INDIRECT(Analyse!$AS$7)),"")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-0.39000000000000057</v>
      </c>
      <c r="M51" s="10">
        <f t="shared" ca="1" si="5"/>
        <v>-9.9999999999999645E-2</v>
      </c>
      <c r="N51" s="2">
        <f t="shared" ca="1" si="6"/>
        <v>3.9000000000000195</v>
      </c>
      <c r="O51" s="10">
        <f t="shared" ca="1" si="7"/>
        <v>32.570000000000128</v>
      </c>
      <c r="P51" s="2">
        <f t="shared" ca="1" si="8"/>
        <v>6.0499999999999972</v>
      </c>
      <c r="R51" s="1">
        <f t="shared" ca="1" si="9"/>
        <v>-6.8</v>
      </c>
      <c r="S51" s="2">
        <f t="shared" ca="1" si="10"/>
        <v>6.0499999999999972</v>
      </c>
      <c r="T51" s="1">
        <f ca="1">IF(R51&lt;0,MATCH(ABS(R51),$R53:$R$1000,0)+ROW($R53)-1,"")</f>
        <v>187</v>
      </c>
      <c r="U51" s="1" t="str">
        <f t="shared" ca="1" si="11"/>
        <v>S187</v>
      </c>
      <c r="V51" s="11">
        <f t="shared" ca="1" si="12"/>
        <v>6.0500000000000007</v>
      </c>
      <c r="W51" s="11"/>
      <c r="X51" s="11"/>
      <c r="Y51" s="12" t="str">
        <f ca="1">IF(V51&lt;&gt;"",IF(ABS($R51)&lt;0.8*Analyse!$AO$7/2,ABS($V51-$S51)/(INDIRECT($X$5)/100),""),"")</f>
        <v/>
      </c>
      <c r="AL51" s="1"/>
      <c r="AM51" s="2"/>
    </row>
    <row r="52" spans="2:39" x14ac:dyDescent="0.2">
      <c r="B52">
        <v>-6.63</v>
      </c>
      <c r="C52">
        <v>6.44</v>
      </c>
      <c r="D52" s="13">
        <f ca="1">IF(B52&lt;&gt;"",TRUNC(B52-Analyse!$AP$7,2),"")</f>
        <v>-6.7</v>
      </c>
      <c r="F52" s="1">
        <f t="shared" ca="1" si="13"/>
        <v>-6.7</v>
      </c>
      <c r="G52" s="12">
        <f ca="1">IF(F52&lt;&gt;"",ROW($D$5)+MATCH(F52,INDIRECT(Analyse!$AR$7):INDIRECT(Analyse!$AS$7)),"")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-0.58999999999999986</v>
      </c>
      <c r="M52" s="10">
        <f t="shared" ca="1" si="5"/>
        <v>-0.10000000000000053</v>
      </c>
      <c r="N52" s="2">
        <f t="shared" ca="1" si="6"/>
        <v>5.8999999999999675</v>
      </c>
      <c r="O52" s="10">
        <f t="shared" ca="1" si="7"/>
        <v>45.969999999999779</v>
      </c>
      <c r="P52" s="2">
        <f t="shared" ca="1" si="8"/>
        <v>6.4399999999999977</v>
      </c>
      <c r="R52" s="1">
        <f t="shared" ca="1" si="9"/>
        <v>-6.7</v>
      </c>
      <c r="S52" s="2">
        <f t="shared" ca="1" si="10"/>
        <v>6.4399999999999977</v>
      </c>
      <c r="T52" s="1">
        <f ca="1">IF(R52&lt;0,MATCH(ABS(R52),$R54:$R$1000,0)+ROW($R54)-1,"")</f>
        <v>186</v>
      </c>
      <c r="U52" s="1" t="str">
        <f t="shared" ca="1" si="11"/>
        <v>S186</v>
      </c>
      <c r="V52" s="11">
        <f t="shared" ca="1" si="12"/>
        <v>6.4399999999999977</v>
      </c>
      <c r="W52" s="11"/>
      <c r="X52" s="11"/>
      <c r="Y52" s="12" t="str">
        <f ca="1">IF(V52&lt;&gt;"",IF(ABS($R52)&lt;0.8*Analyse!$AO$7/2,ABS($V52-$S52)/(INDIRECT($X$5)/100),""),"")</f>
        <v/>
      </c>
      <c r="AL52" s="1"/>
      <c r="AM52" s="2"/>
    </row>
    <row r="53" spans="2:39" x14ac:dyDescent="0.2">
      <c r="B53">
        <v>-6.53</v>
      </c>
      <c r="C53">
        <v>7.03</v>
      </c>
      <c r="D53" s="13">
        <f ca="1">IF(B53&lt;&gt;"",TRUNC(B53-Analyse!$AP$7,2),"")</f>
        <v>-6.6</v>
      </c>
      <c r="F53" s="1">
        <f t="shared" ca="1" si="13"/>
        <v>-6.6</v>
      </c>
      <c r="G53" s="12">
        <f ca="1">IF(F53&lt;&gt;"",ROW($D$5)+MATCH(F53,INDIRECT(Analyse!$AR$7):INDIRECT(Analyse!$AS$7)),"")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-0.58999999999999986</v>
      </c>
      <c r="M53" s="10">
        <f t="shared" ca="1" si="5"/>
        <v>-9.9999999999999645E-2</v>
      </c>
      <c r="N53" s="2">
        <f t="shared" ca="1" si="6"/>
        <v>5.9000000000000199</v>
      </c>
      <c r="O53" s="10">
        <f t="shared" ca="1" si="7"/>
        <v>45.970000000000134</v>
      </c>
      <c r="P53" s="2">
        <f t="shared" ca="1" si="8"/>
        <v>7.0300000000000011</v>
      </c>
      <c r="R53" s="1">
        <f t="shared" ca="1" si="9"/>
        <v>-6.6</v>
      </c>
      <c r="S53" s="2">
        <f t="shared" ca="1" si="10"/>
        <v>7.0300000000000011</v>
      </c>
      <c r="T53" s="1">
        <f ca="1">IF(R53&lt;0,MATCH(ABS(R53),$R55:$R$1000,0)+ROW($R55)-1,"")</f>
        <v>185</v>
      </c>
      <c r="U53" s="1" t="str">
        <f t="shared" ca="1" si="11"/>
        <v>S185</v>
      </c>
      <c r="V53" s="11">
        <f t="shared" ca="1" si="12"/>
        <v>7.0300000000000011</v>
      </c>
      <c r="W53" s="11"/>
      <c r="X53" s="11"/>
      <c r="Y53" s="12" t="str">
        <f ca="1">IF(V53&lt;&gt;"",IF(ABS($R53)&lt;0.8*Analyse!$AO$7/2,ABS($V53-$S53)/(INDIRECT($X$5)/100),""),"")</f>
        <v/>
      </c>
      <c r="AL53" s="1"/>
      <c r="AM53" s="2"/>
    </row>
    <row r="54" spans="2:39" x14ac:dyDescent="0.2">
      <c r="B54">
        <v>-6.43</v>
      </c>
      <c r="C54">
        <v>7.62</v>
      </c>
      <c r="D54" s="13">
        <f ca="1">IF(B54&lt;&gt;"",TRUNC(B54-Analyse!$AP$7,2),"")</f>
        <v>-6.5</v>
      </c>
      <c r="F54" s="1">
        <f t="shared" ca="1" si="13"/>
        <v>-6.5</v>
      </c>
      <c r="G54" s="12">
        <f ca="1">IF(F54&lt;&gt;"",ROW($D$5)+MATCH(F54,INDIRECT(Analyse!$AR$7):INDIRECT(Analyse!$AS$7)),"")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-0.9300000000000006</v>
      </c>
      <c r="M54" s="10">
        <f t="shared" ca="1" si="5"/>
        <v>-9.9999999999999645E-2</v>
      </c>
      <c r="N54" s="2">
        <f t="shared" ca="1" si="6"/>
        <v>9.3000000000000398</v>
      </c>
      <c r="O54" s="10">
        <f t="shared" ca="1" si="7"/>
        <v>68.070000000000263</v>
      </c>
      <c r="P54" s="2">
        <f t="shared" ca="1" si="8"/>
        <v>7.6200000000000045</v>
      </c>
      <c r="R54" s="1">
        <f t="shared" ca="1" si="9"/>
        <v>-6.5</v>
      </c>
      <c r="S54" s="2">
        <f t="shared" ca="1" si="10"/>
        <v>7.6200000000000045</v>
      </c>
      <c r="T54" s="1">
        <f ca="1">IF(R54&lt;0,MATCH(ABS(R54),$R56:$R$1000,0)+ROW($R56)-1,"")</f>
        <v>184</v>
      </c>
      <c r="U54" s="1" t="str">
        <f t="shared" ca="1" si="11"/>
        <v>S184</v>
      </c>
      <c r="V54" s="11">
        <f t="shared" ca="1" si="12"/>
        <v>7.6199999999999974</v>
      </c>
      <c r="W54" s="11"/>
      <c r="X54" s="11"/>
      <c r="Y54" s="12" t="str">
        <f ca="1">IF(V54&lt;&gt;"",IF(ABS($R54)&lt;0.8*Analyse!$AO$7/2,ABS($V54-$S54)/(INDIRECT($X$5)/100),""),"")</f>
        <v/>
      </c>
      <c r="AL54" s="1"/>
      <c r="AM54" s="2"/>
    </row>
    <row r="55" spans="2:39" x14ac:dyDescent="0.2">
      <c r="B55">
        <v>-6.33</v>
      </c>
      <c r="C55">
        <v>8.5500000000000007</v>
      </c>
      <c r="D55" s="13">
        <f ca="1">IF(B55&lt;&gt;"",TRUNC(B55-Analyse!$AP$7,2),"")</f>
        <v>-6.4</v>
      </c>
      <c r="F55" s="1">
        <f t="shared" ca="1" si="13"/>
        <v>-6.4</v>
      </c>
      <c r="G55" s="12">
        <f ca="1">IF(F55&lt;&gt;"",ROW($D$5)+MATCH(F55,INDIRECT(Analyse!$AR$7):INDIRECT(Analyse!$AS$7)),"")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-1.2799999999999994</v>
      </c>
      <c r="M55" s="10">
        <f t="shared" ca="1" si="5"/>
        <v>-0.10000000000000053</v>
      </c>
      <c r="N55" s="2">
        <f t="shared" ca="1" si="6"/>
        <v>12.799999999999926</v>
      </c>
      <c r="O55" s="10">
        <f t="shared" ca="1" si="7"/>
        <v>90.46999999999953</v>
      </c>
      <c r="P55" s="2">
        <f t="shared" ca="1" si="8"/>
        <v>8.5499999999999972</v>
      </c>
      <c r="R55" s="1">
        <f t="shared" ca="1" si="9"/>
        <v>-6.4</v>
      </c>
      <c r="S55" s="2">
        <f t="shared" ca="1" si="10"/>
        <v>8.5499999999999972</v>
      </c>
      <c r="T55" s="1">
        <f ca="1">IF(R55&lt;0,MATCH(ABS(R55),$R57:$R$1000,0)+ROW($R57)-1,"")</f>
        <v>183</v>
      </c>
      <c r="U55" s="1" t="str">
        <f t="shared" ca="1" si="11"/>
        <v>S183</v>
      </c>
      <c r="V55" s="11">
        <f t="shared" ca="1" si="12"/>
        <v>8.5500000000000043</v>
      </c>
      <c r="W55" s="11"/>
      <c r="X55" s="11"/>
      <c r="Y55" s="12" t="str">
        <f ca="1">IF(V55&lt;&gt;"",IF(ABS($R55)&lt;0.8*Analyse!$AO$7/2,ABS($V55-$S55)/(INDIRECT($X$5)/100),""),"")</f>
        <v/>
      </c>
      <c r="AL55" s="1"/>
      <c r="AM55" s="2"/>
    </row>
    <row r="56" spans="2:39" x14ac:dyDescent="0.2">
      <c r="B56">
        <v>-6.23</v>
      </c>
      <c r="C56">
        <v>9.83</v>
      </c>
      <c r="D56" s="13">
        <f ca="1">IF(B56&lt;&gt;"",TRUNC(B56-Analyse!$AP$7,2),"")</f>
        <v>-6.3</v>
      </c>
      <c r="F56" s="1">
        <f t="shared" ca="1" si="13"/>
        <v>-6.3</v>
      </c>
      <c r="G56" s="12">
        <f ca="1">IF(F56&lt;&gt;"",ROW($D$5)+MATCH(F56,INDIRECT(Analyse!$AR$7):INDIRECT(Analyse!$AS$7)),"")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-2.0999999999999996</v>
      </c>
      <c r="M56" s="10">
        <f t="shared" ca="1" si="5"/>
        <v>-9.9999999999999645E-2</v>
      </c>
      <c r="N56" s="2">
        <f t="shared" ca="1" si="6"/>
        <v>21.000000000000071</v>
      </c>
      <c r="O56" s="10">
        <f t="shared" ca="1" si="7"/>
        <v>142.13000000000045</v>
      </c>
      <c r="P56" s="2">
        <f t="shared" ca="1" si="8"/>
        <v>9.8300000000000125</v>
      </c>
      <c r="R56" s="1">
        <f t="shared" ca="1" si="9"/>
        <v>-6.3</v>
      </c>
      <c r="S56" s="2">
        <f t="shared" ca="1" si="10"/>
        <v>9.8300000000000125</v>
      </c>
      <c r="T56" s="1">
        <f ca="1">IF(R56&lt;0,MATCH(ABS(R56),$R58:$R$1000,0)+ROW($R58)-1,"")</f>
        <v>182</v>
      </c>
      <c r="U56" s="1" t="str">
        <f t="shared" ca="1" si="11"/>
        <v>S182</v>
      </c>
      <c r="V56" s="11">
        <f t="shared" ca="1" si="12"/>
        <v>9.8299999999999983</v>
      </c>
      <c r="W56" s="11"/>
      <c r="X56" s="11"/>
      <c r="Y56" s="12" t="str">
        <f ca="1">IF(V56&lt;&gt;"",IF(ABS($R56)&lt;0.8*Analyse!$AO$7/2,ABS($V56-$S56)/(INDIRECT($X$5)/100),""),"")</f>
        <v/>
      </c>
      <c r="AL56" s="1"/>
      <c r="AM56" s="2"/>
    </row>
    <row r="57" spans="2:39" x14ac:dyDescent="0.2">
      <c r="B57">
        <v>-6.13</v>
      </c>
      <c r="C57">
        <v>11.93</v>
      </c>
      <c r="D57" s="13">
        <f ca="1">IF(B57&lt;&gt;"",TRUNC(B57-Analyse!$AP$7,2),"")</f>
        <v>-6.2</v>
      </c>
      <c r="F57" s="1">
        <f t="shared" ca="1" si="13"/>
        <v>-6.2</v>
      </c>
      <c r="G57" s="12">
        <f ca="1">IF(F57&lt;&gt;"",ROW($D$5)+MATCH(F57,INDIRECT(Analyse!$AR$7):INDIRECT(Analyse!$AS$7)),"")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-3.09</v>
      </c>
      <c r="M57" s="10">
        <f t="shared" ca="1" si="5"/>
        <v>-0.10000000000000053</v>
      </c>
      <c r="N57" s="2">
        <f t="shared" ca="1" si="6"/>
        <v>30.899999999999835</v>
      </c>
      <c r="O57" s="10">
        <f t="shared" ca="1" si="7"/>
        <v>203.509999999999</v>
      </c>
      <c r="P57" s="2">
        <f t="shared" ca="1" si="8"/>
        <v>11.930000000000007</v>
      </c>
      <c r="R57" s="1">
        <f t="shared" ca="1" si="9"/>
        <v>-6.2</v>
      </c>
      <c r="S57" s="2">
        <f t="shared" ca="1" si="10"/>
        <v>11.930000000000007</v>
      </c>
      <c r="T57" s="1">
        <f ca="1">IF(R57&lt;0,MATCH(ABS(R57),$R59:$R$1000,0)+ROW($R59)-1,"")</f>
        <v>181</v>
      </c>
      <c r="U57" s="1" t="str">
        <f t="shared" ca="1" si="11"/>
        <v>S181</v>
      </c>
      <c r="V57" s="11">
        <f t="shared" ca="1" si="12"/>
        <v>11.930000000000007</v>
      </c>
      <c r="W57" s="11"/>
      <c r="X57" s="11"/>
      <c r="Y57" s="12" t="str">
        <f ca="1">IF(V57&lt;&gt;"",IF(ABS($R57)&lt;0.8*Analyse!$AO$7/2,ABS($V57-$S57)/(INDIRECT($X$5)/100),""),"")</f>
        <v/>
      </c>
      <c r="AL57" s="1"/>
      <c r="AM57" s="2"/>
    </row>
    <row r="58" spans="2:39" x14ac:dyDescent="0.2">
      <c r="B58">
        <v>-6.03</v>
      </c>
      <c r="C58">
        <v>15.02</v>
      </c>
      <c r="D58" s="13">
        <f ca="1">IF(B58&lt;&gt;"",TRUNC(B58-Analyse!$AP$7,2),"")</f>
        <v>-6.1</v>
      </c>
      <c r="F58" s="1">
        <f t="shared" ca="1" si="13"/>
        <v>-6.1</v>
      </c>
      <c r="G58" s="12">
        <f ca="1">IF(F58&lt;&gt;"",ROW($D$5)+MATCH(F58,INDIRECT(Analyse!$AR$7):INDIRECT(Analyse!$AS$7)),"")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-3.1099999999999994</v>
      </c>
      <c r="M58" s="10">
        <f t="shared" ca="1" si="5"/>
        <v>-9.9999999999999645E-2</v>
      </c>
      <c r="N58" s="2">
        <f t="shared" ca="1" si="6"/>
        <v>31.100000000000104</v>
      </c>
      <c r="O58" s="10">
        <f t="shared" ca="1" si="7"/>
        <v>204.73000000000064</v>
      </c>
      <c r="P58" s="2">
        <f t="shared" ca="1" si="8"/>
        <v>15.02000000000001</v>
      </c>
      <c r="R58" s="1">
        <f t="shared" ca="1" si="9"/>
        <v>-6.1</v>
      </c>
      <c r="S58" s="2">
        <f t="shared" ca="1" si="10"/>
        <v>15.02000000000001</v>
      </c>
      <c r="T58" s="1">
        <f ca="1">IF(R58&lt;0,MATCH(ABS(R58),$R60:$R$1000,0)+ROW($R60)-1,"")</f>
        <v>180</v>
      </c>
      <c r="U58" s="1" t="str">
        <f t="shared" ca="1" si="11"/>
        <v>S180</v>
      </c>
      <c r="V58" s="11">
        <f t="shared" ca="1" si="12"/>
        <v>15.030000000000001</v>
      </c>
      <c r="W58" s="11"/>
      <c r="X58" s="11"/>
      <c r="Y58" s="12" t="str">
        <f ca="1">IF(V58&lt;&gt;"",IF(ABS($R58)&lt;0.8*Analyse!$AO$7/2,ABS($V58-$S58)/(INDIRECT($X$5)/100),""),"")</f>
        <v/>
      </c>
      <c r="AL58" s="1"/>
      <c r="AM58" s="2"/>
    </row>
    <row r="59" spans="2:39" x14ac:dyDescent="0.2">
      <c r="B59">
        <v>-5.93</v>
      </c>
      <c r="C59">
        <v>18.13</v>
      </c>
      <c r="D59" s="13">
        <f ca="1">IF(B59&lt;&gt;"",TRUNC(B59-Analyse!$AP$7,2),"")</f>
        <v>-6</v>
      </c>
      <c r="F59" s="1">
        <f t="shared" ca="1" si="13"/>
        <v>-6</v>
      </c>
      <c r="G59" s="12">
        <f ca="1">IF(F59&lt;&gt;"",ROW($D$5)+MATCH(F59,INDIRECT(Analyse!$AR$7):INDIRECT(Analyse!$AS$7)),"")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-4.5500000000000007</v>
      </c>
      <c r="M59" s="10">
        <f t="shared" ca="1" si="5"/>
        <v>-9.9999999999999645E-2</v>
      </c>
      <c r="N59" s="2">
        <f t="shared" ca="1" si="6"/>
        <v>45.500000000000171</v>
      </c>
      <c r="O59" s="10">
        <f t="shared" ca="1" si="7"/>
        <v>291.13000000000102</v>
      </c>
      <c r="P59" s="2">
        <f t="shared" ca="1" si="8"/>
        <v>18.129999999999995</v>
      </c>
      <c r="R59" s="1">
        <f t="shared" ca="1" si="9"/>
        <v>-6</v>
      </c>
      <c r="S59" s="2">
        <f t="shared" ca="1" si="10"/>
        <v>18.129999999999995</v>
      </c>
      <c r="T59" s="1">
        <f ca="1">IF(R59&lt;0,MATCH(ABS(R59),$R61:$R$1000,0)+ROW($R61)-1,"")</f>
        <v>179</v>
      </c>
      <c r="U59" s="1" t="str">
        <f t="shared" ca="1" si="11"/>
        <v>S179</v>
      </c>
      <c r="V59" s="11">
        <f t="shared" ca="1" si="12"/>
        <v>18.129999999999995</v>
      </c>
      <c r="W59" s="11"/>
      <c r="X59" s="11"/>
      <c r="Y59" s="12" t="str">
        <f ca="1">IF(V59&lt;&gt;"",IF(ABS($R59)&lt;0.8*Analyse!$AO$7/2,ABS($V59-$S59)/(INDIRECT($X$5)/100),""),"")</f>
        <v/>
      </c>
      <c r="AL59" s="1"/>
      <c r="AM59" s="2"/>
    </row>
    <row r="60" spans="2:39" x14ac:dyDescent="0.2">
      <c r="B60">
        <v>-5.83</v>
      </c>
      <c r="C60">
        <v>22.68</v>
      </c>
      <c r="D60" s="13">
        <f ca="1">IF(B60&lt;&gt;"",TRUNC(B60-Analyse!$AP$7,2),"")</f>
        <v>-5.9</v>
      </c>
      <c r="F60" s="1">
        <f t="shared" ca="1" si="13"/>
        <v>-5.9</v>
      </c>
      <c r="G60" s="12">
        <f ca="1">IF(F60&lt;&gt;"",ROW($D$5)+MATCH(F60,INDIRECT(Analyse!$AR$7):INDIRECT(Analyse!$AS$7)),"")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-4.1999999999999993</v>
      </c>
      <c r="M60" s="10">
        <f t="shared" ca="1" si="5"/>
        <v>-0.10000000000000053</v>
      </c>
      <c r="N60" s="2">
        <f t="shared" ca="1" si="6"/>
        <v>41.999999999999773</v>
      </c>
      <c r="O60" s="10">
        <f t="shared" ca="1" si="7"/>
        <v>270.47999999999865</v>
      </c>
      <c r="P60" s="2">
        <f t="shared" ca="1" si="8"/>
        <v>22.679999999999978</v>
      </c>
      <c r="R60" s="1">
        <f t="shared" ca="1" si="9"/>
        <v>-5.9</v>
      </c>
      <c r="S60" s="2">
        <f t="shared" ca="1" si="10"/>
        <v>22.679999999999978</v>
      </c>
      <c r="T60" s="1">
        <f ca="1">IF(R60&lt;0,MATCH(ABS(R60),$R62:$R$1000,0)+ROW($R62)-1,"")</f>
        <v>178</v>
      </c>
      <c r="U60" s="1" t="str">
        <f t="shared" ca="1" si="11"/>
        <v>S178</v>
      </c>
      <c r="V60" s="11">
        <f t="shared" ca="1" si="12"/>
        <v>22.680000000000007</v>
      </c>
      <c r="W60" s="11"/>
      <c r="X60" s="11"/>
      <c r="Y60" s="12" t="str">
        <f ca="1">IF(V60&lt;&gt;"",IF(ABS($R60)&lt;0.8*Analyse!$AO$7/2,ABS($V60-$S60)/(INDIRECT($X$5)/100),""),"")</f>
        <v/>
      </c>
      <c r="AL60" s="1"/>
      <c r="AM60" s="2"/>
    </row>
    <row r="61" spans="2:39" x14ac:dyDescent="0.2">
      <c r="B61">
        <v>-5.73</v>
      </c>
      <c r="C61">
        <v>26.88</v>
      </c>
      <c r="D61" s="13">
        <f ca="1">IF(B61&lt;&gt;"",TRUNC(B61-Analyse!$AP$7,2),"")</f>
        <v>-5.8</v>
      </c>
      <c r="F61" s="1">
        <f t="shared" ca="1" si="13"/>
        <v>-5.8</v>
      </c>
      <c r="G61" s="12">
        <f ca="1">IF(F61&lt;&gt;"",ROW($D$5)+MATCH(F61,INDIRECT(Analyse!$AR$7):INDIRECT(Analyse!$AS$7)),"")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-3.490000000000002</v>
      </c>
      <c r="M61" s="10">
        <f t="shared" ca="1" si="5"/>
        <v>-9.9999999999999645E-2</v>
      </c>
      <c r="N61" s="2">
        <f t="shared" ca="1" si="6"/>
        <v>34.900000000000141</v>
      </c>
      <c r="O61" s="10">
        <f t="shared" ca="1" si="7"/>
        <v>229.30000000000081</v>
      </c>
      <c r="P61" s="2">
        <f t="shared" ca="1" si="8"/>
        <v>26.879999999999995</v>
      </c>
      <c r="R61" s="1">
        <f t="shared" ca="1" si="9"/>
        <v>-5.8</v>
      </c>
      <c r="S61" s="2">
        <f t="shared" ca="1" si="10"/>
        <v>26.879999999999995</v>
      </c>
      <c r="T61" s="1">
        <f ca="1">IF(R61&lt;0,MATCH(ABS(R61),$R63:$R$1000,0)+ROW($R63)-1,"")</f>
        <v>177</v>
      </c>
      <c r="U61" s="1" t="str">
        <f t="shared" ca="1" si="11"/>
        <v>S177</v>
      </c>
      <c r="V61" s="11">
        <f t="shared" ca="1" si="12"/>
        <v>26.880000000000024</v>
      </c>
      <c r="W61" s="11"/>
      <c r="X61" s="11"/>
      <c r="Y61" s="12" t="str">
        <f ca="1">IF(V61&lt;&gt;"",IF(ABS($R61)&lt;0.8*Analyse!$AO$7/2,ABS($V61-$S61)/(INDIRECT($X$5)/100),""),"")</f>
        <v/>
      </c>
      <c r="AL61" s="1"/>
      <c r="AM61" s="2"/>
    </row>
    <row r="62" spans="2:39" x14ac:dyDescent="0.2">
      <c r="B62">
        <v>-5.63</v>
      </c>
      <c r="C62">
        <v>30.37</v>
      </c>
      <c r="D62" s="13">
        <f ca="1">IF(B62&lt;&gt;"",TRUNC(B62-Analyse!$AP$7,2),"")</f>
        <v>-5.7</v>
      </c>
      <c r="F62" s="1">
        <f t="shared" ca="1" si="13"/>
        <v>-5.7</v>
      </c>
      <c r="G62" s="12">
        <f ca="1">IF(F62&lt;&gt;"",ROW($D$5)+MATCH(F62,INDIRECT(Analyse!$AR$7):INDIRECT(Analyse!$AS$7)),"")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-2.3499999999999979</v>
      </c>
      <c r="M62" s="10">
        <f t="shared" ca="1" si="5"/>
        <v>-0.10000000000000053</v>
      </c>
      <c r="N62" s="2">
        <f t="shared" ca="1" si="6"/>
        <v>23.499999999999854</v>
      </c>
      <c r="O62" s="10">
        <f t="shared" ca="1" si="7"/>
        <v>164.31999999999917</v>
      </c>
      <c r="P62" s="2">
        <f t="shared" ca="1" si="8"/>
        <v>30.370000000000005</v>
      </c>
      <c r="R62" s="1">
        <f t="shared" ca="1" si="9"/>
        <v>-5.7</v>
      </c>
      <c r="S62" s="2">
        <f t="shared" ca="1" si="10"/>
        <v>30.370000000000005</v>
      </c>
      <c r="T62" s="1">
        <f ca="1">IF(R62&lt;0,MATCH(ABS(R62),$R64:$R$1000,0)+ROW($R64)-1,"")</f>
        <v>176</v>
      </c>
      <c r="U62" s="1" t="str">
        <f t="shared" ca="1" si="11"/>
        <v>S176</v>
      </c>
      <c r="V62" s="11">
        <f t="shared" ca="1" si="12"/>
        <v>30.370000000000005</v>
      </c>
      <c r="W62" s="11"/>
      <c r="X62" s="11"/>
      <c r="Y62" s="12" t="str">
        <f ca="1">IF(V62&lt;&gt;"",IF(ABS($R62)&lt;0.8*Analyse!$AO$7/2,ABS($V62-$S62)/(INDIRECT($X$5)/100),""),"")</f>
        <v/>
      </c>
      <c r="AL62" s="1"/>
      <c r="AM62" s="2"/>
    </row>
    <row r="63" spans="2:39" x14ac:dyDescent="0.2">
      <c r="B63">
        <v>-5.53</v>
      </c>
      <c r="C63">
        <v>32.72</v>
      </c>
      <c r="D63" s="13">
        <f ca="1">IF(B63&lt;&gt;"",TRUNC(B63-Analyse!$AP$7,2),"")</f>
        <v>-5.6</v>
      </c>
      <c r="F63" s="1">
        <f t="shared" ca="1" si="13"/>
        <v>-5.6</v>
      </c>
      <c r="G63" s="12">
        <f ca="1">IF(F63&lt;&gt;"",ROW($D$5)+MATCH(F63,INDIRECT(Analyse!$AR$7):INDIRECT(Analyse!$AS$7)),"")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-1.6499999999999986</v>
      </c>
      <c r="M63" s="10">
        <f t="shared" ca="1" si="5"/>
        <v>-9.9999999999999645E-2</v>
      </c>
      <c r="N63" s="2">
        <f t="shared" ca="1" si="6"/>
        <v>16.500000000000046</v>
      </c>
      <c r="O63" s="10">
        <f t="shared" ca="1" si="7"/>
        <v>125.12000000000025</v>
      </c>
      <c r="P63" s="2">
        <f t="shared" ca="1" si="8"/>
        <v>32.72</v>
      </c>
      <c r="R63" s="1">
        <f t="shared" ca="1" si="9"/>
        <v>-5.6</v>
      </c>
      <c r="S63" s="2">
        <f t="shared" ca="1" si="10"/>
        <v>32.72</v>
      </c>
      <c r="T63" s="1">
        <f ca="1">IF(R63&lt;0,MATCH(ABS(R63),$R65:$R$1000,0)+ROW($R65)-1,"")</f>
        <v>175</v>
      </c>
      <c r="U63" s="1" t="str">
        <f t="shared" ca="1" si="11"/>
        <v>S175</v>
      </c>
      <c r="V63" s="11">
        <f t="shared" ca="1" si="12"/>
        <v>32.72</v>
      </c>
      <c r="W63" s="11"/>
      <c r="X63" s="11"/>
      <c r="Y63" s="12" t="str">
        <f ca="1">IF(V63&lt;&gt;"",IF(ABS($R63)&lt;0.8*Analyse!$AO$7/2,ABS($V63-$S63)/(INDIRECT($X$5)/100),""),"")</f>
        <v/>
      </c>
      <c r="AL63" s="1"/>
      <c r="AM63" s="2"/>
    </row>
    <row r="64" spans="2:39" x14ac:dyDescent="0.2">
      <c r="B64">
        <v>-5.43</v>
      </c>
      <c r="C64">
        <v>34.369999999999997</v>
      </c>
      <c r="D64" s="13">
        <f ca="1">IF(B64&lt;&gt;"",TRUNC(B64-Analyse!$AP$7,2),"")</f>
        <v>-5.5</v>
      </c>
      <c r="F64" s="1">
        <f t="shared" ca="1" si="13"/>
        <v>-5.5</v>
      </c>
      <c r="G64" s="12">
        <f ca="1">IF(F64&lt;&gt;"",ROW($D$5)+MATCH(F64,INDIRECT(Analyse!$AR$7):INDIRECT(Analyse!$AS$7)),"")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-1.1500000000000057</v>
      </c>
      <c r="M64" s="10">
        <f t="shared" ca="1" si="5"/>
        <v>-9.9999999999999645E-2</v>
      </c>
      <c r="N64" s="2">
        <f t="shared" ca="1" si="6"/>
        <v>11.500000000000098</v>
      </c>
      <c r="O64" s="10">
        <f t="shared" ca="1" si="7"/>
        <v>97.620000000000545</v>
      </c>
      <c r="P64" s="2">
        <f t="shared" ca="1" si="8"/>
        <v>34.370000000000005</v>
      </c>
      <c r="R64" s="1">
        <f t="shared" ca="1" si="9"/>
        <v>-5.5</v>
      </c>
      <c r="S64" s="2">
        <f t="shared" ca="1" si="10"/>
        <v>34.370000000000005</v>
      </c>
      <c r="T64" s="1">
        <f ca="1">IF(R64&lt;0,MATCH(ABS(R64),$R66:$R$1000,0)+ROW($R66)-1,"")</f>
        <v>174</v>
      </c>
      <c r="U64" s="1" t="str">
        <f t="shared" ca="1" si="11"/>
        <v>S174</v>
      </c>
      <c r="V64" s="11">
        <f t="shared" ca="1" si="12"/>
        <v>34.370000000000005</v>
      </c>
      <c r="W64" s="11"/>
      <c r="X64" s="11"/>
      <c r="Y64" s="12" t="str">
        <f ca="1">IF(V64&lt;&gt;"",IF(ABS($R64)&lt;0.8*Analyse!$AO$7/2,ABS($V64-$S64)/(INDIRECT($X$5)/100),""),"")</f>
        <v/>
      </c>
      <c r="AL64" s="1"/>
      <c r="AM64" s="2"/>
    </row>
    <row r="65" spans="2:39" x14ac:dyDescent="0.2">
      <c r="B65">
        <v>-5.33</v>
      </c>
      <c r="C65">
        <v>35.520000000000003</v>
      </c>
      <c r="D65" s="13">
        <f ca="1">IF(B65&lt;&gt;"",TRUNC(B65-Analyse!$AP$7,2),"")</f>
        <v>-5.4</v>
      </c>
      <c r="F65" s="1">
        <f t="shared" ca="1" si="13"/>
        <v>-5.4</v>
      </c>
      <c r="G65" s="12">
        <f ca="1">IF(F65&lt;&gt;"",ROW($D$5)+MATCH(F65,INDIRECT(Analyse!$AR$7):INDIRECT(Analyse!$AS$7)),"")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-0.82999999999999829</v>
      </c>
      <c r="M65" s="10">
        <f t="shared" ca="1" si="5"/>
        <v>-0.10000000000000053</v>
      </c>
      <c r="N65" s="2">
        <f t="shared" ca="1" si="6"/>
        <v>8.2999999999999385</v>
      </c>
      <c r="O65" s="10">
        <f t="shared" ca="1" si="7"/>
        <v>80.339999999999677</v>
      </c>
      <c r="P65" s="2">
        <f t="shared" ca="1" si="8"/>
        <v>35.520000000000003</v>
      </c>
      <c r="R65" s="1">
        <f t="shared" ca="1" si="9"/>
        <v>-5.4</v>
      </c>
      <c r="S65" s="2">
        <f t="shared" ca="1" si="10"/>
        <v>35.520000000000003</v>
      </c>
      <c r="T65" s="1">
        <f ca="1">IF(R65&lt;0,MATCH(ABS(R65),$R67:$R$1000,0)+ROW($R67)-1,"")</f>
        <v>173</v>
      </c>
      <c r="U65" s="1" t="str">
        <f t="shared" ca="1" si="11"/>
        <v>S173</v>
      </c>
      <c r="V65" s="11">
        <f t="shared" ca="1" si="12"/>
        <v>35.52000000000001</v>
      </c>
      <c r="W65" s="11"/>
      <c r="X65" s="11"/>
      <c r="Y65" s="12" t="str">
        <f ca="1">IF(V65&lt;&gt;"",IF(ABS($R65)&lt;0.8*Analyse!$AO$7/2,ABS($V65-$S65)/(INDIRECT($X$5)/100),""),"")</f>
        <v/>
      </c>
      <c r="AL65" s="1"/>
      <c r="AM65" s="2"/>
    </row>
    <row r="66" spans="2:39" x14ac:dyDescent="0.2">
      <c r="B66">
        <v>-5.23</v>
      </c>
      <c r="C66">
        <v>36.35</v>
      </c>
      <c r="D66" s="13">
        <f ca="1">IF(B66&lt;&gt;"",TRUNC(B66-Analyse!$AP$7,2),"")</f>
        <v>-5.3</v>
      </c>
      <c r="F66" s="1">
        <f t="shared" ca="1" si="13"/>
        <v>-5.3</v>
      </c>
      <c r="G66" s="12">
        <f ca="1">IF(F66&lt;&gt;"",ROW($D$5)+MATCH(F66,INDIRECT(Analyse!$AR$7):INDIRECT(Analyse!$AS$7)),"")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-0.35000000000000142</v>
      </c>
      <c r="M66" s="10">
        <f t="shared" ca="1" si="5"/>
        <v>-9.9999999999999645E-2</v>
      </c>
      <c r="N66" s="2">
        <f t="shared" ca="1" si="6"/>
        <v>3.5000000000000266</v>
      </c>
      <c r="O66" s="10">
        <f t="shared" ca="1" si="7"/>
        <v>54.900000000000141</v>
      </c>
      <c r="P66" s="2">
        <f t="shared" ca="1" si="8"/>
        <v>36.35</v>
      </c>
      <c r="R66" s="1">
        <f t="shared" ca="1" si="9"/>
        <v>-5.3</v>
      </c>
      <c r="S66" s="2">
        <f t="shared" ca="1" si="10"/>
        <v>36.35</v>
      </c>
      <c r="T66" s="1">
        <f ca="1">IF(R66&lt;0,MATCH(ABS(R66),$R68:$R$1000,0)+ROW($R68)-1,"")</f>
        <v>172</v>
      </c>
      <c r="U66" s="1" t="str">
        <f t="shared" ca="1" si="11"/>
        <v>S172</v>
      </c>
      <c r="V66" s="11">
        <f t="shared" ca="1" si="12"/>
        <v>36.35</v>
      </c>
      <c r="W66" s="11"/>
      <c r="X66" s="11"/>
      <c r="Y66" s="12" t="str">
        <f ca="1">IF(V66&lt;&gt;"",IF(ABS($R66)&lt;0.8*Analyse!$AO$7/2,ABS($V66-$S66)/(INDIRECT($X$5)/100),""),"")</f>
        <v/>
      </c>
      <c r="AL66" s="1"/>
      <c r="AM66" s="2"/>
    </row>
    <row r="67" spans="2:39" x14ac:dyDescent="0.2">
      <c r="B67">
        <v>-5.13</v>
      </c>
      <c r="C67">
        <v>36.700000000000003</v>
      </c>
      <c r="D67" s="13">
        <f ca="1">IF(B67&lt;&gt;"",TRUNC(B67-Analyse!$AP$7,2),"")</f>
        <v>-5.2</v>
      </c>
      <c r="F67" s="1">
        <f t="shared" ca="1" si="13"/>
        <v>-5.2</v>
      </c>
      <c r="G67" s="12">
        <f ca="1">IF(F67&lt;&gt;"",ROW($D$5)+MATCH(F67,INDIRECT(Analyse!$AR$7):INDIRECT(Analyse!$AS$7)),"")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-0.57999999999999829</v>
      </c>
      <c r="M67" s="10">
        <f t="shared" ca="1" si="5"/>
        <v>-0.10000000000000053</v>
      </c>
      <c r="N67" s="2">
        <f t="shared" ca="1" si="6"/>
        <v>5.7999999999999519</v>
      </c>
      <c r="O67" s="10">
        <f t="shared" ca="1" si="7"/>
        <v>66.859999999999758</v>
      </c>
      <c r="P67" s="2">
        <f t="shared" ca="1" si="8"/>
        <v>36.700000000000003</v>
      </c>
      <c r="R67" s="1">
        <f t="shared" ca="1" si="9"/>
        <v>-5.2</v>
      </c>
      <c r="S67" s="2">
        <f t="shared" ca="1" si="10"/>
        <v>36.700000000000003</v>
      </c>
      <c r="T67" s="1">
        <f ca="1">IF(R67&lt;0,MATCH(ABS(R67),$R69:$R$1000,0)+ROW($R69)-1,"")</f>
        <v>171</v>
      </c>
      <c r="U67" s="1" t="str">
        <f t="shared" ca="1" si="11"/>
        <v>S171</v>
      </c>
      <c r="V67" s="11">
        <f t="shared" ca="1" si="12"/>
        <v>36.700000000000003</v>
      </c>
      <c r="W67" s="11"/>
      <c r="X67" s="11"/>
      <c r="Y67" s="12" t="str">
        <f ca="1">IF(V67&lt;&gt;"",IF(ABS($R67)&lt;0.8*Analyse!$AO$7/2,ABS($V67-$S67)/(INDIRECT($X$5)/100),""),"")</f>
        <v/>
      </c>
      <c r="AL67" s="1"/>
      <c r="AM67" s="2"/>
    </row>
    <row r="68" spans="2:39" x14ac:dyDescent="0.2">
      <c r="B68">
        <v>-5.03</v>
      </c>
      <c r="C68">
        <v>37.28</v>
      </c>
      <c r="D68" s="13">
        <f ca="1">IF(B68&lt;&gt;"",TRUNC(B68-Analyse!$AP$7,2),"")</f>
        <v>-5.0999999999999996</v>
      </c>
      <c r="F68" s="1">
        <f t="shared" ca="1" si="13"/>
        <v>-5.0999999999999996</v>
      </c>
      <c r="G68" s="12">
        <f ca="1">IF(F68&lt;&gt;"",ROW($D$5)+MATCH(F68,INDIRECT(Analyse!$AR$7):INDIRECT(Analyse!$AS$7)),"")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-0.32000000000000028</v>
      </c>
      <c r="M68" s="10">
        <f t="shared" ca="1" si="5"/>
        <v>-9.9999999999999645E-2</v>
      </c>
      <c r="N68" s="2">
        <f t="shared" ca="1" si="6"/>
        <v>3.2000000000000144</v>
      </c>
      <c r="O68" s="10">
        <f t="shared" ca="1" si="7"/>
        <v>53.600000000000072</v>
      </c>
      <c r="P68" s="2">
        <f t="shared" ca="1" si="8"/>
        <v>37.28</v>
      </c>
      <c r="R68" s="1">
        <f t="shared" ca="1" si="9"/>
        <v>-5.0999999999999996</v>
      </c>
      <c r="S68" s="2">
        <f t="shared" ca="1" si="10"/>
        <v>37.28</v>
      </c>
      <c r="T68" s="1">
        <f ca="1">IF(R68&lt;0,MATCH(ABS(R68),$R70:$R$1000,0)+ROW($R70)-1,"")</f>
        <v>170</v>
      </c>
      <c r="U68" s="1" t="str">
        <f t="shared" ca="1" si="11"/>
        <v>S170</v>
      </c>
      <c r="V68" s="11">
        <f t="shared" ca="1" si="12"/>
        <v>37.28</v>
      </c>
      <c r="W68" s="11"/>
      <c r="X68" s="11"/>
      <c r="Y68" s="12" t="str">
        <f ca="1">IF(V68&lt;&gt;"",IF(ABS($R68)&lt;0.8*Analyse!$AO$7/2,ABS($V68-$S68)/(INDIRECT($X$5)/100),""),"")</f>
        <v/>
      </c>
      <c r="AL68" s="1"/>
      <c r="AM68" s="2"/>
    </row>
    <row r="69" spans="2:39" x14ac:dyDescent="0.2">
      <c r="B69">
        <v>-4.93</v>
      </c>
      <c r="C69">
        <v>37.6</v>
      </c>
      <c r="D69" s="13">
        <f ca="1">IF(B69&lt;&gt;"",TRUNC(B69-Analyse!$AP$7,2),"")</f>
        <v>-5</v>
      </c>
      <c r="F69" s="1">
        <f t="shared" ca="1" si="13"/>
        <v>-5</v>
      </c>
      <c r="G69" s="12">
        <f ca="1">IF(F69&lt;&gt;"",ROW($D$5)+MATCH(F69,INDIRECT(Analyse!$AR$7):INDIRECT(Analyse!$AS$7)),"")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-0.28000000000000114</v>
      </c>
      <c r="M69" s="10">
        <f t="shared" ca="1" si="5"/>
        <v>-9.9999999999999645E-2</v>
      </c>
      <c r="N69" s="2">
        <f t="shared" ca="1" si="6"/>
        <v>2.8000000000000211</v>
      </c>
      <c r="O69" s="10">
        <f t="shared" ca="1" si="7"/>
        <v>51.600000000000108</v>
      </c>
      <c r="P69" s="2">
        <f t="shared" ca="1" si="8"/>
        <v>37.6</v>
      </c>
      <c r="R69" s="1">
        <f t="shared" ca="1" si="9"/>
        <v>-5</v>
      </c>
      <c r="S69" s="2">
        <f t="shared" ca="1" si="10"/>
        <v>37.6</v>
      </c>
      <c r="T69" s="1">
        <f ca="1">IF(R69&lt;0,MATCH(ABS(R69),$R71:$R$1000,0)+ROW($R71)-1,"")</f>
        <v>169</v>
      </c>
      <c r="U69" s="1" t="str">
        <f t="shared" ca="1" si="11"/>
        <v>S169</v>
      </c>
      <c r="V69" s="11">
        <f t="shared" ca="1" si="12"/>
        <v>37.6</v>
      </c>
      <c r="W69" s="11"/>
      <c r="X69" s="11"/>
      <c r="Y69" s="12" t="str">
        <f ca="1">IF(V69&lt;&gt;"",IF(ABS($R69)&lt;0.8*Analyse!$AO$7/2,ABS($V69-$S69)/(INDIRECT($X$5)/100),""),"")</f>
        <v/>
      </c>
      <c r="AL69" s="1"/>
      <c r="AM69" s="2"/>
    </row>
    <row r="70" spans="2:39" x14ac:dyDescent="0.2">
      <c r="B70">
        <v>-4.83</v>
      </c>
      <c r="C70">
        <v>37.880000000000003</v>
      </c>
      <c r="D70" s="13">
        <f ca="1">IF(B70&lt;&gt;"",TRUNC(B70-Analyse!$AP$7,2),"")</f>
        <v>-4.9000000000000004</v>
      </c>
      <c r="F70" s="1">
        <f t="shared" ca="1" si="13"/>
        <v>-4.9000000000000004</v>
      </c>
      <c r="G70" s="12">
        <f ca="1">IF(F70&lt;&gt;"",ROW($D$5)+MATCH(F70,INDIRECT(Analyse!$AR$7):INDIRECT(Analyse!$AS$7)),"")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-0.17999999999999972</v>
      </c>
      <c r="M70" s="10">
        <f t="shared" ref="M70:M133" ca="1" si="19">IF(L70&lt;&gt;"",INDIRECT(I70)-INDIRECT(H70),"")</f>
        <v>-0.10000000000000053</v>
      </c>
      <c r="N70" s="2">
        <f t="shared" ref="N70:N133" ca="1" si="20">IF(M70&lt;&gt;"",L70/M70,"")</f>
        <v>1.7999999999999876</v>
      </c>
      <c r="O70" s="10">
        <f t="shared" ref="O70:O133" ca="1" si="21">IF(N70&lt;&gt;"",INDIRECT(K70)-N70*INDIRECT(I70),"")</f>
        <v>46.699999999999946</v>
      </c>
      <c r="P70" s="2">
        <f t="shared" ref="P70:P133" ca="1" si="22">IF(O70&lt;&gt;"",N70*F70+O70,"")</f>
        <v>37.88000000000001</v>
      </c>
      <c r="R70" s="1">
        <f t="shared" ref="R70:R133" ca="1" si="23">F70</f>
        <v>-4.9000000000000004</v>
      </c>
      <c r="S70" s="2">
        <f t="shared" ref="S70:S133" ca="1" si="24">P70</f>
        <v>37.88000000000001</v>
      </c>
      <c r="T70" s="1">
        <f ca="1">IF(R70&lt;0,MATCH(ABS(R70),$R72:$R$1000,0)+ROW($R72)-1,"")</f>
        <v>168</v>
      </c>
      <c r="U70" s="1" t="str">
        <f t="shared" ref="U70:U133" ca="1" si="25">IF(T70&lt;&gt;"","S"&amp;T70,"")</f>
        <v>S168</v>
      </c>
      <c r="V70" s="11">
        <f t="shared" ref="V70:V133" ca="1" si="26">IF(U70&lt;&gt;"",INDIRECT(U70),"")</f>
        <v>37.880000000000003</v>
      </c>
      <c r="W70" s="11"/>
      <c r="X70" s="11"/>
      <c r="Y70" s="12" t="str">
        <f ca="1">IF(V70&lt;&gt;"",IF(ABS($R70)&lt;0.8*Analyse!$AO$7/2,ABS($V70-$S70)/(INDIRECT($X$5)/100),""),"")</f>
        <v/>
      </c>
      <c r="AL70" s="1"/>
      <c r="AM70" s="2"/>
    </row>
    <row r="71" spans="2:39" x14ac:dyDescent="0.2">
      <c r="B71">
        <v>-4.7300000000000004</v>
      </c>
      <c r="C71">
        <v>38.06</v>
      </c>
      <c r="D71" s="13">
        <f ca="1">IF(B71&lt;&gt;"",TRUNC(B71-Analyse!$AP$7,2),"")</f>
        <v>-4.8</v>
      </c>
      <c r="F71" s="1">
        <f t="shared" ref="F71:F134" ca="1" si="27">IF(B71&lt;&gt;"",ROUND(F70+0.1,1),"")</f>
        <v>-4.8</v>
      </c>
      <c r="G71" s="12">
        <f ca="1">IF(F71&lt;&gt;"",ROW($D$5)+MATCH(F71,INDIRECT(Analyse!$AR$7):INDIRECT(Analyse!$AS$7)),"")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-7.0000000000000284E-2</v>
      </c>
      <c r="M71" s="10">
        <f t="shared" ca="1" si="19"/>
        <v>-9.9999999999999645E-2</v>
      </c>
      <c r="N71" s="2">
        <f t="shared" ca="1" si="20"/>
        <v>0.70000000000000528</v>
      </c>
      <c r="O71" s="10">
        <f t="shared" ca="1" si="21"/>
        <v>41.42000000000003</v>
      </c>
      <c r="P71" s="2">
        <f t="shared" ca="1" si="22"/>
        <v>38.06</v>
      </c>
      <c r="R71" s="1">
        <f t="shared" ca="1" si="23"/>
        <v>-4.8</v>
      </c>
      <c r="S71" s="2">
        <f t="shared" ca="1" si="24"/>
        <v>38.06</v>
      </c>
      <c r="T71" s="1">
        <f ca="1">IF(R71&lt;0,MATCH(ABS(R71),$R73:$R$1000,0)+ROW($R73)-1,"")</f>
        <v>167</v>
      </c>
      <c r="U71" s="1" t="str">
        <f t="shared" ca="1" si="25"/>
        <v>S167</v>
      </c>
      <c r="V71" s="11">
        <f t="shared" ca="1" si="26"/>
        <v>38.06</v>
      </c>
      <c r="W71" s="11"/>
      <c r="X71" s="11"/>
      <c r="Y71" s="12" t="str">
        <f ca="1">IF(V71&lt;&gt;"",IF(ABS($R71)&lt;0.8*Analyse!$AO$7/2,ABS($V71-$S71)/(INDIRECT($X$5)/100),""),"")</f>
        <v/>
      </c>
      <c r="AL71" s="1"/>
      <c r="AM71" s="2"/>
    </row>
    <row r="72" spans="2:39" x14ac:dyDescent="0.2">
      <c r="B72">
        <v>-4.63</v>
      </c>
      <c r="C72">
        <v>38.130000000000003</v>
      </c>
      <c r="D72" s="13">
        <f ca="1">IF(B72&lt;&gt;"",TRUNC(B72-Analyse!$AP$7,2),"")</f>
        <v>-4.7</v>
      </c>
      <c r="F72" s="1">
        <f t="shared" ca="1" si="27"/>
        <v>-4.7</v>
      </c>
      <c r="G72" s="12">
        <f ca="1">IF(F72&lt;&gt;"",ROW($D$5)+MATCH(F72,INDIRECT(Analyse!$AR$7):INDIRECT(Analyse!$AS$7)),"")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-0.15999999999999659</v>
      </c>
      <c r="M72" s="10">
        <f t="shared" ca="1" si="19"/>
        <v>-0.10000000000000053</v>
      </c>
      <c r="N72" s="2">
        <f t="shared" ca="1" si="20"/>
        <v>1.5999999999999575</v>
      </c>
      <c r="O72" s="10">
        <f t="shared" ca="1" si="21"/>
        <v>45.649999999999807</v>
      </c>
      <c r="P72" s="2">
        <f t="shared" ca="1" si="22"/>
        <v>38.13000000000001</v>
      </c>
      <c r="R72" s="1">
        <f t="shared" ca="1" si="23"/>
        <v>-4.7</v>
      </c>
      <c r="S72" s="2">
        <f t="shared" ca="1" si="24"/>
        <v>38.13000000000001</v>
      </c>
      <c r="T72" s="1">
        <f ca="1">IF(R72&lt;0,MATCH(ABS(R72),$R74:$R$1000,0)+ROW($R74)-1,"")</f>
        <v>166</v>
      </c>
      <c r="U72" s="1" t="str">
        <f t="shared" ca="1" si="25"/>
        <v>S166</v>
      </c>
      <c r="V72" s="11">
        <f t="shared" ca="1" si="26"/>
        <v>38.130000000000003</v>
      </c>
      <c r="W72" s="11"/>
      <c r="X72" s="11"/>
      <c r="Y72" s="12">
        <f ca="1">IF(V72&lt;&gt;"",IF(ABS($R72)&lt;0.8*Analyse!$AO$7/2,ABS($V72-$S72)/(INDIRECT($X$5)/100),""),"")</f>
        <v>1.7687658858069954E-14</v>
      </c>
      <c r="AL72" s="1"/>
      <c r="AM72" s="2"/>
    </row>
    <row r="73" spans="2:39" x14ac:dyDescent="0.2">
      <c r="B73">
        <v>-4.53</v>
      </c>
      <c r="C73">
        <v>38.29</v>
      </c>
      <c r="D73" s="13">
        <f ca="1">IF(B73&lt;&gt;"",TRUNC(B73-Analyse!$AP$7,2),"")</f>
        <v>-4.5999999999999996</v>
      </c>
      <c r="F73" s="1">
        <f t="shared" ca="1" si="27"/>
        <v>-4.5999999999999996</v>
      </c>
      <c r="G73" s="12">
        <f ca="1">IF(F73&lt;&gt;"",ROW($D$5)+MATCH(F73,INDIRECT(Analyse!$AR$7):INDIRECT(Analyse!$AS$7)),"")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-0.17999999999999972</v>
      </c>
      <c r="M73" s="10">
        <f t="shared" ca="1" si="19"/>
        <v>-9.9999999999999645E-2</v>
      </c>
      <c r="N73" s="2">
        <f t="shared" ca="1" si="20"/>
        <v>1.8000000000000036</v>
      </c>
      <c r="O73" s="10">
        <f t="shared" ca="1" si="21"/>
        <v>46.570000000000014</v>
      </c>
      <c r="P73" s="2">
        <f t="shared" ca="1" si="22"/>
        <v>38.29</v>
      </c>
      <c r="R73" s="1">
        <f t="shared" ca="1" si="23"/>
        <v>-4.5999999999999996</v>
      </c>
      <c r="S73" s="2">
        <f t="shared" ca="1" si="24"/>
        <v>38.29</v>
      </c>
      <c r="T73" s="1">
        <f ca="1">IF(R73&lt;0,MATCH(ABS(R73),$R75:$R$1000,0)+ROW($R75)-1,"")</f>
        <v>165</v>
      </c>
      <c r="U73" s="1" t="str">
        <f t="shared" ca="1" si="25"/>
        <v>S165</v>
      </c>
      <c r="V73" s="11">
        <f t="shared" ca="1" si="26"/>
        <v>38.290000000000006</v>
      </c>
      <c r="W73" s="11"/>
      <c r="X73" s="11"/>
      <c r="Y73" s="12">
        <f ca="1">IF(V73&lt;&gt;"",IF(ABS($R73)&lt;0.8*Analyse!$AO$7/2,ABS($V73-$S73)/(INDIRECT($X$5)/100),""),"")</f>
        <v>1.7687658858069954E-14</v>
      </c>
      <c r="AL73" s="1"/>
      <c r="AM73" s="2"/>
    </row>
    <row r="74" spans="2:39" x14ac:dyDescent="0.2">
      <c r="B74">
        <v>-4.43</v>
      </c>
      <c r="C74">
        <v>38.47</v>
      </c>
      <c r="D74" s="13">
        <f ca="1">IF(B74&lt;&gt;"",TRUNC(B74-Analyse!$AP$7,2),"")</f>
        <v>-4.5</v>
      </c>
      <c r="F74" s="1">
        <f t="shared" ca="1" si="27"/>
        <v>-4.5</v>
      </c>
      <c r="G74" s="12">
        <f ca="1">IF(F74&lt;&gt;"",ROW($D$5)+MATCH(F74,INDIRECT(Analyse!$AR$7):INDIRECT(Analyse!$AS$7)),"")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-7.9999999999998295E-2</v>
      </c>
      <c r="M74" s="10">
        <f t="shared" ca="1" si="19"/>
        <v>-9.9999999999999645E-2</v>
      </c>
      <c r="N74" s="2">
        <f t="shared" ca="1" si="20"/>
        <v>0.79999999999998583</v>
      </c>
      <c r="O74" s="10">
        <f t="shared" ca="1" si="21"/>
        <v>42.069999999999936</v>
      </c>
      <c r="P74" s="2">
        <f t="shared" ca="1" si="22"/>
        <v>38.47</v>
      </c>
      <c r="R74" s="1">
        <f t="shared" ca="1" si="23"/>
        <v>-4.5</v>
      </c>
      <c r="S74" s="2">
        <f t="shared" ca="1" si="24"/>
        <v>38.47</v>
      </c>
      <c r="T74" s="1">
        <f ca="1">IF(R74&lt;0,MATCH(ABS(R74),$R76:$R$1000,0)+ROW($R76)-1,"")</f>
        <v>164</v>
      </c>
      <c r="U74" s="1" t="str">
        <f t="shared" ca="1" si="25"/>
        <v>S164</v>
      </c>
      <c r="V74" s="11">
        <f t="shared" ca="1" si="26"/>
        <v>38.47</v>
      </c>
      <c r="W74" s="11"/>
      <c r="X74" s="11"/>
      <c r="Y74" s="12">
        <f ca="1">IF(V74&lt;&gt;"",IF(ABS($R74)&lt;0.8*Analyse!$AO$7/2,ABS($V74-$S74)/(INDIRECT($X$5)/100),""),"")</f>
        <v>0</v>
      </c>
      <c r="AL74" s="1"/>
      <c r="AM74" s="2"/>
    </row>
    <row r="75" spans="2:39" x14ac:dyDescent="0.2">
      <c r="B75">
        <v>-4.33</v>
      </c>
      <c r="C75">
        <v>38.549999999999997</v>
      </c>
      <c r="D75" s="13">
        <f ca="1">IF(B75&lt;&gt;"",TRUNC(B75-Analyse!$AP$7,2),"")</f>
        <v>-4.4000000000000004</v>
      </c>
      <c r="F75" s="1">
        <f t="shared" ca="1" si="27"/>
        <v>-4.4000000000000004</v>
      </c>
      <c r="G75" s="12">
        <f ca="1">IF(F75&lt;&gt;"",ROW($D$5)+MATCH(F75,INDIRECT(Analyse!$AR$7):INDIRECT(Analyse!$AS$7)),"")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-0.21000000000000085</v>
      </c>
      <c r="M75" s="10">
        <f t="shared" ca="1" si="19"/>
        <v>-0.10000000000000053</v>
      </c>
      <c r="N75" s="2">
        <f t="shared" ca="1" si="20"/>
        <v>2.0999999999999974</v>
      </c>
      <c r="O75" s="10">
        <f t="shared" ca="1" si="21"/>
        <v>47.789999999999985</v>
      </c>
      <c r="P75" s="2">
        <f t="shared" ca="1" si="22"/>
        <v>38.549999999999997</v>
      </c>
      <c r="R75" s="1">
        <f t="shared" ca="1" si="23"/>
        <v>-4.4000000000000004</v>
      </c>
      <c r="S75" s="2">
        <f t="shared" ca="1" si="24"/>
        <v>38.549999999999997</v>
      </c>
      <c r="T75" s="1">
        <f ca="1">IF(R75&lt;0,MATCH(ABS(R75),$R77:$R$1000,0)+ROW($R77)-1,"")</f>
        <v>163</v>
      </c>
      <c r="U75" s="1" t="str">
        <f t="shared" ca="1" si="25"/>
        <v>S163</v>
      </c>
      <c r="V75" s="11">
        <f t="shared" ca="1" si="26"/>
        <v>38.549999999999997</v>
      </c>
      <c r="W75" s="11"/>
      <c r="X75" s="11"/>
      <c r="Y75" s="12">
        <f ca="1">IF(V75&lt;&gt;"",IF(ABS($R75)&lt;0.8*Analyse!$AO$7/2,ABS($V75-$S75)/(INDIRECT($X$5)/100),""),"")</f>
        <v>0</v>
      </c>
      <c r="AL75" s="1"/>
      <c r="AM75" s="2"/>
    </row>
    <row r="76" spans="2:39" x14ac:dyDescent="0.2">
      <c r="B76">
        <v>-4.2300000000000004</v>
      </c>
      <c r="C76">
        <v>38.76</v>
      </c>
      <c r="D76" s="13">
        <f ca="1">IF(B76&lt;&gt;"",TRUNC(B76-Analyse!$AP$7,2),"")</f>
        <v>-4.3</v>
      </c>
      <c r="F76" s="1">
        <f t="shared" ca="1" si="27"/>
        <v>-4.3</v>
      </c>
      <c r="G76" s="12">
        <f ca="1">IF(F76&lt;&gt;"",ROW($D$5)+MATCH(F76,INDIRECT(Analyse!$AR$7):INDIRECT(Analyse!$AS$7)),"")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-3.9999999999999147E-2</v>
      </c>
      <c r="M76" s="10">
        <f t="shared" ca="1" si="19"/>
        <v>-9.9999999999999645E-2</v>
      </c>
      <c r="N76" s="2">
        <f t="shared" ca="1" si="20"/>
        <v>0.39999999999999292</v>
      </c>
      <c r="O76" s="10">
        <f t="shared" ca="1" si="21"/>
        <v>40.479999999999968</v>
      </c>
      <c r="P76" s="2">
        <f t="shared" ca="1" si="22"/>
        <v>38.76</v>
      </c>
      <c r="R76" s="1">
        <f t="shared" ca="1" si="23"/>
        <v>-4.3</v>
      </c>
      <c r="S76" s="2">
        <f t="shared" ca="1" si="24"/>
        <v>38.76</v>
      </c>
      <c r="T76" s="1">
        <f ca="1">IF(R76&lt;0,MATCH(ABS(R76),$R78:$R$1000,0)+ROW($R78)-1,"")</f>
        <v>162</v>
      </c>
      <c r="U76" s="1" t="str">
        <f t="shared" ca="1" si="25"/>
        <v>S162</v>
      </c>
      <c r="V76" s="11">
        <f t="shared" ca="1" si="26"/>
        <v>38.76</v>
      </c>
      <c r="W76" s="11"/>
      <c r="X76" s="11"/>
      <c r="Y76" s="12">
        <f ca="1">IF(V76&lt;&gt;"",IF(ABS($R76)&lt;0.8*Analyse!$AO$7/2,ABS($V76-$S76)/(INDIRECT($X$5)/100),""),"")</f>
        <v>0</v>
      </c>
      <c r="AL76" s="1"/>
      <c r="AM76" s="2"/>
    </row>
    <row r="77" spans="2:39" x14ac:dyDescent="0.2">
      <c r="B77">
        <v>-4.13</v>
      </c>
      <c r="C77">
        <v>38.799999999999997</v>
      </c>
      <c r="D77" s="13">
        <f ca="1">IF(B77&lt;&gt;"",TRUNC(B77-Analyse!$AP$7,2),"")</f>
        <v>-4.2</v>
      </c>
      <c r="F77" s="1">
        <f t="shared" ca="1" si="27"/>
        <v>-4.2</v>
      </c>
      <c r="G77" s="12">
        <f ca="1">IF(F77&lt;&gt;"",ROW($D$5)+MATCH(F77,INDIRECT(Analyse!$AR$7):INDIRECT(Analyse!$AS$7)),"")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-5.0000000000004263E-2</v>
      </c>
      <c r="M77" s="10">
        <f t="shared" ca="1" si="19"/>
        <v>-0.10000000000000053</v>
      </c>
      <c r="N77" s="2">
        <f t="shared" ca="1" si="20"/>
        <v>0.50000000000003997</v>
      </c>
      <c r="O77" s="10">
        <f t="shared" ca="1" si="21"/>
        <v>40.900000000000162</v>
      </c>
      <c r="P77" s="2">
        <f t="shared" ca="1" si="22"/>
        <v>38.799999999999997</v>
      </c>
      <c r="R77" s="1">
        <f t="shared" ca="1" si="23"/>
        <v>-4.2</v>
      </c>
      <c r="S77" s="2">
        <f t="shared" ca="1" si="24"/>
        <v>38.799999999999997</v>
      </c>
      <c r="T77" s="1">
        <f ca="1">IF(R77&lt;0,MATCH(ABS(R77),$R79:$R$1000,0)+ROW($R79)-1,"")</f>
        <v>161</v>
      </c>
      <c r="U77" s="1" t="str">
        <f t="shared" ca="1" si="25"/>
        <v>S161</v>
      </c>
      <c r="V77" s="11">
        <f t="shared" ca="1" si="26"/>
        <v>38.799999999999997</v>
      </c>
      <c r="W77" s="11"/>
      <c r="X77" s="11"/>
      <c r="Y77" s="12">
        <f ca="1">IF(V77&lt;&gt;"",IF(ABS($R77)&lt;0.8*Analyse!$AO$7/2,ABS($V77-$S77)/(INDIRECT($X$5)/100),""),"")</f>
        <v>0</v>
      </c>
      <c r="AL77" s="1"/>
      <c r="AM77" s="2"/>
    </row>
    <row r="78" spans="2:39" x14ac:dyDescent="0.2">
      <c r="B78">
        <v>-4.03</v>
      </c>
      <c r="C78">
        <v>38.85</v>
      </c>
      <c r="D78" s="13">
        <f ca="1">IF(B78&lt;&gt;"",TRUNC(B78-Analyse!$AP$7,2),"")</f>
        <v>-4.0999999999999996</v>
      </c>
      <c r="F78" s="1">
        <f t="shared" ca="1" si="27"/>
        <v>-4.0999999999999996</v>
      </c>
      <c r="G78" s="12">
        <f ca="1">IF(F78&lt;&gt;"",ROW($D$5)+MATCH(F78,INDIRECT(Analyse!$AR$7):INDIRECT(Analyse!$AS$7)),"")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-0.32000000000000028</v>
      </c>
      <c r="M78" s="10">
        <f t="shared" ca="1" si="19"/>
        <v>-0.10999999999999943</v>
      </c>
      <c r="N78" s="2">
        <f t="shared" ca="1" si="20"/>
        <v>2.9090909090909265</v>
      </c>
      <c r="O78" s="10">
        <f t="shared" ca="1" si="21"/>
        <v>50.777272727272802</v>
      </c>
      <c r="P78" s="2">
        <f t="shared" ca="1" si="22"/>
        <v>38.850000000000009</v>
      </c>
      <c r="R78" s="1">
        <f t="shared" ca="1" si="23"/>
        <v>-4.0999999999999996</v>
      </c>
      <c r="S78" s="2">
        <f t="shared" ca="1" si="24"/>
        <v>38.850000000000009</v>
      </c>
      <c r="T78" s="1">
        <f ca="1">IF(R78&lt;0,MATCH(ABS(R78),$R80:$R$1000,0)+ROW($R80)-1,"")</f>
        <v>160</v>
      </c>
      <c r="U78" s="1" t="str">
        <f t="shared" ca="1" si="25"/>
        <v>S160</v>
      </c>
      <c r="V78" s="11">
        <f t="shared" ca="1" si="26"/>
        <v>38.85</v>
      </c>
      <c r="W78" s="11"/>
      <c r="X78" s="11"/>
      <c r="Y78" s="12">
        <f ca="1">IF(V78&lt;&gt;"",IF(ABS($R78)&lt;0.8*Analyse!$AO$7/2,ABS($V78-$S78)/(INDIRECT($X$5)/100),""),"")</f>
        <v>1.7687658858069954E-14</v>
      </c>
      <c r="AL78" s="1"/>
      <c r="AM78" s="2"/>
    </row>
    <row r="79" spans="2:39" x14ac:dyDescent="0.2">
      <c r="B79">
        <v>-3.92</v>
      </c>
      <c r="C79">
        <v>39.17</v>
      </c>
      <c r="D79" s="13">
        <f ca="1">IF(B79&lt;&gt;"",TRUNC(B79-Analyse!$AP$7,2),"")</f>
        <v>-3.99</v>
      </c>
      <c r="F79" s="1">
        <f t="shared" ca="1" si="27"/>
        <v>-4</v>
      </c>
      <c r="G79" s="12">
        <f ca="1">IF(F79&lt;&gt;"",ROW($D$5)+MATCH(F79,INDIRECT(Analyse!$AR$7):INDIRECT(Analyse!$AS$7)),"")</f>
        <v>79</v>
      </c>
      <c r="H79" s="1" t="str">
        <f t="shared" ca="1" si="14"/>
        <v>D79</v>
      </c>
      <c r="I79" s="1" t="str">
        <f t="shared" ca="1" si="15"/>
        <v>D78</v>
      </c>
      <c r="J79" s="1" t="str">
        <f t="shared" ca="1" si="16"/>
        <v>C79</v>
      </c>
      <c r="K79" s="1" t="str">
        <f t="shared" ca="1" si="17"/>
        <v>C78</v>
      </c>
      <c r="L79" s="10">
        <f t="shared" ca="1" si="18"/>
        <v>-0.32000000000000028</v>
      </c>
      <c r="M79" s="10">
        <f t="shared" ca="1" si="19"/>
        <v>-0.10999999999999943</v>
      </c>
      <c r="N79" s="2">
        <f t="shared" ca="1" si="20"/>
        <v>2.9090909090909265</v>
      </c>
      <c r="O79" s="10">
        <f t="shared" ca="1" si="21"/>
        <v>50.777272727272802</v>
      </c>
      <c r="P79" s="2">
        <f t="shared" ca="1" si="22"/>
        <v>39.140909090909098</v>
      </c>
      <c r="R79" s="1">
        <f t="shared" ca="1" si="23"/>
        <v>-4</v>
      </c>
      <c r="S79" s="2">
        <f t="shared" ca="1" si="24"/>
        <v>39.140909090909098</v>
      </c>
      <c r="T79" s="1">
        <f ca="1">IF(R79&lt;0,MATCH(ABS(R79),$R81:$R$1000,0)+ROW($R81)-1,"")</f>
        <v>159</v>
      </c>
      <c r="U79" s="1" t="str">
        <f t="shared" ca="1" si="25"/>
        <v>S159</v>
      </c>
      <c r="V79" s="11">
        <f t="shared" ca="1" si="26"/>
        <v>39.204545454545453</v>
      </c>
      <c r="W79" s="11"/>
      <c r="X79" s="11"/>
      <c r="Y79" s="12">
        <f ca="1">IF(V79&lt;&gt;"",IF(ABS($R79)&lt;0.8*Analyse!$AO$7/2,ABS($V79-$S79)/(INDIRECT($X$5)/100),""),"")</f>
        <v>0.15841106161811103</v>
      </c>
      <c r="AL79" s="1"/>
      <c r="AM79" s="2"/>
    </row>
    <row r="80" spans="2:39" x14ac:dyDescent="0.2">
      <c r="B80">
        <v>-3.83</v>
      </c>
      <c r="C80">
        <v>39.299999999999997</v>
      </c>
      <c r="D80" s="13">
        <f ca="1">IF(B80&lt;&gt;"",TRUNC(B80-Analyse!$AP$7,2),"")</f>
        <v>-3.9</v>
      </c>
      <c r="F80" s="1">
        <f t="shared" ca="1" si="27"/>
        <v>-3.9</v>
      </c>
      <c r="G80" s="12">
        <f ca="1">IF(F80&lt;&gt;"",ROW($D$5)+MATCH(F80,INDIRECT(Analyse!$AR$7):INDIRECT(Analyse!$AS$7)),"")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1.9999999999996021E-2</v>
      </c>
      <c r="M80" s="10">
        <f t="shared" ca="1" si="19"/>
        <v>-0.10000000000000009</v>
      </c>
      <c r="N80" s="2">
        <f t="shared" ca="1" si="20"/>
        <v>-0.19999999999996004</v>
      </c>
      <c r="O80" s="10">
        <f t="shared" ca="1" si="21"/>
        <v>38.520000000000152</v>
      </c>
      <c r="P80" s="2">
        <f t="shared" ca="1" si="22"/>
        <v>39.299999999999997</v>
      </c>
      <c r="R80" s="1">
        <f t="shared" ca="1" si="23"/>
        <v>-3.9</v>
      </c>
      <c r="S80" s="2">
        <f t="shared" ca="1" si="24"/>
        <v>39.299999999999997</v>
      </c>
      <c r="T80" s="1">
        <f ca="1">IF(R80&lt;0,MATCH(ABS(R80),$R82:$R$1000,0)+ROW($R82)-1,"")</f>
        <v>158</v>
      </c>
      <c r="U80" s="1" t="str">
        <f t="shared" ca="1" si="25"/>
        <v>S158</v>
      </c>
      <c r="V80" s="11">
        <f t="shared" ca="1" si="26"/>
        <v>39.015000000000001</v>
      </c>
      <c r="W80" s="11"/>
      <c r="X80" s="11"/>
      <c r="Y80" s="12">
        <f ca="1">IF(V80&lt;&gt;"",IF(ABS($R80)&lt;0.8*Analyse!$AO$7/2,ABS($V80-$S80)/(INDIRECT($X$5)/100),""),"")</f>
        <v>0.70945525453262226</v>
      </c>
      <c r="AL80" s="1"/>
      <c r="AM80" s="2"/>
    </row>
    <row r="81" spans="2:39" x14ac:dyDescent="0.2">
      <c r="B81">
        <v>-3.73</v>
      </c>
      <c r="C81">
        <v>39.28</v>
      </c>
      <c r="D81" s="13">
        <f ca="1">IF(B81&lt;&gt;"",TRUNC(B81-Analyse!$AP$7,2),"")</f>
        <v>-3.8</v>
      </c>
      <c r="F81" s="1">
        <f t="shared" ca="1" si="27"/>
        <v>-3.8</v>
      </c>
      <c r="G81" s="12">
        <f ca="1">IF(F81&lt;&gt;"",ROW($D$5)+MATCH(F81,INDIRECT(Analyse!$AR$7):INDIRECT(Analyse!$AS$7)),"")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-0.15999999999999659</v>
      </c>
      <c r="M81" s="10">
        <f t="shared" ca="1" si="19"/>
        <v>-0.10999999999999988</v>
      </c>
      <c r="N81" s="2">
        <f t="shared" ca="1" si="20"/>
        <v>1.4545454545454253</v>
      </c>
      <c r="O81" s="10">
        <f t="shared" ca="1" si="21"/>
        <v>44.807272727272618</v>
      </c>
      <c r="P81" s="2">
        <f t="shared" ca="1" si="22"/>
        <v>39.28</v>
      </c>
      <c r="R81" s="1">
        <f t="shared" ca="1" si="23"/>
        <v>-3.8</v>
      </c>
      <c r="S81" s="2">
        <f t="shared" ca="1" si="24"/>
        <v>39.28</v>
      </c>
      <c r="T81" s="1">
        <f ca="1">IF(R81&lt;0,MATCH(ABS(R81),$R83:$R$1000,0)+ROW($R83)-1,"")</f>
        <v>157</v>
      </c>
      <c r="U81" s="1" t="str">
        <f t="shared" ca="1" si="25"/>
        <v>S157</v>
      </c>
      <c r="V81" s="11">
        <f t="shared" ca="1" si="26"/>
        <v>39.196999999999996</v>
      </c>
      <c r="W81" s="11"/>
      <c r="X81" s="11"/>
      <c r="Y81" s="12">
        <f ca="1">IF(V81&lt;&gt;"",IF(ABS($R81)&lt;0.8*Analyse!$AO$7/2,ABS($V81-$S81)/(INDIRECT($X$5)/100),""),"")</f>
        <v>0.20661328465337639</v>
      </c>
      <c r="AL81" s="1"/>
      <c r="AM81" s="2"/>
    </row>
    <row r="82" spans="2:39" x14ac:dyDescent="0.2">
      <c r="B82">
        <v>-3.62</v>
      </c>
      <c r="C82">
        <v>39.44</v>
      </c>
      <c r="D82" s="13">
        <f ca="1">IF(B82&lt;&gt;"",TRUNC(B82-Analyse!$AP$7,2),"")</f>
        <v>-3.69</v>
      </c>
      <c r="F82" s="1">
        <f t="shared" ca="1" si="27"/>
        <v>-3.7</v>
      </c>
      <c r="G82" s="12">
        <f ca="1">IF(F82&lt;&gt;"",ROW($D$5)+MATCH(F82,INDIRECT(Analyse!$AR$7):INDIRECT(Analyse!$AS$7)),"")</f>
        <v>82</v>
      </c>
      <c r="H82" s="1" t="str">
        <f t="shared" ca="1" si="14"/>
        <v>D82</v>
      </c>
      <c r="I82" s="1" t="str">
        <f t="shared" ca="1" si="15"/>
        <v>D81</v>
      </c>
      <c r="J82" s="1" t="str">
        <f t="shared" ca="1" si="16"/>
        <v>C82</v>
      </c>
      <c r="K82" s="1" t="str">
        <f t="shared" ca="1" si="17"/>
        <v>C81</v>
      </c>
      <c r="L82" s="10">
        <f t="shared" ca="1" si="18"/>
        <v>-0.15999999999999659</v>
      </c>
      <c r="M82" s="10">
        <f t="shared" ca="1" si="19"/>
        <v>-0.10999999999999988</v>
      </c>
      <c r="N82" s="2">
        <f t="shared" ca="1" si="20"/>
        <v>1.4545454545454253</v>
      </c>
      <c r="O82" s="10">
        <f t="shared" ca="1" si="21"/>
        <v>44.807272727272618</v>
      </c>
      <c r="P82" s="2">
        <f t="shared" ca="1" si="22"/>
        <v>39.425454545454542</v>
      </c>
      <c r="R82" s="1">
        <f t="shared" ca="1" si="23"/>
        <v>-3.7</v>
      </c>
      <c r="S82" s="2">
        <f t="shared" ca="1" si="24"/>
        <v>39.425454545454542</v>
      </c>
      <c r="T82" s="1">
        <f ca="1">IF(R82&lt;0,MATCH(ABS(R82),$R84:$R$1000,0)+ROW($R84)-1,"")</f>
        <v>156</v>
      </c>
      <c r="U82" s="1" t="str">
        <f t="shared" ca="1" si="25"/>
        <v>S156</v>
      </c>
      <c r="V82" s="11">
        <f t="shared" ca="1" si="26"/>
        <v>39.194166666666661</v>
      </c>
      <c r="W82" s="11"/>
      <c r="X82" s="11"/>
      <c r="Y82" s="12">
        <f ca="1">IF(V82&lt;&gt;"",IF(ABS($R82)&lt;0.8*Analyse!$AO$7/2,ABS($V82-$S82)/(INDIRECT($X$5)/100),""),"")</f>
        <v>0.57574877514304845</v>
      </c>
      <c r="AL82" s="1"/>
      <c r="AM82" s="2"/>
    </row>
    <row r="83" spans="2:39" x14ac:dyDescent="0.2">
      <c r="B83">
        <v>-3.54</v>
      </c>
      <c r="C83">
        <v>39.54</v>
      </c>
      <c r="D83" s="13">
        <f ca="1">IF(B83&lt;&gt;"",TRUNC(B83-Analyse!$AP$7,2),"")</f>
        <v>-3.61</v>
      </c>
      <c r="F83" s="1">
        <f t="shared" ca="1" si="27"/>
        <v>-3.6</v>
      </c>
      <c r="G83" s="12">
        <f ca="1">IF(F83&lt;&gt;"",ROW($D$5)+MATCH(F83,INDIRECT(Analyse!$AR$7):INDIRECT(Analyse!$AS$7)),"")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0.11999999999999744</v>
      </c>
      <c r="M83" s="10">
        <f t="shared" ca="1" si="19"/>
        <v>-0.11999999999999966</v>
      </c>
      <c r="N83" s="2">
        <f t="shared" ca="1" si="20"/>
        <v>-0.99999999999998146</v>
      </c>
      <c r="O83" s="10">
        <f t="shared" ca="1" si="21"/>
        <v>35.930000000000064</v>
      </c>
      <c r="P83" s="2">
        <f t="shared" ca="1" si="22"/>
        <v>39.529999999999994</v>
      </c>
      <c r="R83" s="1">
        <f t="shared" ca="1" si="23"/>
        <v>-3.6</v>
      </c>
      <c r="S83" s="2">
        <f t="shared" ca="1" si="24"/>
        <v>39.529999999999994</v>
      </c>
      <c r="T83" s="1">
        <f ca="1">IF(R83&lt;0,MATCH(ABS(R83),$R85:$R$1000,0)+ROW($R85)-1,"")</f>
        <v>155</v>
      </c>
      <c r="U83" s="1" t="str">
        <f t="shared" ca="1" si="25"/>
        <v>S155</v>
      </c>
      <c r="V83" s="11">
        <f t="shared" ca="1" si="26"/>
        <v>39.235833333333332</v>
      </c>
      <c r="W83" s="11"/>
      <c r="X83" s="11"/>
      <c r="Y83" s="12">
        <f ca="1">IF(V83&lt;&gt;"",IF(ABS($R83)&lt;0.8*Analyse!$AO$7/2,ABS($V83-$S83)/(INDIRECT($X$5)/100),""),"")</f>
        <v>0.73227399078951672</v>
      </c>
      <c r="AL83" s="1"/>
      <c r="AM83" s="2"/>
    </row>
    <row r="84" spans="2:39" x14ac:dyDescent="0.2">
      <c r="B84">
        <v>-3.42</v>
      </c>
      <c r="C84">
        <v>39.42</v>
      </c>
      <c r="D84" s="13">
        <f ca="1">IF(B84&lt;&gt;"",TRUNC(B84-Analyse!$AP$7,2),"")</f>
        <v>-3.49</v>
      </c>
      <c r="F84" s="1">
        <f t="shared" ca="1" si="27"/>
        <v>-3.5</v>
      </c>
      <c r="G84" s="12">
        <f ca="1">IF(F84&lt;&gt;"",ROW($D$5)+MATCH(F84,INDIRECT(Analyse!$AR$7):INDIRECT(Analyse!$AS$7)),"")</f>
        <v>84</v>
      </c>
      <c r="H84" s="1" t="str">
        <f t="shared" ca="1" si="14"/>
        <v>D84</v>
      </c>
      <c r="I84" s="1" t="str">
        <f t="shared" ca="1" si="15"/>
        <v>D83</v>
      </c>
      <c r="J84" s="1" t="str">
        <f t="shared" ca="1" si="16"/>
        <v>C84</v>
      </c>
      <c r="K84" s="1" t="str">
        <f t="shared" ca="1" si="17"/>
        <v>C83</v>
      </c>
      <c r="L84" s="10">
        <f t="shared" ca="1" si="18"/>
        <v>0.11999999999999744</v>
      </c>
      <c r="M84" s="10">
        <f t="shared" ca="1" si="19"/>
        <v>-0.11999999999999966</v>
      </c>
      <c r="N84" s="2">
        <f t="shared" ca="1" si="20"/>
        <v>-0.99999999999998146</v>
      </c>
      <c r="O84" s="10">
        <f t="shared" ca="1" si="21"/>
        <v>35.930000000000064</v>
      </c>
      <c r="P84" s="2">
        <f t="shared" ca="1" si="22"/>
        <v>39.43</v>
      </c>
      <c r="R84" s="1">
        <f t="shared" ca="1" si="23"/>
        <v>-3.5</v>
      </c>
      <c r="S84" s="2">
        <f t="shared" ca="1" si="24"/>
        <v>39.43</v>
      </c>
      <c r="T84" s="1">
        <f ca="1">IF(R84&lt;0,MATCH(ABS(R84),$R86:$R$1000,0)+ROW($R86)-1,"")</f>
        <v>154</v>
      </c>
      <c r="U84" s="1" t="str">
        <f t="shared" ca="1" si="25"/>
        <v>S154</v>
      </c>
      <c r="V84" s="11">
        <f t="shared" ca="1" si="26"/>
        <v>39.355454545454542</v>
      </c>
      <c r="W84" s="11"/>
      <c r="X84" s="11"/>
      <c r="Y84" s="12">
        <f ca="1">IF(V84&lt;&gt;"",IF(ABS($R84)&lt;0.8*Analyse!$AO$7/2,ABS($V84-$S84)/(INDIRECT($X$5)/100),""),"")</f>
        <v>0.18556724360981902</v>
      </c>
      <c r="AL84" s="1"/>
      <c r="AM84" s="2"/>
    </row>
    <row r="85" spans="2:39" x14ac:dyDescent="0.2">
      <c r="B85">
        <v>-3.33</v>
      </c>
      <c r="C85">
        <v>39.82</v>
      </c>
      <c r="D85" s="13">
        <f ca="1">IF(B85&lt;&gt;"",TRUNC(B85-Analyse!$AP$7,2),"")</f>
        <v>-3.4</v>
      </c>
      <c r="F85" s="1">
        <f t="shared" ca="1" si="27"/>
        <v>-3.4</v>
      </c>
      <c r="G85" s="12">
        <f ca="1">IF(F85&lt;&gt;"",ROW($D$5)+MATCH(F85,INDIRECT(Analyse!$AR$7):INDIRECT(Analyse!$AS$7)),"")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0.20000000000000284</v>
      </c>
      <c r="M85" s="10">
        <f t="shared" ca="1" si="19"/>
        <v>-0.10999999999999988</v>
      </c>
      <c r="N85" s="2">
        <f t="shared" ca="1" si="20"/>
        <v>-1.8181818181818461</v>
      </c>
      <c r="O85" s="10">
        <f t="shared" ca="1" si="21"/>
        <v>33.638181818181721</v>
      </c>
      <c r="P85" s="2">
        <f t="shared" ca="1" si="22"/>
        <v>39.82</v>
      </c>
      <c r="R85" s="1">
        <f t="shared" ca="1" si="23"/>
        <v>-3.4</v>
      </c>
      <c r="S85" s="2">
        <f t="shared" ca="1" si="24"/>
        <v>39.82</v>
      </c>
      <c r="T85" s="1">
        <f ca="1">IF(R85&lt;0,MATCH(ABS(R85),$R87:$R$1000,0)+ROW($R87)-1,"")</f>
        <v>153</v>
      </c>
      <c r="U85" s="1" t="str">
        <f t="shared" ca="1" si="25"/>
        <v>S153</v>
      </c>
      <c r="V85" s="11">
        <f t="shared" ca="1" si="26"/>
        <v>39.61</v>
      </c>
      <c r="W85" s="11"/>
      <c r="X85" s="11"/>
      <c r="Y85" s="12">
        <f ca="1">IF(V85&lt;&gt;"",IF(ABS($R85)&lt;0.8*Analyse!$AO$7/2,ABS($V85-$S85)/(INDIRECT($X$5)/100),""),"")</f>
        <v>0.52275650333983537</v>
      </c>
      <c r="AL85" s="1"/>
      <c r="AM85" s="2"/>
    </row>
    <row r="86" spans="2:39" x14ac:dyDescent="0.2">
      <c r="B86">
        <v>-3.22</v>
      </c>
      <c r="C86">
        <v>39.619999999999997</v>
      </c>
      <c r="D86" s="13">
        <f ca="1">IF(B86&lt;&gt;"",TRUNC(B86-Analyse!$AP$7,2),"")</f>
        <v>-3.29</v>
      </c>
      <c r="F86" s="1">
        <f t="shared" ca="1" si="27"/>
        <v>-3.3</v>
      </c>
      <c r="G86" s="12">
        <f ca="1">IF(F86&lt;&gt;"",ROW($D$5)+MATCH(F86,INDIRECT(Analyse!$AR$7):INDIRECT(Analyse!$AS$7)),"")</f>
        <v>86</v>
      </c>
      <c r="H86" s="1" t="str">
        <f t="shared" ca="1" si="14"/>
        <v>D86</v>
      </c>
      <c r="I86" s="1" t="str">
        <f t="shared" ca="1" si="15"/>
        <v>D85</v>
      </c>
      <c r="J86" s="1" t="str">
        <f t="shared" ca="1" si="16"/>
        <v>C86</v>
      </c>
      <c r="K86" s="1" t="str">
        <f t="shared" ca="1" si="17"/>
        <v>C85</v>
      </c>
      <c r="L86" s="10">
        <f t="shared" ca="1" si="18"/>
        <v>0.20000000000000284</v>
      </c>
      <c r="M86" s="10">
        <f t="shared" ca="1" si="19"/>
        <v>-0.10999999999999988</v>
      </c>
      <c r="N86" s="2">
        <f t="shared" ca="1" si="20"/>
        <v>-1.8181818181818461</v>
      </c>
      <c r="O86" s="10">
        <f t="shared" ca="1" si="21"/>
        <v>33.638181818181721</v>
      </c>
      <c r="P86" s="2">
        <f t="shared" ca="1" si="22"/>
        <v>39.638181818181813</v>
      </c>
      <c r="R86" s="1">
        <f t="shared" ca="1" si="23"/>
        <v>-3.3</v>
      </c>
      <c r="S86" s="2">
        <f t="shared" ca="1" si="24"/>
        <v>39.638181818181813</v>
      </c>
      <c r="T86" s="1">
        <f ca="1">IF(R86&lt;0,MATCH(ABS(R86),$R88:$R$1000,0)+ROW($R88)-1,"")</f>
        <v>152</v>
      </c>
      <c r="U86" s="1" t="str">
        <f t="shared" ca="1" si="25"/>
        <v>S152</v>
      </c>
      <c r="V86" s="11">
        <f t="shared" ca="1" si="26"/>
        <v>39.693636363636358</v>
      </c>
      <c r="W86" s="11"/>
      <c r="X86" s="11"/>
      <c r="Y86" s="12">
        <f ca="1">IF(V86&lt;&gt;"",IF(ABS($R86)&lt;0.8*Analyse!$AO$7/2,ABS($V86-$S86)/(INDIRECT($X$5)/100),""),"")</f>
        <v>0.1380439251243698</v>
      </c>
      <c r="AL86" s="1"/>
      <c r="AM86" s="2"/>
    </row>
    <row r="87" spans="2:39" x14ac:dyDescent="0.2">
      <c r="B87">
        <v>-3.12</v>
      </c>
      <c r="C87">
        <v>39.729999999999997</v>
      </c>
      <c r="D87" s="13">
        <f ca="1">IF(B87&lt;&gt;"",TRUNC(B87-Analyse!$AP$7,2),"")</f>
        <v>-3.19</v>
      </c>
      <c r="F87" s="1">
        <f t="shared" ca="1" si="27"/>
        <v>-3.2</v>
      </c>
      <c r="G87" s="12">
        <f ca="1">IF(F87&lt;&gt;"",ROW($D$5)+MATCH(F87,INDIRECT(Analyse!$AR$7):INDIRECT(Analyse!$AS$7)),"")</f>
        <v>87</v>
      </c>
      <c r="H87" s="1" t="str">
        <f t="shared" ca="1" si="14"/>
        <v>D87</v>
      </c>
      <c r="I87" s="1" t="str">
        <f t="shared" ca="1" si="15"/>
        <v>D86</v>
      </c>
      <c r="J87" s="1" t="str">
        <f t="shared" ca="1" si="16"/>
        <v>C87</v>
      </c>
      <c r="K87" s="1" t="str">
        <f t="shared" ca="1" si="17"/>
        <v>C86</v>
      </c>
      <c r="L87" s="10">
        <f t="shared" ca="1" si="18"/>
        <v>-0.10999999999999943</v>
      </c>
      <c r="M87" s="10">
        <f t="shared" ca="1" si="19"/>
        <v>-0.10000000000000009</v>
      </c>
      <c r="N87" s="2">
        <f t="shared" ca="1" si="20"/>
        <v>1.0999999999999934</v>
      </c>
      <c r="O87" s="10">
        <f t="shared" ca="1" si="21"/>
        <v>43.238999999999976</v>
      </c>
      <c r="P87" s="2">
        <f t="shared" ca="1" si="22"/>
        <v>39.718999999999994</v>
      </c>
      <c r="R87" s="1">
        <f t="shared" ca="1" si="23"/>
        <v>-3.2</v>
      </c>
      <c r="S87" s="2">
        <f t="shared" ca="1" si="24"/>
        <v>39.718999999999994</v>
      </c>
      <c r="T87" s="1">
        <f ca="1">IF(R87&lt;0,MATCH(ABS(R87),$R89:$R$1000,0)+ROW($R89)-1,"")</f>
        <v>151</v>
      </c>
      <c r="U87" s="1" t="str">
        <f t="shared" ca="1" si="25"/>
        <v>S151</v>
      </c>
      <c r="V87" s="11">
        <f t="shared" ca="1" si="26"/>
        <v>39.83</v>
      </c>
      <c r="W87" s="11"/>
      <c r="X87" s="11"/>
      <c r="Y87" s="12">
        <f ca="1">IF(V87&lt;&gt;"",IF(ABS($R87)&lt;0.8*Analyse!$AO$7/2,ABS($V87-$S87)/(INDIRECT($X$5)/100),""),"")</f>
        <v>0.2763141517653509</v>
      </c>
      <c r="AL87" s="1"/>
      <c r="AM87" s="2"/>
    </row>
    <row r="88" spans="2:39" x14ac:dyDescent="0.2">
      <c r="B88">
        <v>-3.02</v>
      </c>
      <c r="C88">
        <v>39.9</v>
      </c>
      <c r="D88" s="13">
        <f ca="1">IF(B88&lt;&gt;"",TRUNC(B88-Analyse!$AP$7,2),"")</f>
        <v>-3.09</v>
      </c>
      <c r="F88" s="1">
        <f t="shared" ca="1" si="27"/>
        <v>-3.1</v>
      </c>
      <c r="G88" s="12">
        <f ca="1">IF(F88&lt;&gt;"",ROW($D$5)+MATCH(F88,INDIRECT(Analyse!$AR$7):INDIRECT(Analyse!$AS$7)),"")</f>
        <v>88</v>
      </c>
      <c r="H88" s="1" t="str">
        <f t="shared" ca="1" si="14"/>
        <v>D88</v>
      </c>
      <c r="I88" s="1" t="str">
        <f t="shared" ca="1" si="15"/>
        <v>D87</v>
      </c>
      <c r="J88" s="1" t="str">
        <f t="shared" ca="1" si="16"/>
        <v>C88</v>
      </c>
      <c r="K88" s="1" t="str">
        <f t="shared" ca="1" si="17"/>
        <v>C87</v>
      </c>
      <c r="L88" s="10">
        <f t="shared" ca="1" si="18"/>
        <v>-0.17000000000000171</v>
      </c>
      <c r="M88" s="10">
        <f t="shared" ca="1" si="19"/>
        <v>-0.10000000000000009</v>
      </c>
      <c r="N88" s="2">
        <f t="shared" ca="1" si="20"/>
        <v>1.7000000000000155</v>
      </c>
      <c r="O88" s="10">
        <f t="shared" ca="1" si="21"/>
        <v>45.153000000000048</v>
      </c>
      <c r="P88" s="2">
        <f t="shared" ca="1" si="22"/>
        <v>39.883000000000003</v>
      </c>
      <c r="R88" s="1">
        <f t="shared" ca="1" si="23"/>
        <v>-3.1</v>
      </c>
      <c r="S88" s="2">
        <f t="shared" ca="1" si="24"/>
        <v>39.883000000000003</v>
      </c>
      <c r="T88" s="1">
        <f ca="1">IF(R88&lt;0,MATCH(ABS(R88),$R90:$R$1000,0)+ROW($R90)-1,"")</f>
        <v>150</v>
      </c>
      <c r="U88" s="1" t="str">
        <f t="shared" ca="1" si="25"/>
        <v>S150</v>
      </c>
      <c r="V88" s="11">
        <f t="shared" ca="1" si="26"/>
        <v>40.002727272727277</v>
      </c>
      <c r="W88" s="11"/>
      <c r="X88" s="11"/>
      <c r="Y88" s="12">
        <f ca="1">IF(V88&lt;&gt;"",IF(ABS($R88)&lt;0.8*Analyse!$AO$7/2,ABS($V88-$S88)/(INDIRECT($X$5)/100),""),"")</f>
        <v>0.298039097358689</v>
      </c>
      <c r="AL88" s="1"/>
      <c r="AM88" s="2"/>
    </row>
    <row r="89" spans="2:39" x14ac:dyDescent="0.2">
      <c r="B89">
        <v>-2.92</v>
      </c>
      <c r="C89">
        <v>39.68</v>
      </c>
      <c r="D89" s="13">
        <f ca="1">IF(B89&lt;&gt;"",TRUNC(B89-Analyse!$AP$7,2),"")</f>
        <v>-2.99</v>
      </c>
      <c r="F89" s="1">
        <f t="shared" ca="1" si="27"/>
        <v>-3</v>
      </c>
      <c r="G89" s="12">
        <f ca="1">IF(F89&lt;&gt;"",ROW($D$5)+MATCH(F89,INDIRECT(Analyse!$AR$7):INDIRECT(Analyse!$AS$7)),"")</f>
        <v>89</v>
      </c>
      <c r="H89" s="1" t="str">
        <f t="shared" ca="1" si="14"/>
        <v>D89</v>
      </c>
      <c r="I89" s="1" t="str">
        <f t="shared" ca="1" si="15"/>
        <v>D88</v>
      </c>
      <c r="J89" s="1" t="str">
        <f t="shared" ca="1" si="16"/>
        <v>C89</v>
      </c>
      <c r="K89" s="1" t="str">
        <f t="shared" ca="1" si="17"/>
        <v>C88</v>
      </c>
      <c r="L89" s="10">
        <f t="shared" ca="1" si="18"/>
        <v>0.21999999999999886</v>
      </c>
      <c r="M89" s="10">
        <f t="shared" ca="1" si="19"/>
        <v>-9.9999999999999645E-2</v>
      </c>
      <c r="N89" s="2">
        <f t="shared" ca="1" si="20"/>
        <v>-2.1999999999999966</v>
      </c>
      <c r="O89" s="10">
        <f t="shared" ca="1" si="21"/>
        <v>33.102000000000011</v>
      </c>
      <c r="P89" s="2">
        <f t="shared" ca="1" si="22"/>
        <v>39.701999999999998</v>
      </c>
      <c r="R89" s="1">
        <f t="shared" ca="1" si="23"/>
        <v>-3</v>
      </c>
      <c r="S89" s="2">
        <f t="shared" ca="1" si="24"/>
        <v>39.701999999999998</v>
      </c>
      <c r="T89" s="1">
        <f ca="1">IF(R89&lt;0,MATCH(ABS(R89),$R91:$R$1000,0)+ROW($R91)-1,"")</f>
        <v>149</v>
      </c>
      <c r="U89" s="1" t="str">
        <f t="shared" ca="1" si="25"/>
        <v>S149</v>
      </c>
      <c r="V89" s="11">
        <f t="shared" ca="1" si="26"/>
        <v>39.962727272727271</v>
      </c>
      <c r="W89" s="11"/>
      <c r="X89" s="11"/>
      <c r="Y89" s="12">
        <f ca="1">IF(V89&lt;&gt;"",IF(ABS($R89)&lt;0.8*Analyse!$AO$7/2,ABS($V89-$S89)/(INDIRECT($X$5)/100),""),"")</f>
        <v>0.6490327496011441</v>
      </c>
      <c r="AL89" s="1"/>
      <c r="AM89" s="2"/>
    </row>
    <row r="90" spans="2:39" x14ac:dyDescent="0.2">
      <c r="B90">
        <v>-2.84</v>
      </c>
      <c r="C90">
        <v>39.94</v>
      </c>
      <c r="D90" s="13">
        <f ca="1">IF(B90&lt;&gt;"",TRUNC(B90-Analyse!$AP$7,2),"")</f>
        <v>-2.91</v>
      </c>
      <c r="F90" s="1">
        <f t="shared" ca="1" si="27"/>
        <v>-2.9</v>
      </c>
      <c r="G90" s="12">
        <f ca="1">IF(F90&lt;&gt;"",ROW($D$5)+MATCH(F90,INDIRECT(Analyse!$AR$7):INDIRECT(Analyse!$AS$7)),"")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-6.0000000000002274E-2</v>
      </c>
      <c r="M90" s="10">
        <f t="shared" ca="1" si="19"/>
        <v>-0.12000000000000011</v>
      </c>
      <c r="N90" s="2">
        <f t="shared" ca="1" si="20"/>
        <v>0.50000000000001854</v>
      </c>
      <c r="O90" s="10">
        <f t="shared" ca="1" si="21"/>
        <v>41.395000000000053</v>
      </c>
      <c r="P90" s="2">
        <f t="shared" ca="1" si="22"/>
        <v>39.945</v>
      </c>
      <c r="R90" s="1">
        <f t="shared" ca="1" si="23"/>
        <v>-2.9</v>
      </c>
      <c r="S90" s="2">
        <f t="shared" ca="1" si="24"/>
        <v>39.945</v>
      </c>
      <c r="T90" s="1">
        <f ca="1">IF(R90&lt;0,MATCH(ABS(R90),$R92:$R$1000,0)+ROW($R92)-1,"")</f>
        <v>148</v>
      </c>
      <c r="U90" s="1" t="str">
        <f t="shared" ca="1" si="25"/>
        <v>S148</v>
      </c>
      <c r="V90" s="11">
        <f t="shared" ca="1" si="26"/>
        <v>39.89</v>
      </c>
      <c r="W90" s="11"/>
      <c r="X90" s="11"/>
      <c r="Y90" s="12">
        <f ca="1">IF(V90&lt;&gt;"",IF(ABS($R90)&lt;0.8*Analyse!$AO$7/2,ABS($V90-$S90)/(INDIRECT($X$5)/100),""),"")</f>
        <v>0.1369124175413842</v>
      </c>
      <c r="AL90" s="1"/>
      <c r="AM90" s="2"/>
    </row>
    <row r="91" spans="2:39" x14ac:dyDescent="0.2">
      <c r="B91">
        <v>-2.72</v>
      </c>
      <c r="C91">
        <v>40</v>
      </c>
      <c r="D91" s="13">
        <f ca="1">IF(B91&lt;&gt;"",TRUNC(B91-Analyse!$AP$7,2),"")</f>
        <v>-2.79</v>
      </c>
      <c r="F91" s="1">
        <f t="shared" ca="1" si="27"/>
        <v>-2.8</v>
      </c>
      <c r="G91" s="12">
        <f ca="1">IF(F91&lt;&gt;"",ROW($D$5)+MATCH(F91,INDIRECT(Analyse!$AR$7):INDIRECT(Analyse!$AS$7)),"")</f>
        <v>91</v>
      </c>
      <c r="H91" s="1" t="str">
        <f t="shared" ca="1" si="14"/>
        <v>D91</v>
      </c>
      <c r="I91" s="1" t="str">
        <f t="shared" ca="1" si="15"/>
        <v>D90</v>
      </c>
      <c r="J91" s="1" t="str">
        <f t="shared" ca="1" si="16"/>
        <v>C91</v>
      </c>
      <c r="K91" s="1" t="str">
        <f t="shared" ca="1" si="17"/>
        <v>C90</v>
      </c>
      <c r="L91" s="10">
        <f t="shared" ca="1" si="18"/>
        <v>-6.0000000000002274E-2</v>
      </c>
      <c r="M91" s="10">
        <f t="shared" ca="1" si="19"/>
        <v>-0.12000000000000011</v>
      </c>
      <c r="N91" s="2">
        <f t="shared" ca="1" si="20"/>
        <v>0.50000000000001854</v>
      </c>
      <c r="O91" s="10">
        <f t="shared" ca="1" si="21"/>
        <v>41.395000000000053</v>
      </c>
      <c r="P91" s="2">
        <f t="shared" ca="1" si="22"/>
        <v>39.995000000000005</v>
      </c>
      <c r="R91" s="1">
        <f t="shared" ca="1" si="23"/>
        <v>-2.8</v>
      </c>
      <c r="S91" s="2">
        <f t="shared" ca="1" si="24"/>
        <v>39.995000000000005</v>
      </c>
      <c r="T91" s="1">
        <f ca="1">IF(R91&lt;0,MATCH(ABS(R91),$R93:$R$1000,0)+ROW($R93)-1,"")</f>
        <v>147</v>
      </c>
      <c r="U91" s="1" t="str">
        <f t="shared" ca="1" si="25"/>
        <v>S147</v>
      </c>
      <c r="V91" s="11">
        <f t="shared" ca="1" si="26"/>
        <v>39.671818181818182</v>
      </c>
      <c r="W91" s="11"/>
      <c r="X91" s="11"/>
      <c r="Y91" s="12">
        <f ca="1">IF(V91&lt;&gt;"",IF(ABS($R91)&lt;0.8*Analyse!$AO$7/2,ABS($V91-$S91)/(INDIRECT($X$5)/100),""),"")</f>
        <v>0.80450189150352081</v>
      </c>
      <c r="AL91" s="1"/>
      <c r="AM91" s="2"/>
    </row>
    <row r="92" spans="2:39" x14ac:dyDescent="0.2">
      <c r="B92">
        <v>-2.64</v>
      </c>
      <c r="C92">
        <v>39.81</v>
      </c>
      <c r="D92" s="13">
        <f ca="1">IF(B92&lt;&gt;"",TRUNC(B92-Analyse!$AP$7,2),"")</f>
        <v>-2.71</v>
      </c>
      <c r="F92" s="1">
        <f t="shared" ca="1" si="27"/>
        <v>-2.7</v>
      </c>
      <c r="G92" s="12">
        <f ca="1">IF(F92&lt;&gt;"",ROW($D$5)+MATCH(F92,INDIRECT(Analyse!$AR$7):INDIRECT(Analyse!$AS$7)),"")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-0.22999999999999687</v>
      </c>
      <c r="M92" s="10">
        <f t="shared" ca="1" si="19"/>
        <v>-0.10000000000000009</v>
      </c>
      <c r="N92" s="2">
        <f t="shared" ca="1" si="20"/>
        <v>2.2999999999999665</v>
      </c>
      <c r="O92" s="10">
        <f t="shared" ca="1" si="21"/>
        <v>46.042999999999914</v>
      </c>
      <c r="P92" s="2">
        <f t="shared" ca="1" si="22"/>
        <v>39.833000000000006</v>
      </c>
      <c r="R92" s="1">
        <f t="shared" ca="1" si="23"/>
        <v>-2.7</v>
      </c>
      <c r="S92" s="2">
        <f t="shared" ca="1" si="24"/>
        <v>39.833000000000006</v>
      </c>
      <c r="T92" s="1">
        <f ca="1">IF(R92&lt;0,MATCH(ABS(R92),$R94:$R$1000,0)+ROW($R94)-1,"")</f>
        <v>146</v>
      </c>
      <c r="U92" s="1" t="str">
        <f t="shared" ca="1" si="25"/>
        <v>S146</v>
      </c>
      <c r="V92" s="11">
        <f t="shared" ca="1" si="26"/>
        <v>39.825000000000003</v>
      </c>
      <c r="W92" s="11"/>
      <c r="X92" s="11"/>
      <c r="Y92" s="12">
        <f ca="1">IF(V92&lt;&gt;"",IF(ABS($R92)&lt;0.8*Analyse!$AO$7/2,ABS($V92-$S92)/(INDIRECT($X$5)/100),""),"")</f>
        <v>1.9914533460571725E-2</v>
      </c>
      <c r="AL92" s="1"/>
      <c r="AM92" s="2"/>
    </row>
    <row r="93" spans="2:39" x14ac:dyDescent="0.2">
      <c r="B93">
        <v>-2.54</v>
      </c>
      <c r="C93">
        <v>40.04</v>
      </c>
      <c r="D93" s="13">
        <f ca="1">IF(B93&lt;&gt;"",TRUNC(B93-Analyse!$AP$7,2),"")</f>
        <v>-2.61</v>
      </c>
      <c r="F93" s="1">
        <f t="shared" ca="1" si="27"/>
        <v>-2.6</v>
      </c>
      <c r="G93" s="12">
        <f ca="1">IF(F93&lt;&gt;"",ROW($D$5)+MATCH(F93,INDIRECT(Analyse!$AR$7):INDIRECT(Analyse!$AS$7)),"")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0.15999999999999659</v>
      </c>
      <c r="M93" s="10">
        <f t="shared" ca="1" si="19"/>
        <v>-0.11999999999999966</v>
      </c>
      <c r="N93" s="2">
        <f t="shared" ca="1" si="20"/>
        <v>-1.3333333333333086</v>
      </c>
      <c r="O93" s="10">
        <f t="shared" ca="1" si="21"/>
        <v>36.560000000000066</v>
      </c>
      <c r="P93" s="2">
        <f t="shared" ca="1" si="22"/>
        <v>40.026666666666671</v>
      </c>
      <c r="R93" s="1">
        <f t="shared" ca="1" si="23"/>
        <v>-2.6</v>
      </c>
      <c r="S93" s="2">
        <f t="shared" ca="1" si="24"/>
        <v>40.026666666666671</v>
      </c>
      <c r="T93" s="1">
        <f ca="1">IF(R93&lt;0,MATCH(ABS(R93),$R95:$R$1000,0)+ROW($R95)-1,"")</f>
        <v>145</v>
      </c>
      <c r="U93" s="1" t="str">
        <f t="shared" ca="1" si="25"/>
        <v>S145</v>
      </c>
      <c r="V93" s="11">
        <f t="shared" ca="1" si="26"/>
        <v>39.875000000000007</v>
      </c>
      <c r="W93" s="11"/>
      <c r="X93" s="11"/>
      <c r="Y93" s="12">
        <f ca="1">IF(V93&lt;&gt;"",IF(ABS($R93)&lt;0.8*Analyse!$AO$7/2,ABS($V93-$S93)/(INDIRECT($X$5)/100),""),"")</f>
        <v>0.37754636352320559</v>
      </c>
      <c r="AL93" s="1"/>
      <c r="AM93" s="2"/>
    </row>
    <row r="94" spans="2:39" x14ac:dyDescent="0.2">
      <c r="B94">
        <v>-2.42</v>
      </c>
      <c r="C94">
        <v>39.880000000000003</v>
      </c>
      <c r="D94" s="13">
        <f ca="1">IF(B94&lt;&gt;"",TRUNC(B94-Analyse!$AP$7,2),"")</f>
        <v>-2.4900000000000002</v>
      </c>
      <c r="F94" s="1">
        <f t="shared" ca="1" si="27"/>
        <v>-2.5</v>
      </c>
      <c r="G94" s="12">
        <f ca="1">IF(F94&lt;&gt;"",ROW($D$5)+MATCH(F94,INDIRECT(Analyse!$AR$7):INDIRECT(Analyse!$AS$7)),"")</f>
        <v>94</v>
      </c>
      <c r="H94" s="1" t="str">
        <f t="shared" ca="1" si="14"/>
        <v>D94</v>
      </c>
      <c r="I94" s="1" t="str">
        <f t="shared" ca="1" si="15"/>
        <v>D93</v>
      </c>
      <c r="J94" s="1" t="str">
        <f t="shared" ca="1" si="16"/>
        <v>C94</v>
      </c>
      <c r="K94" s="1" t="str">
        <f t="shared" ca="1" si="17"/>
        <v>C93</v>
      </c>
      <c r="L94" s="10">
        <f t="shared" ca="1" si="18"/>
        <v>0.15999999999999659</v>
      </c>
      <c r="M94" s="10">
        <f t="shared" ca="1" si="19"/>
        <v>-0.11999999999999966</v>
      </c>
      <c r="N94" s="2">
        <f t="shared" ca="1" si="20"/>
        <v>-1.3333333333333086</v>
      </c>
      <c r="O94" s="10">
        <f t="shared" ca="1" si="21"/>
        <v>36.560000000000066</v>
      </c>
      <c r="P94" s="2">
        <f t="shared" ca="1" si="22"/>
        <v>39.893333333333338</v>
      </c>
      <c r="R94" s="1">
        <f t="shared" ca="1" si="23"/>
        <v>-2.5</v>
      </c>
      <c r="S94" s="2">
        <f t="shared" ca="1" si="24"/>
        <v>39.893333333333338</v>
      </c>
      <c r="T94" s="1">
        <f ca="1">IF(R94&lt;0,MATCH(ABS(R94),$R96:$R$1000,0)+ROW($R96)-1,"")</f>
        <v>144</v>
      </c>
      <c r="U94" s="1" t="str">
        <f t="shared" ca="1" si="25"/>
        <v>S144</v>
      </c>
      <c r="V94" s="11">
        <f t="shared" ca="1" si="26"/>
        <v>40.076363636363638</v>
      </c>
      <c r="W94" s="11"/>
      <c r="X94" s="11"/>
      <c r="Y94" s="12">
        <f ca="1">IF(V94&lt;&gt;"",IF(ABS($R94)&lt;0.8*Analyse!$AO$7/2,ABS($V94-$S94)/(INDIRECT($X$5)/100),""),"")</f>
        <v>0.45562038674928429</v>
      </c>
      <c r="AL94" s="1"/>
      <c r="AM94" s="2"/>
    </row>
    <row r="95" spans="2:39" x14ac:dyDescent="0.2">
      <c r="B95">
        <v>-2.34</v>
      </c>
      <c r="C95">
        <v>39.86</v>
      </c>
      <c r="D95" s="13">
        <f ca="1">IF(B95&lt;&gt;"",TRUNC(B95-Analyse!$AP$7,2),"")</f>
        <v>-2.41</v>
      </c>
      <c r="F95" s="1">
        <f t="shared" ca="1" si="27"/>
        <v>-2.4</v>
      </c>
      <c r="G95" s="12">
        <f ca="1">IF(F95&lt;&gt;"",ROW($D$5)+MATCH(F95,INDIRECT(Analyse!$AR$7):INDIRECT(Analyse!$AS$7)),"")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-0.17000000000000171</v>
      </c>
      <c r="M95" s="10">
        <f t="shared" ca="1" si="19"/>
        <v>-0.10000000000000009</v>
      </c>
      <c r="N95" s="2">
        <f t="shared" ca="1" si="20"/>
        <v>1.7000000000000155</v>
      </c>
      <c r="O95" s="10">
        <f t="shared" ca="1" si="21"/>
        <v>43.957000000000036</v>
      </c>
      <c r="P95" s="2">
        <f t="shared" ca="1" si="22"/>
        <v>39.876999999999995</v>
      </c>
      <c r="R95" s="1">
        <f t="shared" ca="1" si="23"/>
        <v>-2.4</v>
      </c>
      <c r="S95" s="2">
        <f t="shared" ca="1" si="24"/>
        <v>39.876999999999995</v>
      </c>
      <c r="T95" s="1">
        <f ca="1">IF(R95&lt;0,MATCH(ABS(R95),$R97:$R$1000,0)+ROW($R97)-1,"")</f>
        <v>143</v>
      </c>
      <c r="U95" s="1" t="str">
        <f t="shared" ca="1" si="25"/>
        <v>S143</v>
      </c>
      <c r="V95" s="11">
        <f t="shared" ca="1" si="26"/>
        <v>40.14</v>
      </c>
      <c r="W95" s="11"/>
      <c r="X95" s="11"/>
      <c r="Y95" s="12">
        <f ca="1">IF(V95&lt;&gt;"",IF(ABS($R95)&lt;0.8*Analyse!$AO$7/2,ABS($V95-$S95)/(INDIRECT($X$5)/100),""),"")</f>
        <v>0.65469028751608982</v>
      </c>
      <c r="AL95" s="1"/>
      <c r="AM95" s="2"/>
    </row>
    <row r="96" spans="2:39" x14ac:dyDescent="0.2">
      <c r="B96">
        <v>-2.2400000000000002</v>
      </c>
      <c r="C96">
        <v>40.03</v>
      </c>
      <c r="D96" s="13">
        <f ca="1">IF(B96&lt;&gt;"",TRUNC(B96-Analyse!$AP$7,2),"")</f>
        <v>-2.31</v>
      </c>
      <c r="F96" s="1">
        <f t="shared" ca="1" si="27"/>
        <v>-2.2999999999999998</v>
      </c>
      <c r="G96" s="12">
        <f ca="1">IF(F96&lt;&gt;"",ROW($D$5)+MATCH(F96,INDIRECT(Analyse!$AR$7):INDIRECT(Analyse!$AS$7)),"")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0.14000000000000057</v>
      </c>
      <c r="M96" s="10">
        <f t="shared" ca="1" si="19"/>
        <v>-0.12000000000000011</v>
      </c>
      <c r="N96" s="2">
        <f t="shared" ca="1" si="20"/>
        <v>-1.1666666666666703</v>
      </c>
      <c r="O96" s="10">
        <f t="shared" ca="1" si="21"/>
        <v>37.334999999999994</v>
      </c>
      <c r="P96" s="2">
        <f t="shared" ca="1" si="22"/>
        <v>40.018333333333338</v>
      </c>
      <c r="R96" s="1">
        <f t="shared" ca="1" si="23"/>
        <v>-2.2999999999999998</v>
      </c>
      <c r="S96" s="2">
        <f t="shared" ca="1" si="24"/>
        <v>40.018333333333338</v>
      </c>
      <c r="T96" s="1">
        <f ca="1">IF(R96&lt;0,MATCH(ABS(R96),$R98:$R$1000,0)+ROW($R98)-1,"")</f>
        <v>142</v>
      </c>
      <c r="U96" s="1" t="str">
        <f t="shared" ca="1" si="25"/>
        <v>S142</v>
      </c>
      <c r="V96" s="11">
        <f t="shared" ca="1" si="26"/>
        <v>40.11</v>
      </c>
      <c r="W96" s="11"/>
      <c r="X96" s="11"/>
      <c r="Y96" s="12">
        <f ca="1">IF(V96&lt;&gt;"",IF(ABS($R96)&lt;0.8*Analyse!$AO$7/2,ABS($V96-$S96)/(INDIRECT($X$5)/100),""),"")</f>
        <v>0.22818736256896185</v>
      </c>
      <c r="AL96" s="1"/>
      <c r="AM96" s="2"/>
    </row>
    <row r="97" spans="2:39" x14ac:dyDescent="0.2">
      <c r="B97">
        <v>-2.12</v>
      </c>
      <c r="C97">
        <v>39.89</v>
      </c>
      <c r="D97" s="13">
        <f ca="1">IF(B97&lt;&gt;"",TRUNC(B97-Analyse!$AP$7,2),"")</f>
        <v>-2.19</v>
      </c>
      <c r="F97" s="1">
        <f t="shared" ca="1" si="27"/>
        <v>-2.2000000000000002</v>
      </c>
      <c r="G97" s="12">
        <f ca="1">IF(F97&lt;&gt;"",ROW($D$5)+MATCH(F97,INDIRECT(Analyse!$AR$7):INDIRECT(Analyse!$AS$7)),"")</f>
        <v>97</v>
      </c>
      <c r="H97" s="1" t="str">
        <f t="shared" ca="1" si="14"/>
        <v>D97</v>
      </c>
      <c r="I97" s="1" t="str">
        <f t="shared" ca="1" si="15"/>
        <v>D96</v>
      </c>
      <c r="J97" s="1" t="str">
        <f t="shared" ca="1" si="16"/>
        <v>C97</v>
      </c>
      <c r="K97" s="1" t="str">
        <f t="shared" ca="1" si="17"/>
        <v>C96</v>
      </c>
      <c r="L97" s="10">
        <f t="shared" ca="1" si="18"/>
        <v>0.14000000000000057</v>
      </c>
      <c r="M97" s="10">
        <f t="shared" ca="1" si="19"/>
        <v>-0.12000000000000011</v>
      </c>
      <c r="N97" s="2">
        <f t="shared" ca="1" si="20"/>
        <v>-1.1666666666666703</v>
      </c>
      <c r="O97" s="10">
        <f t="shared" ca="1" si="21"/>
        <v>37.334999999999994</v>
      </c>
      <c r="P97" s="2">
        <f t="shared" ca="1" si="22"/>
        <v>39.901666666666671</v>
      </c>
      <c r="R97" s="1">
        <f t="shared" ca="1" si="23"/>
        <v>-2.2000000000000002</v>
      </c>
      <c r="S97" s="2">
        <f t="shared" ca="1" si="24"/>
        <v>39.901666666666671</v>
      </c>
      <c r="T97" s="1">
        <f ca="1">IF(R97&lt;0,MATCH(ABS(R97),$R99:$R$1000,0)+ROW($R99)-1,"")</f>
        <v>141</v>
      </c>
      <c r="U97" s="1" t="str">
        <f t="shared" ca="1" si="25"/>
        <v>S141</v>
      </c>
      <c r="V97" s="11">
        <f t="shared" ca="1" si="26"/>
        <v>39.910000000000004</v>
      </c>
      <c r="W97" s="11"/>
      <c r="X97" s="11"/>
      <c r="Y97" s="12">
        <f ca="1">IF(V97&lt;&gt;"",IF(ABS($R97)&lt;0.8*Analyse!$AO$7/2,ABS($V97-$S97)/(INDIRECT($X$5)/100),""),"")</f>
        <v>2.0744305688087439E-2</v>
      </c>
      <c r="AL97" s="1"/>
      <c r="AM97" s="2"/>
    </row>
    <row r="98" spans="2:39" x14ac:dyDescent="0.2">
      <c r="B98">
        <v>-2.02</v>
      </c>
      <c r="C98">
        <v>40.06</v>
      </c>
      <c r="D98" s="13">
        <f ca="1">IF(B98&lt;&gt;"",TRUNC(B98-Analyse!$AP$7,2),"")</f>
        <v>-2.09</v>
      </c>
      <c r="F98" s="1">
        <f t="shared" ca="1" si="27"/>
        <v>-2.1</v>
      </c>
      <c r="G98" s="12">
        <f ca="1">IF(F98&lt;&gt;"",ROW($D$5)+MATCH(F98,INDIRECT(Analyse!$AR$7):INDIRECT(Analyse!$AS$7)),"")</f>
        <v>98</v>
      </c>
      <c r="H98" s="1" t="str">
        <f t="shared" ca="1" si="14"/>
        <v>D98</v>
      </c>
      <c r="I98" s="1" t="str">
        <f t="shared" ca="1" si="15"/>
        <v>D97</v>
      </c>
      <c r="J98" s="1" t="str">
        <f t="shared" ca="1" si="16"/>
        <v>C98</v>
      </c>
      <c r="K98" s="1" t="str">
        <f t="shared" ca="1" si="17"/>
        <v>C97</v>
      </c>
      <c r="L98" s="10">
        <f t="shared" ca="1" si="18"/>
        <v>-0.17000000000000171</v>
      </c>
      <c r="M98" s="10">
        <f t="shared" ca="1" si="19"/>
        <v>-0.10000000000000009</v>
      </c>
      <c r="N98" s="2">
        <f t="shared" ca="1" si="20"/>
        <v>1.7000000000000155</v>
      </c>
      <c r="O98" s="10">
        <f t="shared" ca="1" si="21"/>
        <v>43.613000000000035</v>
      </c>
      <c r="P98" s="2">
        <f t="shared" ca="1" si="22"/>
        <v>40.042999999999999</v>
      </c>
      <c r="R98" s="1">
        <f t="shared" ca="1" si="23"/>
        <v>-2.1</v>
      </c>
      <c r="S98" s="2">
        <f t="shared" ca="1" si="24"/>
        <v>40.042999999999999</v>
      </c>
      <c r="T98" s="1">
        <f ca="1">IF(R98&lt;0,MATCH(ABS(R98),$R100:$R$1000,0)+ROW($R100)-1,"")</f>
        <v>140</v>
      </c>
      <c r="U98" s="1" t="str">
        <f t="shared" ca="1" si="25"/>
        <v>S140</v>
      </c>
      <c r="V98" s="11">
        <f t="shared" ca="1" si="26"/>
        <v>40.184000000000005</v>
      </c>
      <c r="W98" s="11"/>
      <c r="X98" s="11"/>
      <c r="Y98" s="12">
        <f ca="1">IF(V98&lt;&gt;"",IF(ABS($R98)&lt;0.8*Analyse!$AO$7/2,ABS($V98-$S98)/(INDIRECT($X$5)/100),""),"")</f>
        <v>0.35099365224247275</v>
      </c>
      <c r="AL98" s="1"/>
      <c r="AM98" s="2"/>
    </row>
    <row r="99" spans="2:39" x14ac:dyDescent="0.2">
      <c r="B99">
        <v>-1.92</v>
      </c>
      <c r="C99">
        <v>40</v>
      </c>
      <c r="D99" s="13">
        <f ca="1">IF(B99&lt;&gt;"",TRUNC(B99-Analyse!$AP$7,2),"")</f>
        <v>-1.99</v>
      </c>
      <c r="F99" s="1">
        <f t="shared" ca="1" si="27"/>
        <v>-2</v>
      </c>
      <c r="G99" s="12">
        <f ca="1">IF(F99&lt;&gt;"",ROW($D$5)+MATCH(F99,INDIRECT(Analyse!$AR$7):INDIRECT(Analyse!$AS$7)),"")</f>
        <v>99</v>
      </c>
      <c r="H99" s="1" t="str">
        <f t="shared" ca="1" si="14"/>
        <v>D99</v>
      </c>
      <c r="I99" s="1" t="str">
        <f t="shared" ca="1" si="15"/>
        <v>D98</v>
      </c>
      <c r="J99" s="1" t="str">
        <f t="shared" ca="1" si="16"/>
        <v>C99</v>
      </c>
      <c r="K99" s="1" t="str">
        <f t="shared" ca="1" si="17"/>
        <v>C98</v>
      </c>
      <c r="L99" s="10">
        <f t="shared" ca="1" si="18"/>
        <v>6.0000000000002274E-2</v>
      </c>
      <c r="M99" s="10">
        <f t="shared" ca="1" si="19"/>
        <v>-9.9999999999999867E-2</v>
      </c>
      <c r="N99" s="2">
        <f t="shared" ca="1" si="20"/>
        <v>-0.60000000000002351</v>
      </c>
      <c r="O99" s="10">
        <f t="shared" ca="1" si="21"/>
        <v>38.805999999999955</v>
      </c>
      <c r="P99" s="2">
        <f t="shared" ca="1" si="22"/>
        <v>40.006</v>
      </c>
      <c r="R99" s="1">
        <f t="shared" ca="1" si="23"/>
        <v>-2</v>
      </c>
      <c r="S99" s="2">
        <f t="shared" ca="1" si="24"/>
        <v>40.006</v>
      </c>
      <c r="T99" s="1">
        <f ca="1">IF(R99&lt;0,MATCH(ABS(R99),$R101:$R$1000,0)+ROW($R101)-1,"")</f>
        <v>139</v>
      </c>
      <c r="U99" s="1" t="str">
        <f t="shared" ca="1" si="25"/>
        <v>S139</v>
      </c>
      <c r="V99" s="11">
        <f t="shared" ca="1" si="26"/>
        <v>40.047499999999999</v>
      </c>
      <c r="W99" s="11"/>
      <c r="X99" s="11"/>
      <c r="Y99" s="12">
        <f ca="1">IF(V99&lt;&gt;"",IF(ABS($R99)&lt;0.8*Analyse!$AO$7/2,ABS($V99-$S99)/(INDIRECT($X$5)/100),""),"")</f>
        <v>0.10330664232667934</v>
      </c>
      <c r="AL99" s="1"/>
      <c r="AM99" s="2"/>
    </row>
    <row r="100" spans="2:39" x14ac:dyDescent="0.2">
      <c r="B100">
        <v>-1.84</v>
      </c>
      <c r="C100">
        <v>40.01</v>
      </c>
      <c r="D100" s="13">
        <f ca="1">IF(B100&lt;&gt;"",TRUNC(B100-Analyse!$AP$7,2),"")</f>
        <v>-1.91</v>
      </c>
      <c r="F100" s="1">
        <f t="shared" ca="1" si="27"/>
        <v>-1.9</v>
      </c>
      <c r="G100" s="12">
        <f ca="1">IF(F100&lt;&gt;"",ROW($D$5)+MATCH(F100,INDIRECT(Analyse!$AR$7):INDIRECT(Analyse!$AS$7)),"")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-9.0000000000003411E-2</v>
      </c>
      <c r="M100" s="10">
        <f t="shared" ca="1" si="19"/>
        <v>-9.9999999999999867E-2</v>
      </c>
      <c r="N100" s="2">
        <f t="shared" ca="1" si="20"/>
        <v>0.90000000000003533</v>
      </c>
      <c r="O100" s="10">
        <f t="shared" ca="1" si="21"/>
        <v>41.729000000000063</v>
      </c>
      <c r="P100" s="2">
        <f t="shared" ca="1" si="22"/>
        <v>40.018999999999998</v>
      </c>
      <c r="R100" s="1">
        <f t="shared" ca="1" si="23"/>
        <v>-1.9</v>
      </c>
      <c r="S100" s="2">
        <f t="shared" ca="1" si="24"/>
        <v>40.018999999999998</v>
      </c>
      <c r="T100" s="1">
        <f ca="1">IF(R100&lt;0,MATCH(ABS(R100),$R102:$R$1000,0)+ROW($R102)-1,"")</f>
        <v>138</v>
      </c>
      <c r="U100" s="1" t="str">
        <f t="shared" ca="1" si="25"/>
        <v>S138</v>
      </c>
      <c r="V100" s="11">
        <f t="shared" ca="1" si="26"/>
        <v>40.122500000000002</v>
      </c>
      <c r="W100" s="11"/>
      <c r="X100" s="11"/>
      <c r="Y100" s="12">
        <f ca="1">IF(V100&lt;&gt;"",IF(ABS($R100)&lt;0.8*Analyse!$AO$7/2,ABS($V100-$S100)/(INDIRECT($X$5)/100),""),"")</f>
        <v>0.25764427664607042</v>
      </c>
      <c r="AL100" s="1"/>
      <c r="AM100" s="2"/>
    </row>
    <row r="101" spans="2:39" x14ac:dyDescent="0.2">
      <c r="B101">
        <v>-1.74</v>
      </c>
      <c r="C101">
        <v>40.1</v>
      </c>
      <c r="D101" s="13">
        <f ca="1">IF(B101&lt;&gt;"",TRUNC(B101-Analyse!$AP$7,2),"")</f>
        <v>-1.81</v>
      </c>
      <c r="F101" s="1">
        <f t="shared" ca="1" si="27"/>
        <v>-1.8</v>
      </c>
      <c r="G101" s="12">
        <f ca="1">IF(F101&lt;&gt;"",ROW($D$5)+MATCH(F101,INDIRECT(Analyse!$AR$7):INDIRECT(Analyse!$AS$7)),"")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0.23000000000000398</v>
      </c>
      <c r="M101" s="10">
        <f t="shared" ca="1" si="19"/>
        <v>-0.1100000000000001</v>
      </c>
      <c r="N101" s="2">
        <f t="shared" ca="1" si="20"/>
        <v>-2.090909090909125</v>
      </c>
      <c r="O101" s="10">
        <f t="shared" ca="1" si="21"/>
        <v>36.315454545454486</v>
      </c>
      <c r="P101" s="2">
        <f t="shared" ca="1" si="22"/>
        <v>40.079090909090908</v>
      </c>
      <c r="R101" s="1">
        <f t="shared" ca="1" si="23"/>
        <v>-1.8</v>
      </c>
      <c r="S101" s="2">
        <f t="shared" ca="1" si="24"/>
        <v>40.079090909090908</v>
      </c>
      <c r="T101" s="1">
        <f ca="1">IF(R101&lt;0,MATCH(ABS(R101),$R103:$R$1000,0)+ROW($R103)-1,"")</f>
        <v>137</v>
      </c>
      <c r="U101" s="1" t="str">
        <f t="shared" ca="1" si="25"/>
        <v>S137</v>
      </c>
      <c r="V101" s="11">
        <f t="shared" ca="1" si="26"/>
        <v>40.298181818181817</v>
      </c>
      <c r="W101" s="11"/>
      <c r="X101" s="11"/>
      <c r="Y101" s="12">
        <f ca="1">IF(V101&lt;&gt;"",IF(ABS($R101)&lt;0.8*Analyse!$AO$7/2,ABS($V101-$S101)/(INDIRECT($X$5)/100),""),"")</f>
        <v>0.54538665499956551</v>
      </c>
      <c r="AL101" s="1"/>
      <c r="AM101" s="2"/>
    </row>
    <row r="102" spans="2:39" x14ac:dyDescent="0.2">
      <c r="B102">
        <v>-1.63</v>
      </c>
      <c r="C102">
        <v>39.869999999999997</v>
      </c>
      <c r="D102" s="13">
        <f ca="1">IF(B102&lt;&gt;"",TRUNC(B102-Analyse!$AP$7,2),"")</f>
        <v>-1.7</v>
      </c>
      <c r="F102" s="1">
        <f t="shared" ca="1" si="27"/>
        <v>-1.7</v>
      </c>
      <c r="G102" s="12">
        <f ca="1">IF(F102&lt;&gt;"",ROW($D$5)+MATCH(F102,INDIRECT(Analyse!$AR$7):INDIRECT(Analyse!$AS$7)),"")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-7.0000000000000284E-2</v>
      </c>
      <c r="M102" s="10">
        <f t="shared" ca="1" si="19"/>
        <v>-0.10999999999999988</v>
      </c>
      <c r="N102" s="2">
        <f t="shared" ca="1" si="20"/>
        <v>0.63636363636363968</v>
      </c>
      <c r="O102" s="10">
        <f t="shared" ca="1" si="21"/>
        <v>40.951818181818183</v>
      </c>
      <c r="P102" s="2">
        <f t="shared" ca="1" si="22"/>
        <v>39.869999999999997</v>
      </c>
      <c r="R102" s="1">
        <f t="shared" ca="1" si="23"/>
        <v>-1.7</v>
      </c>
      <c r="S102" s="2">
        <f t="shared" ca="1" si="24"/>
        <v>39.869999999999997</v>
      </c>
      <c r="T102" s="1">
        <f ca="1">IF(R102&lt;0,MATCH(ABS(R102),$R104:$R$1000,0)+ROW($R104)-1,"")</f>
        <v>136</v>
      </c>
      <c r="U102" s="1" t="str">
        <f t="shared" ca="1" si="25"/>
        <v>S136</v>
      </c>
      <c r="V102" s="11">
        <f t="shared" ca="1" si="26"/>
        <v>40.179999999999993</v>
      </c>
      <c r="W102" s="11"/>
      <c r="X102" s="11"/>
      <c r="Y102" s="12">
        <f ca="1">IF(V102&lt;&gt;"",IF(ABS($R102)&lt;0.8*Analyse!$AO$7/2,ABS($V102-$S102)/(INDIRECT($X$5)/100),""),"")</f>
        <v>0.77168817159688463</v>
      </c>
      <c r="AL102" s="1"/>
      <c r="AM102" s="2"/>
    </row>
    <row r="103" spans="2:39" x14ac:dyDescent="0.2">
      <c r="B103">
        <v>-1.52</v>
      </c>
      <c r="C103">
        <v>39.94</v>
      </c>
      <c r="D103" s="13">
        <f ca="1">IF(B103&lt;&gt;"",TRUNC(B103-Analyse!$AP$7,2),"")</f>
        <v>-1.59</v>
      </c>
      <c r="F103" s="1">
        <f t="shared" ca="1" si="27"/>
        <v>-1.6</v>
      </c>
      <c r="G103" s="12">
        <f ca="1">IF(F103&lt;&gt;"",ROW($D$5)+MATCH(F103,INDIRECT(Analyse!$AR$7):INDIRECT(Analyse!$AS$7)),"")</f>
        <v>103</v>
      </c>
      <c r="H103" s="1" t="str">
        <f t="shared" ca="1" si="14"/>
        <v>D103</v>
      </c>
      <c r="I103" s="1" t="str">
        <f t="shared" ca="1" si="15"/>
        <v>D102</v>
      </c>
      <c r="J103" s="1" t="str">
        <f t="shared" ca="1" si="16"/>
        <v>C103</v>
      </c>
      <c r="K103" s="1" t="str">
        <f t="shared" ca="1" si="17"/>
        <v>C102</v>
      </c>
      <c r="L103" s="10">
        <f t="shared" ca="1" si="18"/>
        <v>-7.0000000000000284E-2</v>
      </c>
      <c r="M103" s="10">
        <f t="shared" ca="1" si="19"/>
        <v>-0.10999999999999988</v>
      </c>
      <c r="N103" s="2">
        <f t="shared" ca="1" si="20"/>
        <v>0.63636363636363968</v>
      </c>
      <c r="O103" s="10">
        <f t="shared" ca="1" si="21"/>
        <v>40.951818181818183</v>
      </c>
      <c r="P103" s="2">
        <f t="shared" ca="1" si="22"/>
        <v>39.93363636363636</v>
      </c>
      <c r="R103" s="1">
        <f t="shared" ca="1" si="23"/>
        <v>-1.6</v>
      </c>
      <c r="S103" s="2">
        <f t="shared" ca="1" si="24"/>
        <v>39.93363636363636</v>
      </c>
      <c r="T103" s="1">
        <f ca="1">IF(R103&lt;0,MATCH(ABS(R103),$R105:$R$1000,0)+ROW($R105)-1,"")</f>
        <v>135</v>
      </c>
      <c r="U103" s="1" t="str">
        <f t="shared" ca="1" si="25"/>
        <v>S135</v>
      </c>
      <c r="V103" s="11">
        <f t="shared" ca="1" si="26"/>
        <v>40.01</v>
      </c>
      <c r="W103" s="11"/>
      <c r="X103" s="11"/>
      <c r="Y103" s="12">
        <f ca="1">IF(V103&lt;&gt;"",IF(ABS($R103)&lt;0.8*Analyse!$AO$7/2,ABS($V103-$S103)/(INDIRECT($X$5)/100),""),"")</f>
        <v>0.19009327394176151</v>
      </c>
      <c r="AL103" s="1"/>
      <c r="AM103" s="2"/>
    </row>
    <row r="104" spans="2:39" x14ac:dyDescent="0.2">
      <c r="B104">
        <v>-1.44</v>
      </c>
      <c r="C104">
        <v>40.159999999999997</v>
      </c>
      <c r="D104" s="13">
        <f ca="1">IF(B104&lt;&gt;"",TRUNC(B104-Analyse!$AP$7,2),"")</f>
        <v>-1.51</v>
      </c>
      <c r="F104" s="1">
        <f t="shared" ca="1" si="27"/>
        <v>-1.5</v>
      </c>
      <c r="G104" s="12">
        <f ca="1">IF(F104&lt;&gt;"",ROW($D$5)+MATCH(F104,INDIRECT(Analyse!$AR$7):INDIRECT(Analyse!$AS$7)),"")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0.1699999999999946</v>
      </c>
      <c r="M104" s="10">
        <f t="shared" ca="1" si="19"/>
        <v>-0.12000000000000011</v>
      </c>
      <c r="N104" s="2">
        <f t="shared" ca="1" si="20"/>
        <v>-1.4166666666666203</v>
      </c>
      <c r="O104" s="10">
        <f t="shared" ca="1" si="21"/>
        <v>38.0208333333334</v>
      </c>
      <c r="P104" s="2">
        <f t="shared" ca="1" si="22"/>
        <v>40.145833333333329</v>
      </c>
      <c r="R104" s="1">
        <f t="shared" ca="1" si="23"/>
        <v>-1.5</v>
      </c>
      <c r="S104" s="2">
        <f t="shared" ca="1" si="24"/>
        <v>40.145833333333329</v>
      </c>
      <c r="T104" s="1">
        <f ca="1">IF(R104&lt;0,MATCH(ABS(R104),$R106:$R$1000,0)+ROW($R106)-1,"")</f>
        <v>134</v>
      </c>
      <c r="U104" s="1" t="str">
        <f t="shared" ca="1" si="25"/>
        <v>S134</v>
      </c>
      <c r="V104" s="11">
        <f t="shared" ca="1" si="26"/>
        <v>40.01</v>
      </c>
      <c r="W104" s="11"/>
      <c r="X104" s="11"/>
      <c r="Y104" s="12">
        <f ca="1">IF(V104&lt;&gt;"",IF(ABS($R104)&lt;0.8*Analyse!$AO$7/2,ABS($V104-$S104)/(INDIRECT($X$5)/100),""),"")</f>
        <v>0.33813218271583767</v>
      </c>
      <c r="AL104" s="1"/>
      <c r="AM104" s="2"/>
    </row>
    <row r="105" spans="2:39" x14ac:dyDescent="0.2">
      <c r="B105">
        <v>-1.32</v>
      </c>
      <c r="C105">
        <v>39.99</v>
      </c>
      <c r="D105" s="13">
        <f ca="1">IF(B105&lt;&gt;"",TRUNC(B105-Analyse!$AP$7,2),"")</f>
        <v>-1.39</v>
      </c>
      <c r="F105" s="1">
        <f t="shared" ca="1" si="27"/>
        <v>-1.4</v>
      </c>
      <c r="G105" s="12">
        <f ca="1">IF(F105&lt;&gt;"",ROW($D$5)+MATCH(F105,INDIRECT(Analyse!$AR$7):INDIRECT(Analyse!$AS$7)),"")</f>
        <v>105</v>
      </c>
      <c r="H105" s="1" t="str">
        <f t="shared" ca="1" si="14"/>
        <v>D105</v>
      </c>
      <c r="I105" s="1" t="str">
        <f t="shared" ca="1" si="15"/>
        <v>D104</v>
      </c>
      <c r="J105" s="1" t="str">
        <f t="shared" ca="1" si="16"/>
        <v>C105</v>
      </c>
      <c r="K105" s="1" t="str">
        <f t="shared" ca="1" si="17"/>
        <v>C104</v>
      </c>
      <c r="L105" s="10">
        <f t="shared" ca="1" si="18"/>
        <v>0.1699999999999946</v>
      </c>
      <c r="M105" s="10">
        <f t="shared" ca="1" si="19"/>
        <v>-0.12000000000000011</v>
      </c>
      <c r="N105" s="2">
        <f t="shared" ca="1" si="20"/>
        <v>-1.4166666666666203</v>
      </c>
      <c r="O105" s="10">
        <f t="shared" ca="1" si="21"/>
        <v>38.0208333333334</v>
      </c>
      <c r="P105" s="2">
        <f t="shared" ca="1" si="22"/>
        <v>40.00416666666667</v>
      </c>
      <c r="R105" s="1">
        <f t="shared" ca="1" si="23"/>
        <v>-1.4</v>
      </c>
      <c r="S105" s="2">
        <f t="shared" ca="1" si="24"/>
        <v>40.00416666666667</v>
      </c>
      <c r="T105" s="1">
        <f ca="1">IF(R105&lt;0,MATCH(ABS(R105),$R107:$R$1000,0)+ROW($R107)-1,"")</f>
        <v>133</v>
      </c>
      <c r="U105" s="1" t="str">
        <f t="shared" ca="1" si="25"/>
        <v>S133</v>
      </c>
      <c r="V105" s="11">
        <f t="shared" ca="1" si="26"/>
        <v>40.289000000000001</v>
      </c>
      <c r="W105" s="11"/>
      <c r="X105" s="11"/>
      <c r="Y105" s="12">
        <f ca="1">IF(V105&lt;&gt;"",IF(ABS($R105)&lt;0.8*Analyse!$AO$7/2,ABS($V105-$S105)/(INDIRECT($X$5)/100),""),"")</f>
        <v>0.70904036841886442</v>
      </c>
      <c r="AL105" s="1"/>
      <c r="AM105" s="2"/>
    </row>
    <row r="106" spans="2:39" x14ac:dyDescent="0.2">
      <c r="B106">
        <v>-1.22</v>
      </c>
      <c r="C106">
        <v>39.979999999999997</v>
      </c>
      <c r="D106" s="13">
        <f ca="1">IF(B106&lt;&gt;"",TRUNC(B106-Analyse!$AP$7,2),"")</f>
        <v>-1.29</v>
      </c>
      <c r="F106" s="1">
        <f t="shared" ca="1" si="27"/>
        <v>-1.3</v>
      </c>
      <c r="G106" s="12">
        <f ca="1">IF(F106&lt;&gt;"",ROW($D$5)+MATCH(F106,INDIRECT(Analyse!$AR$7):INDIRECT(Analyse!$AS$7)),"")</f>
        <v>106</v>
      </c>
      <c r="H106" s="1" t="str">
        <f t="shared" ca="1" si="14"/>
        <v>D106</v>
      </c>
      <c r="I106" s="1" t="str">
        <f t="shared" ca="1" si="15"/>
        <v>D105</v>
      </c>
      <c r="J106" s="1" t="str">
        <f t="shared" ca="1" si="16"/>
        <v>C106</v>
      </c>
      <c r="K106" s="1" t="str">
        <f t="shared" ca="1" si="17"/>
        <v>C105</v>
      </c>
      <c r="L106" s="10">
        <f t="shared" ca="1" si="18"/>
        <v>1.0000000000005116E-2</v>
      </c>
      <c r="M106" s="10">
        <f t="shared" ca="1" si="19"/>
        <v>-9.9999999999999867E-2</v>
      </c>
      <c r="N106" s="2">
        <f t="shared" ca="1" si="20"/>
        <v>-0.1000000000000513</v>
      </c>
      <c r="O106" s="10">
        <f t="shared" ca="1" si="21"/>
        <v>39.850999999999928</v>
      </c>
      <c r="P106" s="2">
        <f t="shared" ca="1" si="22"/>
        <v>39.980999999999995</v>
      </c>
      <c r="R106" s="1">
        <f t="shared" ca="1" si="23"/>
        <v>-1.3</v>
      </c>
      <c r="S106" s="2">
        <f t="shared" ca="1" si="24"/>
        <v>39.980999999999995</v>
      </c>
      <c r="T106" s="1">
        <f ca="1">IF(R106&lt;0,MATCH(ABS(R106),$R108:$R$1000,0)+ROW($R108)-1,"")</f>
        <v>132</v>
      </c>
      <c r="U106" s="1" t="str">
        <f t="shared" ca="1" si="25"/>
        <v>S132</v>
      </c>
      <c r="V106" s="11">
        <f t="shared" ca="1" si="26"/>
        <v>40.183333333333337</v>
      </c>
      <c r="W106" s="11"/>
      <c r="X106" s="11"/>
      <c r="Y106" s="12">
        <f ca="1">IF(V106&lt;&gt;"",IF(ABS($R106)&lt;0.8*Analyse!$AO$7/2,ABS($V106-$S106)/(INDIRECT($X$5)/100),""),"")</f>
        <v>0.50367174210681476</v>
      </c>
      <c r="AL106" s="1"/>
      <c r="AM106" s="2"/>
    </row>
    <row r="107" spans="2:39" x14ac:dyDescent="0.2">
      <c r="B107">
        <v>-1.1200000000000001</v>
      </c>
      <c r="C107">
        <v>40.090000000000003</v>
      </c>
      <c r="D107" s="13">
        <f ca="1">IF(B107&lt;&gt;"",TRUNC(B107-Analyse!$AP$7,2),"")</f>
        <v>-1.19</v>
      </c>
      <c r="F107" s="1">
        <f t="shared" ca="1" si="27"/>
        <v>-1.2</v>
      </c>
      <c r="G107" s="12">
        <f ca="1">IF(F107&lt;&gt;"",ROW($D$5)+MATCH(F107,INDIRECT(Analyse!$AR$7):INDIRECT(Analyse!$AS$7)),"")</f>
        <v>107</v>
      </c>
      <c r="H107" s="1" t="str">
        <f t="shared" ca="1" si="14"/>
        <v>D107</v>
      </c>
      <c r="I107" s="1" t="str">
        <f t="shared" ca="1" si="15"/>
        <v>D106</v>
      </c>
      <c r="J107" s="1" t="str">
        <f t="shared" ca="1" si="16"/>
        <v>C107</v>
      </c>
      <c r="K107" s="1" t="str">
        <f t="shared" ca="1" si="17"/>
        <v>C106</v>
      </c>
      <c r="L107" s="10">
        <f t="shared" ca="1" si="18"/>
        <v>-0.11000000000000654</v>
      </c>
      <c r="M107" s="10">
        <f t="shared" ca="1" si="19"/>
        <v>-0.10000000000000009</v>
      </c>
      <c r="N107" s="2">
        <f t="shared" ca="1" si="20"/>
        <v>1.1000000000000645</v>
      </c>
      <c r="O107" s="10">
        <f t="shared" ca="1" si="21"/>
        <v>41.399000000000079</v>
      </c>
      <c r="P107" s="2">
        <f t="shared" ca="1" si="22"/>
        <v>40.079000000000001</v>
      </c>
      <c r="R107" s="1">
        <f t="shared" ca="1" si="23"/>
        <v>-1.2</v>
      </c>
      <c r="S107" s="2">
        <f t="shared" ca="1" si="24"/>
        <v>40.079000000000001</v>
      </c>
      <c r="T107" s="1">
        <f ca="1">IF(R107&lt;0,MATCH(ABS(R107),$R109:$R$1000,0)+ROW($R109)-1,"")</f>
        <v>131</v>
      </c>
      <c r="U107" s="1" t="str">
        <f t="shared" ca="1" si="25"/>
        <v>S131</v>
      </c>
      <c r="V107" s="11">
        <f t="shared" ca="1" si="26"/>
        <v>40.316666666666663</v>
      </c>
      <c r="W107" s="11"/>
      <c r="X107" s="11"/>
      <c r="Y107" s="12">
        <f ca="1">IF(V107&lt;&gt;"",IF(ABS($R107)&lt;0.8*Analyse!$AO$7/2,ABS($V107-$S107)/(INDIRECT($X$5)/100),""),"")</f>
        <v>0.59162759822427646</v>
      </c>
      <c r="AL107" s="1"/>
      <c r="AM107" s="2"/>
    </row>
    <row r="108" spans="2:39" x14ac:dyDescent="0.2">
      <c r="B108">
        <v>-1.02</v>
      </c>
      <c r="C108">
        <v>40.33</v>
      </c>
      <c r="D108" s="13">
        <f ca="1">IF(B108&lt;&gt;"",TRUNC(B108-Analyse!$AP$7,2),"")</f>
        <v>-1.0900000000000001</v>
      </c>
      <c r="F108" s="1">
        <f t="shared" ca="1" si="27"/>
        <v>-1.1000000000000001</v>
      </c>
      <c r="G108" s="12">
        <f ca="1">IF(F108&lt;&gt;"",ROW($D$5)+MATCH(F108,INDIRECT(Analyse!$AR$7):INDIRECT(Analyse!$AS$7)),"")</f>
        <v>108</v>
      </c>
      <c r="H108" s="1" t="str">
        <f t="shared" ca="1" si="14"/>
        <v>D108</v>
      </c>
      <c r="I108" s="1" t="str">
        <f t="shared" ca="1" si="15"/>
        <v>D107</v>
      </c>
      <c r="J108" s="1" t="str">
        <f t="shared" ca="1" si="16"/>
        <v>C108</v>
      </c>
      <c r="K108" s="1" t="str">
        <f t="shared" ca="1" si="17"/>
        <v>C107</v>
      </c>
      <c r="L108" s="10">
        <f t="shared" ca="1" si="18"/>
        <v>-0.23999999999999488</v>
      </c>
      <c r="M108" s="10">
        <f t="shared" ca="1" si="19"/>
        <v>-9.9999999999999867E-2</v>
      </c>
      <c r="N108" s="2">
        <f t="shared" ca="1" si="20"/>
        <v>2.3999999999999519</v>
      </c>
      <c r="O108" s="10">
        <f t="shared" ca="1" si="21"/>
        <v>42.945999999999948</v>
      </c>
      <c r="P108" s="2">
        <f t="shared" ca="1" si="22"/>
        <v>40.305999999999997</v>
      </c>
      <c r="R108" s="1">
        <f t="shared" ca="1" si="23"/>
        <v>-1.1000000000000001</v>
      </c>
      <c r="S108" s="2">
        <f t="shared" ca="1" si="24"/>
        <v>40.305999999999997</v>
      </c>
      <c r="T108" s="1">
        <f ca="1">IF(R108&lt;0,MATCH(ABS(R108),$R110:$R$1000,0)+ROW($R110)-1,"")</f>
        <v>130</v>
      </c>
      <c r="U108" s="1" t="str">
        <f t="shared" ca="1" si="25"/>
        <v>S130</v>
      </c>
      <c r="V108" s="11">
        <f t="shared" ca="1" si="26"/>
        <v>40.361999999999995</v>
      </c>
      <c r="W108" s="11"/>
      <c r="X108" s="11"/>
      <c r="Y108" s="12">
        <f ca="1">IF(V108&lt;&gt;"",IF(ABS($R108)&lt;0.8*Analyse!$AO$7/2,ABS($V108-$S108)/(INDIRECT($X$5)/100),""),"")</f>
        <v>0.13940173422394903</v>
      </c>
      <c r="AL108" s="1"/>
      <c r="AM108" s="2"/>
    </row>
    <row r="109" spans="2:39" x14ac:dyDescent="0.2">
      <c r="B109">
        <v>-0.92</v>
      </c>
      <c r="C109">
        <v>40.020000000000003</v>
      </c>
      <c r="D109" s="13">
        <f ca="1">IF(B109&lt;&gt;"",TRUNC(B109-Analyse!$AP$7,2),"")</f>
        <v>-0.99</v>
      </c>
      <c r="F109" s="1">
        <f t="shared" ca="1" si="27"/>
        <v>-1</v>
      </c>
      <c r="G109" s="12">
        <f ca="1">IF(F109&lt;&gt;"",ROW($D$5)+MATCH(F109,INDIRECT(Analyse!$AR$7):INDIRECT(Analyse!$AS$7)),"")</f>
        <v>109</v>
      </c>
      <c r="H109" s="1" t="str">
        <f t="shared" ca="1" si="14"/>
        <v>D109</v>
      </c>
      <c r="I109" s="1" t="str">
        <f t="shared" ca="1" si="15"/>
        <v>D108</v>
      </c>
      <c r="J109" s="1" t="str">
        <f t="shared" ca="1" si="16"/>
        <v>C109</v>
      </c>
      <c r="K109" s="1" t="str">
        <f t="shared" ca="1" si="17"/>
        <v>C108</v>
      </c>
      <c r="L109" s="10">
        <f t="shared" ca="1" si="18"/>
        <v>0.30999999999999517</v>
      </c>
      <c r="M109" s="10">
        <f t="shared" ca="1" si="19"/>
        <v>-0.10000000000000009</v>
      </c>
      <c r="N109" s="2">
        <f t="shared" ca="1" si="20"/>
        <v>-3.099999999999949</v>
      </c>
      <c r="O109" s="10">
        <f t="shared" ca="1" si="21"/>
        <v>36.95100000000005</v>
      </c>
      <c r="P109" s="2">
        <f t="shared" ca="1" si="22"/>
        <v>40.051000000000002</v>
      </c>
      <c r="R109" s="1">
        <f t="shared" ca="1" si="23"/>
        <v>-1</v>
      </c>
      <c r="S109" s="2">
        <f t="shared" ca="1" si="24"/>
        <v>40.051000000000002</v>
      </c>
      <c r="T109" s="1">
        <f ca="1">IF(R109&lt;0,MATCH(ABS(R109),$R111:$R$1000,0)+ROW($R111)-1,"")</f>
        <v>129</v>
      </c>
      <c r="U109" s="1" t="str">
        <f t="shared" ca="1" si="25"/>
        <v>S129</v>
      </c>
      <c r="V109" s="11">
        <f t="shared" ca="1" si="26"/>
        <v>40.277272727272731</v>
      </c>
      <c r="W109" s="11"/>
      <c r="X109" s="11"/>
      <c r="Y109" s="12">
        <f ca="1">IF(V109&lt;&gt;"",IF(ABS($R109)&lt;0.8*Analyse!$AO$7/2,ABS($V109-$S109)/(INDIRECT($X$5)/100),""),"")</f>
        <v>0.56326447481075959</v>
      </c>
      <c r="AL109" s="1"/>
      <c r="AM109" s="2"/>
    </row>
    <row r="110" spans="2:39" x14ac:dyDescent="0.2">
      <c r="B110">
        <v>-0.82</v>
      </c>
      <c r="C110">
        <v>40.450000000000003</v>
      </c>
      <c r="D110" s="13">
        <f ca="1">IF(B110&lt;&gt;"",TRUNC(B110-Analyse!$AP$7,2),"")</f>
        <v>-0.89</v>
      </c>
      <c r="F110" s="1">
        <f t="shared" ca="1" si="27"/>
        <v>-0.9</v>
      </c>
      <c r="G110" s="12">
        <f ca="1">IF(F110&lt;&gt;"",ROW($D$5)+MATCH(F110,INDIRECT(Analyse!$AR$7):INDIRECT(Analyse!$AS$7)),"")</f>
        <v>110</v>
      </c>
      <c r="H110" s="1" t="str">
        <f t="shared" ca="1" si="14"/>
        <v>D110</v>
      </c>
      <c r="I110" s="1" t="str">
        <f t="shared" ca="1" si="15"/>
        <v>D109</v>
      </c>
      <c r="J110" s="1" t="str">
        <f t="shared" ca="1" si="16"/>
        <v>C110</v>
      </c>
      <c r="K110" s="1" t="str">
        <f t="shared" ca="1" si="17"/>
        <v>C109</v>
      </c>
      <c r="L110" s="10">
        <f t="shared" ca="1" si="18"/>
        <v>-0.42999999999999972</v>
      </c>
      <c r="M110" s="10">
        <f t="shared" ca="1" si="19"/>
        <v>-9.9999999999999978E-2</v>
      </c>
      <c r="N110" s="2">
        <f t="shared" ca="1" si="20"/>
        <v>4.299999999999998</v>
      </c>
      <c r="O110" s="10">
        <f t="shared" ca="1" si="21"/>
        <v>44.277000000000001</v>
      </c>
      <c r="P110" s="2">
        <f t="shared" ca="1" si="22"/>
        <v>40.407000000000004</v>
      </c>
      <c r="R110" s="1">
        <f t="shared" ca="1" si="23"/>
        <v>-0.9</v>
      </c>
      <c r="S110" s="2">
        <f t="shared" ca="1" si="24"/>
        <v>40.407000000000004</v>
      </c>
      <c r="T110" s="1">
        <f ca="1">IF(R110&lt;0,MATCH(ABS(R110),$R112:$R$1000,0)+ROW($R112)-1,"")</f>
        <v>128</v>
      </c>
      <c r="U110" s="1" t="str">
        <f t="shared" ca="1" si="25"/>
        <v>S128</v>
      </c>
      <c r="V110" s="11">
        <f t="shared" ca="1" si="26"/>
        <v>40.15</v>
      </c>
      <c r="W110" s="11"/>
      <c r="X110" s="11"/>
      <c r="Y110" s="12">
        <f ca="1">IF(V110&lt;&gt;"",IF(ABS($R110)&lt;0.8*Analyse!$AO$7/2,ABS($V110-$S110)/(INDIRECT($X$5)/100),""),"")</f>
        <v>0.63975438742066548</v>
      </c>
      <c r="AL110" s="1"/>
      <c r="AM110" s="2"/>
    </row>
    <row r="111" spans="2:39" x14ac:dyDescent="0.2">
      <c r="B111">
        <v>-0.73</v>
      </c>
      <c r="C111">
        <v>40.270000000000003</v>
      </c>
      <c r="D111" s="13">
        <f ca="1">IF(B111&lt;&gt;"",TRUNC(B111-Analyse!$AP$7,2),"")</f>
        <v>-0.8</v>
      </c>
      <c r="F111" s="1">
        <f t="shared" ca="1" si="27"/>
        <v>-0.8</v>
      </c>
      <c r="G111" s="12">
        <f ca="1">IF(F111&lt;&gt;"",ROW($D$5)+MATCH(F111,INDIRECT(Analyse!$AR$7):INDIRECT(Analyse!$AS$7)),"")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-3.9999999999999147E-2</v>
      </c>
      <c r="M111" s="10">
        <f t="shared" ca="1" si="19"/>
        <v>-0.1100000000000001</v>
      </c>
      <c r="N111" s="2">
        <f t="shared" ca="1" si="20"/>
        <v>0.36363636363635554</v>
      </c>
      <c r="O111" s="10">
        <f t="shared" ca="1" si="21"/>
        <v>40.560909090909085</v>
      </c>
      <c r="P111" s="2">
        <f t="shared" ca="1" si="22"/>
        <v>40.270000000000003</v>
      </c>
      <c r="R111" s="1">
        <f t="shared" ca="1" si="23"/>
        <v>-0.8</v>
      </c>
      <c r="S111" s="2">
        <f t="shared" ca="1" si="24"/>
        <v>40.270000000000003</v>
      </c>
      <c r="T111" s="1">
        <f ca="1">IF(R111&lt;0,MATCH(ABS(R111),$R113:$R$1000,0)+ROW($R113)-1,"")</f>
        <v>127</v>
      </c>
      <c r="U111" s="1" t="str">
        <f t="shared" ca="1" si="25"/>
        <v>S127</v>
      </c>
      <c r="V111" s="11">
        <f t="shared" ca="1" si="26"/>
        <v>40.200000000000003</v>
      </c>
      <c r="W111" s="11"/>
      <c r="X111" s="11"/>
      <c r="Y111" s="12">
        <f ca="1">IF(V111&lt;&gt;"",IF(ABS($R111)&lt;0.8*Analyse!$AO$7/2,ABS($V111-$S111)/(INDIRECT($X$5)/100),""),"")</f>
        <v>0.17425216777994512</v>
      </c>
      <c r="AL111" s="1"/>
      <c r="AM111" s="2"/>
    </row>
    <row r="112" spans="2:39" x14ac:dyDescent="0.2">
      <c r="B112">
        <v>-0.62</v>
      </c>
      <c r="C112">
        <v>40.31</v>
      </c>
      <c r="D112" s="13">
        <f ca="1">IF(B112&lt;&gt;"",TRUNC(B112-Analyse!$AP$7,2),"")</f>
        <v>-0.69</v>
      </c>
      <c r="F112" s="1">
        <f t="shared" ca="1" si="27"/>
        <v>-0.7</v>
      </c>
      <c r="G112" s="12">
        <f ca="1">IF(F112&lt;&gt;"",ROW($D$5)+MATCH(F112,INDIRECT(Analyse!$AR$7):INDIRECT(Analyse!$AS$7)),"")</f>
        <v>112</v>
      </c>
      <c r="H112" s="1" t="str">
        <f t="shared" ca="1" si="14"/>
        <v>D112</v>
      </c>
      <c r="I112" s="1" t="str">
        <f t="shared" ca="1" si="15"/>
        <v>D111</v>
      </c>
      <c r="J112" s="1" t="str">
        <f t="shared" ca="1" si="16"/>
        <v>C112</v>
      </c>
      <c r="K112" s="1" t="str">
        <f t="shared" ca="1" si="17"/>
        <v>C111</v>
      </c>
      <c r="L112" s="10">
        <f t="shared" ca="1" si="18"/>
        <v>-3.9999999999999147E-2</v>
      </c>
      <c r="M112" s="10">
        <f t="shared" ca="1" si="19"/>
        <v>-0.1100000000000001</v>
      </c>
      <c r="N112" s="2">
        <f t="shared" ca="1" si="20"/>
        <v>0.36363636363635554</v>
      </c>
      <c r="O112" s="10">
        <f t="shared" ca="1" si="21"/>
        <v>40.560909090909085</v>
      </c>
      <c r="P112" s="2">
        <f t="shared" ca="1" si="22"/>
        <v>40.306363636363635</v>
      </c>
      <c r="R112" s="1">
        <f t="shared" ca="1" si="23"/>
        <v>-0.7</v>
      </c>
      <c r="S112" s="2">
        <f t="shared" ca="1" si="24"/>
        <v>40.306363636363635</v>
      </c>
      <c r="T112" s="1">
        <f ca="1">IF(R112&lt;0,MATCH(ABS(R112),$R114:$R$1000,0)+ROW($R114)-1,"")</f>
        <v>126</v>
      </c>
      <c r="U112" s="1" t="str">
        <f t="shared" ca="1" si="25"/>
        <v>S126</v>
      </c>
      <c r="V112" s="11">
        <f t="shared" ca="1" si="26"/>
        <v>40.28</v>
      </c>
      <c r="W112" s="11"/>
      <c r="X112" s="11"/>
      <c r="Y112" s="12">
        <f ca="1">IF(V112&lt;&gt;"",IF(ABS($R112)&lt;0.8*Analyse!$AO$7/2,ABS($V112-$S112)/(INDIRECT($X$5)/100),""),"")</f>
        <v>6.5627439813219196E-2</v>
      </c>
      <c r="AL112" s="1"/>
      <c r="AM112" s="2"/>
    </row>
    <row r="113" spans="2:39" x14ac:dyDescent="0.2">
      <c r="B113">
        <v>-0.53</v>
      </c>
      <c r="C113">
        <v>40.44</v>
      </c>
      <c r="D113" s="13">
        <f ca="1">IF(B113&lt;&gt;"",TRUNC(B113-Analyse!$AP$7,2),"")</f>
        <v>-0.6</v>
      </c>
      <c r="F113" s="1">
        <f t="shared" ca="1" si="27"/>
        <v>-0.6</v>
      </c>
      <c r="G113" s="12">
        <f ca="1">IF(F113&lt;&gt;"",ROW($D$5)+MATCH(F113,INDIRECT(Analyse!$AR$7):INDIRECT(Analyse!$AS$7)),"")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0.12999999999999545</v>
      </c>
      <c r="M113" s="10">
        <f t="shared" ca="1" si="19"/>
        <v>-9.9999999999999978E-2</v>
      </c>
      <c r="N113" s="2">
        <f t="shared" ca="1" si="20"/>
        <v>-1.2999999999999547</v>
      </c>
      <c r="O113" s="10">
        <f t="shared" ca="1" si="21"/>
        <v>39.660000000000025</v>
      </c>
      <c r="P113" s="2">
        <f t="shared" ca="1" si="22"/>
        <v>40.44</v>
      </c>
      <c r="R113" s="1">
        <f t="shared" ca="1" si="23"/>
        <v>-0.6</v>
      </c>
      <c r="S113" s="2">
        <f t="shared" ca="1" si="24"/>
        <v>40.44</v>
      </c>
      <c r="T113" s="1">
        <f ca="1">IF(R113&lt;0,MATCH(ABS(R113),$R115:$R$1000,0)+ROW($R115)-1,"")</f>
        <v>125</v>
      </c>
      <c r="U113" s="1" t="str">
        <f t="shared" ca="1" si="25"/>
        <v>S125</v>
      </c>
      <c r="V113" s="11">
        <f t="shared" ca="1" si="26"/>
        <v>40.152727272727269</v>
      </c>
      <c r="W113" s="11"/>
      <c r="X113" s="11"/>
      <c r="Y113" s="12">
        <f ca="1">IF(V113&lt;&gt;"",IF(ABS($R113)&lt;0.8*Analyse!$AO$7/2,ABS($V113-$S113)/(INDIRECT($X$5)/100),""),"")</f>
        <v>0.71511279244756809</v>
      </c>
      <c r="AL113" s="1"/>
      <c r="AM113" s="2"/>
    </row>
    <row r="114" spans="2:39" x14ac:dyDescent="0.2">
      <c r="B114">
        <v>-0.43</v>
      </c>
      <c r="C114">
        <v>40.31</v>
      </c>
      <c r="D114" s="13">
        <f ca="1">IF(B114&lt;&gt;"",TRUNC(B114-Analyse!$AP$7,2),"")</f>
        <v>-0.5</v>
      </c>
      <c r="F114" s="1">
        <f t="shared" ca="1" si="27"/>
        <v>-0.5</v>
      </c>
      <c r="G114" s="12">
        <f ca="1">IF(F114&lt;&gt;"",ROW($D$5)+MATCH(F114,INDIRECT(Analyse!$AR$7):INDIRECT(Analyse!$AS$7)),"")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-9.9999999999999978E-2</v>
      </c>
      <c r="N114" s="2">
        <f t="shared" ca="1" si="20"/>
        <v>-0.60000000000002285</v>
      </c>
      <c r="O114" s="10">
        <f t="shared" ca="1" si="21"/>
        <v>40.009999999999991</v>
      </c>
      <c r="P114" s="2">
        <f t="shared" ca="1" si="22"/>
        <v>40.31</v>
      </c>
      <c r="R114" s="1">
        <f t="shared" ca="1" si="23"/>
        <v>-0.5</v>
      </c>
      <c r="S114" s="2">
        <f t="shared" ca="1" si="24"/>
        <v>40.31</v>
      </c>
      <c r="T114" s="1">
        <f ca="1">IF(R114&lt;0,MATCH(ABS(R114),$R116:$R$1000,0)+ROW($R116)-1,"")</f>
        <v>124</v>
      </c>
      <c r="U114" s="1" t="str">
        <f t="shared" ca="1" si="25"/>
        <v>S124</v>
      </c>
      <c r="V114" s="11">
        <f t="shared" ca="1" si="26"/>
        <v>40.238999999999997</v>
      </c>
      <c r="W114" s="11"/>
      <c r="X114" s="11"/>
      <c r="Y114" s="12">
        <f ca="1">IF(V114&lt;&gt;"",IF(ABS($R114)&lt;0.8*Analyse!$AO$7/2,ABS($V114-$S114)/(INDIRECT($X$5)/100),""),"")</f>
        <v>0.17674148446252763</v>
      </c>
      <c r="AL114" s="1"/>
      <c r="AM114" s="2"/>
    </row>
    <row r="115" spans="2:39" x14ac:dyDescent="0.2">
      <c r="B115">
        <v>-0.33</v>
      </c>
      <c r="C115">
        <v>40.25</v>
      </c>
      <c r="D115" s="13">
        <f ca="1">IF(B115&lt;&gt;"",TRUNC(B115-Analyse!$AP$7,2),"")</f>
        <v>-0.4</v>
      </c>
      <c r="F115" s="1">
        <f t="shared" ca="1" si="27"/>
        <v>-0.4</v>
      </c>
      <c r="G115" s="12">
        <f ca="1">IF(F115&lt;&gt;"",ROW($D$5)+MATCH(F115,INDIRECT(Analyse!$AR$7):INDIRECT(Analyse!$AS$7)),"")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-9.9999999999980105E-3</v>
      </c>
      <c r="M115" s="10">
        <f t="shared" ca="1" si="19"/>
        <v>-0.10000000000000003</v>
      </c>
      <c r="N115" s="2">
        <f t="shared" ca="1" si="20"/>
        <v>9.9999999999980077E-2</v>
      </c>
      <c r="O115" s="10">
        <f t="shared" ca="1" si="21"/>
        <v>40.289999999999992</v>
      </c>
      <c r="P115" s="2">
        <f t="shared" ca="1" si="22"/>
        <v>40.25</v>
      </c>
      <c r="R115" s="1">
        <f t="shared" ca="1" si="23"/>
        <v>-0.4</v>
      </c>
      <c r="S115" s="2">
        <f t="shared" ca="1" si="24"/>
        <v>40.25</v>
      </c>
      <c r="T115" s="1">
        <f ca="1">IF(R115&lt;0,MATCH(ABS(R115),$R117:$R$1000,0)+ROW($R117)-1,"")</f>
        <v>123</v>
      </c>
      <c r="U115" s="1" t="str">
        <f t="shared" ca="1" si="25"/>
        <v>S123</v>
      </c>
      <c r="V115" s="11">
        <f t="shared" ca="1" si="26"/>
        <v>40.448</v>
      </c>
      <c r="W115" s="11"/>
      <c r="X115" s="11"/>
      <c r="Y115" s="12">
        <f ca="1">IF(V115&lt;&gt;"",IF(ABS($R115)&lt;0.8*Analyse!$AO$7/2,ABS($V115-$S115)/(INDIRECT($X$5)/100),""),"")</f>
        <v>0.49288470314898658</v>
      </c>
      <c r="AL115" s="1"/>
      <c r="AM115" s="2"/>
    </row>
    <row r="116" spans="2:39" x14ac:dyDescent="0.2">
      <c r="B116">
        <v>-0.23</v>
      </c>
      <c r="C116">
        <v>40.26</v>
      </c>
      <c r="D116" s="13">
        <f ca="1">IF(B116&lt;&gt;"",TRUNC(B116-Analyse!$AP$7,2),"")</f>
        <v>-0.3</v>
      </c>
      <c r="F116" s="1">
        <f t="shared" ca="1" si="27"/>
        <v>-0.3</v>
      </c>
      <c r="G116" s="12">
        <f ca="1">IF(F116&lt;&gt;"",ROW($D$5)+MATCH(F116,INDIRECT(Analyse!$AR$7):INDIRECT(Analyse!$AS$7)),"")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0.21000000000000085</v>
      </c>
      <c r="M116" s="10">
        <f t="shared" ca="1" si="19"/>
        <v>-9.9999999999999978E-2</v>
      </c>
      <c r="N116" s="2">
        <f t="shared" ca="1" si="20"/>
        <v>-2.100000000000009</v>
      </c>
      <c r="O116" s="10">
        <f t="shared" ca="1" si="21"/>
        <v>39.629999999999995</v>
      </c>
      <c r="P116" s="2">
        <f t="shared" ca="1" si="22"/>
        <v>40.26</v>
      </c>
      <c r="R116" s="1">
        <f t="shared" ca="1" si="23"/>
        <v>-0.3</v>
      </c>
      <c r="S116" s="2">
        <f t="shared" ca="1" si="24"/>
        <v>40.26</v>
      </c>
      <c r="T116" s="1">
        <f ca="1">IF(R116&lt;0,MATCH(ABS(R116),$R118:$R$1000,0)+ROW($R118)-1,"")</f>
        <v>122</v>
      </c>
      <c r="U116" s="1" t="str">
        <f t="shared" ca="1" si="25"/>
        <v>S122</v>
      </c>
      <c r="V116" s="11">
        <f t="shared" ca="1" si="26"/>
        <v>40.090000000000003</v>
      </c>
      <c r="W116" s="11"/>
      <c r="X116" s="11"/>
      <c r="Y116" s="12">
        <f ca="1">IF(V116&lt;&gt;"",IF(ABS($R116)&lt;0.8*Analyse!$AO$7/2,ABS($V116-$S116)/(INDIRECT($X$5)/100),""),"")</f>
        <v>0.42318383603699439</v>
      </c>
      <c r="AL116" s="1"/>
      <c r="AM116" s="2"/>
    </row>
    <row r="117" spans="2:39" x14ac:dyDescent="0.2">
      <c r="B117">
        <v>-0.13</v>
      </c>
      <c r="C117">
        <v>40.049999999999997</v>
      </c>
      <c r="D117" s="13">
        <f ca="1">IF(B117&lt;&gt;"",TRUNC(B117-Analyse!$AP$7,2),"")</f>
        <v>-0.2</v>
      </c>
      <c r="F117" s="1">
        <f t="shared" ca="1" si="27"/>
        <v>-0.2</v>
      </c>
      <c r="G117" s="12">
        <f ca="1">IF(F117&lt;&gt;"",ROW($D$5)+MATCH(F117,INDIRECT(Analyse!$AR$7):INDIRECT(Analyse!$AS$7)),"")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-0.37000000000000455</v>
      </c>
      <c r="M117" s="10">
        <f t="shared" ca="1" si="19"/>
        <v>-0.1</v>
      </c>
      <c r="N117" s="2">
        <f t="shared" ca="1" si="20"/>
        <v>3.7000000000000455</v>
      </c>
      <c r="O117" s="10">
        <f t="shared" ca="1" si="21"/>
        <v>40.790000000000006</v>
      </c>
      <c r="P117" s="2">
        <f t="shared" ca="1" si="22"/>
        <v>40.049999999999997</v>
      </c>
      <c r="R117" s="1">
        <f t="shared" ca="1" si="23"/>
        <v>-0.2</v>
      </c>
      <c r="S117" s="2">
        <f t="shared" ca="1" si="24"/>
        <v>40.049999999999997</v>
      </c>
      <c r="T117" s="1">
        <f ca="1">IF(R117&lt;0,MATCH(ABS(R117),$R119:$R$1000,0)+ROW($R119)-1,"")</f>
        <v>121</v>
      </c>
      <c r="U117" s="1" t="str">
        <f t="shared" ca="1" si="25"/>
        <v>S121</v>
      </c>
      <c r="V117" s="11">
        <f t="shared" ca="1" si="26"/>
        <v>40.229999999999997</v>
      </c>
      <c r="W117" s="11"/>
      <c r="X117" s="11"/>
      <c r="Y117" s="12">
        <f ca="1">IF(V117&lt;&gt;"",IF(ABS($R117)&lt;0.8*Analyse!$AO$7/2,ABS($V117-$S117)/(INDIRECT($X$5)/100),""),"")</f>
        <v>0.44807700286271346</v>
      </c>
      <c r="AL117" s="1"/>
      <c r="AM117" s="2"/>
    </row>
    <row r="118" spans="2:39" x14ac:dyDescent="0.2">
      <c r="B118">
        <v>-0.03</v>
      </c>
      <c r="C118">
        <v>40.42</v>
      </c>
      <c r="D118" s="13">
        <f ca="1">IF(B118&lt;&gt;"",TRUNC(B118-Analyse!$AP$7,2),"")</f>
        <v>-0.1</v>
      </c>
      <c r="F118" s="1">
        <f t="shared" ca="1" si="27"/>
        <v>-0.1</v>
      </c>
      <c r="G118" s="12">
        <f ca="1">IF(F118&lt;&gt;"",ROW($D$5)+MATCH(F118,INDIRECT(Analyse!$AR$7):INDIRECT(Analyse!$AS$7)),"")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0.17999999999999972</v>
      </c>
      <c r="M118" s="10">
        <f t="shared" ca="1" si="19"/>
        <v>-0.1</v>
      </c>
      <c r="N118" s="2">
        <f t="shared" ca="1" si="20"/>
        <v>-1.7999999999999972</v>
      </c>
      <c r="O118" s="10">
        <f t="shared" ca="1" si="21"/>
        <v>40.24</v>
      </c>
      <c r="P118" s="2">
        <f t="shared" ca="1" si="22"/>
        <v>40.42</v>
      </c>
      <c r="R118" s="1">
        <f t="shared" ca="1" si="23"/>
        <v>-0.1</v>
      </c>
      <c r="S118" s="2">
        <f t="shared" ca="1" si="24"/>
        <v>40.42</v>
      </c>
      <c r="T118" s="1">
        <f ca="1">IF(R118&lt;0,MATCH(ABS(R118),$R120:$R$1000,0)+ROW($R120)-1,"")</f>
        <v>120</v>
      </c>
      <c r="U118" s="1" t="str">
        <f t="shared" ca="1" si="25"/>
        <v>S120</v>
      </c>
      <c r="V118" s="11">
        <f t="shared" ca="1" si="26"/>
        <v>40.171666666666667</v>
      </c>
      <c r="W118" s="11"/>
      <c r="X118" s="11"/>
      <c r="Y118" s="12">
        <f ca="1">IF(V118&lt;&gt;"",IF(ABS($R118)&lt;0.8*Analyse!$AO$7/2,ABS($V118-$S118)/(INDIRECT($X$5)/100),""),"")</f>
        <v>0.61818030950504466</v>
      </c>
      <c r="AL118" s="1"/>
      <c r="AM118" s="2"/>
    </row>
    <row r="119" spans="2:39" x14ac:dyDescent="0.2">
      <c r="B119">
        <v>0.08</v>
      </c>
      <c r="C119">
        <v>40.24</v>
      </c>
      <c r="D119" s="13">
        <f ca="1">IF(B119&lt;&gt;"",TRUNC(B119-Analyse!$AP$7,2),"")</f>
        <v>0</v>
      </c>
      <c r="F119" s="1">
        <f t="shared" ca="1" si="27"/>
        <v>0</v>
      </c>
      <c r="G119" s="12">
        <f ca="1">IF(F119&lt;&gt;"",ROW($D$5)+MATCH(F119,INDIRECT(Analyse!$AR$7):INDIRECT(Analyse!$AS$7)),"")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8.00000000000054E-2</v>
      </c>
      <c r="M119" s="10">
        <f t="shared" ca="1" si="19"/>
        <v>-0.08</v>
      </c>
      <c r="N119" s="2">
        <f t="shared" ca="1" si="20"/>
        <v>-1.0000000000000675</v>
      </c>
      <c r="O119" s="10">
        <f t="shared" ca="1" si="21"/>
        <v>40.24</v>
      </c>
      <c r="P119" s="2">
        <f t="shared" ca="1" si="22"/>
        <v>40.24</v>
      </c>
      <c r="R119" s="1">
        <f t="shared" ca="1" si="23"/>
        <v>0</v>
      </c>
      <c r="S119" s="2">
        <f t="shared" ca="1" si="24"/>
        <v>40.24</v>
      </c>
      <c r="T119" s="1" t="str">
        <f ca="1">IF(R119&lt;0,MATCH(ABS(R119),$R121:$R$1000,0)+ROW($R121)-1,"")</f>
        <v/>
      </c>
      <c r="U119" s="1" t="str">
        <f t="shared" ca="1" si="25"/>
        <v/>
      </c>
      <c r="V119" s="11" t="str">
        <f t="shared" ca="1" si="26"/>
        <v/>
      </c>
      <c r="W119" s="11"/>
      <c r="X119" s="11"/>
      <c r="Y119" s="12" t="str">
        <f ca="1">IF(V119&lt;&gt;"",IF(ABS($R119)&lt;0.8*Analyse!$AO$7/2,ABS($V119-$S119)/(INDIRECT($X$5)/100),""),"")</f>
        <v/>
      </c>
      <c r="AL119" s="1"/>
      <c r="AM119" s="2"/>
    </row>
    <row r="120" spans="2:39" x14ac:dyDescent="0.2">
      <c r="B120">
        <v>0.16</v>
      </c>
      <c r="C120">
        <v>40.159999999999997</v>
      </c>
      <c r="D120" s="13">
        <f ca="1">IF(B120&lt;&gt;"",TRUNC(B120-Analyse!$AP$7,2),"")</f>
        <v>0.08</v>
      </c>
      <c r="F120" s="1">
        <f t="shared" ca="1" si="27"/>
        <v>0.1</v>
      </c>
      <c r="G120" s="12">
        <f ca="1">IF(F120&lt;&gt;"",ROW($D$5)+MATCH(F120,INDIRECT(Analyse!$AR$7):INDIRECT(Analyse!$AS$7)),"")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-0.12000000000000001</v>
      </c>
      <c r="N120" s="2">
        <f t="shared" ca="1" si="20"/>
        <v>0.5833333333333357</v>
      </c>
      <c r="O120" s="10">
        <f t="shared" ca="1" si="21"/>
        <v>40.11333333333333</v>
      </c>
      <c r="P120" s="2">
        <f t="shared" ca="1" si="22"/>
        <v>40.171666666666667</v>
      </c>
      <c r="R120" s="1">
        <f t="shared" ca="1" si="23"/>
        <v>0.1</v>
      </c>
      <c r="S120" s="2">
        <f t="shared" ca="1" si="24"/>
        <v>40.171666666666667</v>
      </c>
      <c r="T120" s="1" t="str">
        <f ca="1">IF(R120&lt;0,MATCH(ABS(R120),$R122:$R$1000,0)+ROW($R122)-1,"")</f>
        <v/>
      </c>
      <c r="U120" s="1" t="str">
        <f t="shared" ca="1" si="25"/>
        <v/>
      </c>
      <c r="V120" s="11" t="str">
        <f t="shared" ca="1" si="26"/>
        <v/>
      </c>
      <c r="W120" s="11"/>
      <c r="X120" s="11"/>
      <c r="Y120" s="12" t="str">
        <f ca="1">IF(V120&lt;&gt;"",IF(ABS($R120)&lt;0.8*Analyse!$AO$7/2,ABS($V120-$S120)/(INDIRECT($X$5)/100),""),"")</f>
        <v/>
      </c>
      <c r="AL120" s="1"/>
      <c r="AM120" s="2"/>
    </row>
    <row r="121" spans="2:39" x14ac:dyDescent="0.2">
      <c r="B121">
        <v>0.27</v>
      </c>
      <c r="C121">
        <v>40.229999999999997</v>
      </c>
      <c r="D121" s="13">
        <f ca="1">IF(B121&lt;&gt;"",TRUNC(B121-Analyse!$AP$7,2),"")</f>
        <v>0.2</v>
      </c>
      <c r="F121" s="1">
        <f t="shared" ca="1" si="27"/>
        <v>0.2</v>
      </c>
      <c r="G121" s="12">
        <f ca="1">IF(F121&lt;&gt;"",ROW($D$5)+MATCH(F121,INDIRECT(Analyse!$AR$7):INDIRECT(Analyse!$AS$7)),"")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0.13999999999999346</v>
      </c>
      <c r="M121" s="10">
        <f t="shared" ca="1" si="19"/>
        <v>-9.9999999999999978E-2</v>
      </c>
      <c r="N121" s="2">
        <f t="shared" ca="1" si="20"/>
        <v>-1.3999999999999349</v>
      </c>
      <c r="O121" s="10">
        <f t="shared" ca="1" si="21"/>
        <v>40.509999999999984</v>
      </c>
      <c r="P121" s="2">
        <f t="shared" ca="1" si="22"/>
        <v>40.229999999999997</v>
      </c>
      <c r="R121" s="1">
        <f t="shared" ca="1" si="23"/>
        <v>0.2</v>
      </c>
      <c r="S121" s="2">
        <f t="shared" ca="1" si="24"/>
        <v>40.229999999999997</v>
      </c>
      <c r="T121" s="1" t="str">
        <f ca="1">IF(R121&lt;0,MATCH(ABS(R121),$R123:$R$1000,0)+ROW($R123)-1,"")</f>
        <v/>
      </c>
      <c r="U121" s="1" t="str">
        <f t="shared" ca="1" si="25"/>
        <v/>
      </c>
      <c r="V121" s="11" t="str">
        <f t="shared" ca="1" si="26"/>
        <v/>
      </c>
      <c r="W121" s="11"/>
      <c r="X121" s="11"/>
      <c r="Y121" s="12" t="str">
        <f ca="1">IF(V121&lt;&gt;"",IF(ABS($R121)&lt;0.8*Analyse!$AO$7/2,ABS($V121-$S121)/(INDIRECT($X$5)/100),""),"")</f>
        <v/>
      </c>
      <c r="AL121" s="1"/>
      <c r="AM121" s="2"/>
    </row>
    <row r="122" spans="2:39" x14ac:dyDescent="0.2">
      <c r="B122">
        <v>0.37</v>
      </c>
      <c r="C122">
        <v>40.090000000000003</v>
      </c>
      <c r="D122" s="13">
        <f ca="1">IF(B122&lt;&gt;"",TRUNC(B122-Analyse!$AP$7,2),"")</f>
        <v>0.3</v>
      </c>
      <c r="F122" s="1">
        <f t="shared" ca="1" si="27"/>
        <v>0.3</v>
      </c>
      <c r="G122" s="12">
        <f ca="1">IF(F122&lt;&gt;"",ROW($D$5)+MATCH(F122,INDIRECT(Analyse!$AR$7):INDIRECT(Analyse!$AS$7)),"")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-0.37999999999999545</v>
      </c>
      <c r="M122" s="10">
        <f t="shared" ca="1" si="19"/>
        <v>-9.0000000000000024E-2</v>
      </c>
      <c r="N122" s="2">
        <f t="shared" ca="1" si="20"/>
        <v>4.2222222222221708</v>
      </c>
      <c r="O122" s="10">
        <f t="shared" ca="1" si="21"/>
        <v>38.823333333333352</v>
      </c>
      <c r="P122" s="2">
        <f t="shared" ca="1" si="22"/>
        <v>40.090000000000003</v>
      </c>
      <c r="R122" s="1">
        <f t="shared" ca="1" si="23"/>
        <v>0.3</v>
      </c>
      <c r="S122" s="2">
        <f t="shared" ca="1" si="24"/>
        <v>40.090000000000003</v>
      </c>
      <c r="T122" s="1" t="str">
        <f ca="1">IF(R122&lt;0,MATCH(ABS(R122),$R124:$R$1000,0)+ROW($R124)-1,"")</f>
        <v/>
      </c>
      <c r="U122" s="1" t="str">
        <f t="shared" ca="1" si="25"/>
        <v/>
      </c>
      <c r="V122" s="11" t="str">
        <f t="shared" ca="1" si="26"/>
        <v/>
      </c>
      <c r="W122" s="11"/>
      <c r="X122" s="11"/>
      <c r="Y122" s="12" t="str">
        <f ca="1">IF(V122&lt;&gt;"",IF(ABS($R122)&lt;0.8*Analyse!$AO$7/2,ABS($V122-$S122)/(INDIRECT($X$5)/100),""),"")</f>
        <v/>
      </c>
      <c r="AL122" s="1"/>
      <c r="AM122" s="2"/>
    </row>
    <row r="123" spans="2:39" x14ac:dyDescent="0.2">
      <c r="B123">
        <v>0.46</v>
      </c>
      <c r="C123">
        <v>40.47</v>
      </c>
      <c r="D123" s="13">
        <f ca="1">IF(B123&lt;&gt;"",TRUNC(B123-Analyse!$AP$7,2),"")</f>
        <v>0.39</v>
      </c>
      <c r="F123" s="1">
        <f t="shared" ca="1" si="27"/>
        <v>0.4</v>
      </c>
      <c r="G123" s="12">
        <f ca="1">IF(F123&lt;&gt;"",ROW($D$5)+MATCH(F123,INDIRECT(Analyse!$AR$7):INDIRECT(Analyse!$AS$7)),"")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0.21999999999999886</v>
      </c>
      <c r="M123" s="10">
        <f t="shared" ca="1" si="19"/>
        <v>-9.9999999999999978E-2</v>
      </c>
      <c r="N123" s="2">
        <f t="shared" ca="1" si="20"/>
        <v>-2.1999999999999891</v>
      </c>
      <c r="O123" s="10">
        <f t="shared" ca="1" si="21"/>
        <v>41.327999999999996</v>
      </c>
      <c r="P123" s="2">
        <f t="shared" ca="1" si="22"/>
        <v>40.448</v>
      </c>
      <c r="R123" s="1">
        <f t="shared" ca="1" si="23"/>
        <v>0.4</v>
      </c>
      <c r="S123" s="2">
        <f t="shared" ca="1" si="24"/>
        <v>40.448</v>
      </c>
      <c r="T123" s="1" t="str">
        <f ca="1">IF(R123&lt;0,MATCH(ABS(R123),$R125:$R$1000,0)+ROW($R125)-1,"")</f>
        <v/>
      </c>
      <c r="U123" s="1" t="str">
        <f t="shared" ca="1" si="25"/>
        <v/>
      </c>
      <c r="V123" s="11" t="str">
        <f t="shared" ca="1" si="26"/>
        <v/>
      </c>
      <c r="W123" s="11"/>
      <c r="X123" s="11"/>
      <c r="Y123" s="12" t="str">
        <f ca="1">IF(V123&lt;&gt;"",IF(ABS($R123)&lt;0.8*Analyse!$AO$7/2,ABS($V123-$S123)/(INDIRECT($X$5)/100),""),"")</f>
        <v/>
      </c>
      <c r="AL123" s="1"/>
      <c r="AM123" s="2"/>
    </row>
    <row r="124" spans="2:39" x14ac:dyDescent="0.2">
      <c r="B124">
        <v>0.56000000000000005</v>
      </c>
      <c r="C124">
        <v>40.25</v>
      </c>
      <c r="D124" s="13">
        <f ca="1">IF(B124&lt;&gt;"",TRUNC(B124-Analyse!$AP$7,2),"")</f>
        <v>0.49</v>
      </c>
      <c r="F124" s="1">
        <f t="shared" ca="1" si="27"/>
        <v>0.5</v>
      </c>
      <c r="G124" s="12">
        <f ca="1">IF(F124&lt;&gt;"",ROW($D$5)+MATCH(F124,INDIRECT(Analyse!$AR$7):INDIRECT(Analyse!$AS$7)),"")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0.10999999999999943</v>
      </c>
      <c r="M124" s="10">
        <f t="shared" ca="1" si="19"/>
        <v>-9.9999999999999978E-2</v>
      </c>
      <c r="N124" s="2">
        <f t="shared" ca="1" si="20"/>
        <v>-1.0999999999999945</v>
      </c>
      <c r="O124" s="10">
        <f t="shared" ca="1" si="21"/>
        <v>40.788999999999994</v>
      </c>
      <c r="P124" s="2">
        <f t="shared" ca="1" si="22"/>
        <v>40.238999999999997</v>
      </c>
      <c r="R124" s="1">
        <f t="shared" ca="1" si="23"/>
        <v>0.5</v>
      </c>
      <c r="S124" s="2">
        <f t="shared" ca="1" si="24"/>
        <v>40.238999999999997</v>
      </c>
      <c r="T124" s="1" t="str">
        <f ca="1">IF(R124&lt;0,MATCH(ABS(R124),$R126:$R$1000,0)+ROW($R126)-1,"")</f>
        <v/>
      </c>
      <c r="U124" s="1" t="str">
        <f t="shared" ca="1" si="25"/>
        <v/>
      </c>
      <c r="V124" s="11" t="str">
        <f t="shared" ca="1" si="26"/>
        <v/>
      </c>
      <c r="W124" s="11"/>
      <c r="X124" s="11"/>
      <c r="Y124" s="12" t="str">
        <f ca="1">IF(V124&lt;&gt;"",IF(ABS($R124)&lt;0.8*Analyse!$AO$7/2,ABS($V124-$S124)/(INDIRECT($X$5)/100),""),"")</f>
        <v/>
      </c>
      <c r="AL124" s="1"/>
      <c r="AM124" s="2"/>
    </row>
    <row r="125" spans="2:39" x14ac:dyDescent="0.2">
      <c r="B125">
        <v>0.66</v>
      </c>
      <c r="C125">
        <v>40.14</v>
      </c>
      <c r="D125" s="13">
        <f ca="1">IF(B125&lt;&gt;"",TRUNC(B125-Analyse!$AP$7,2),"")</f>
        <v>0.59</v>
      </c>
      <c r="F125" s="1">
        <f t="shared" ca="1" si="27"/>
        <v>0.6</v>
      </c>
      <c r="G125" s="12">
        <f ca="1">IF(F125&lt;&gt;"",ROW($D$5)+MATCH(F125,INDIRECT(Analyse!$AR$7):INDIRECT(Analyse!$AS$7)),"")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-0.14000000000000057</v>
      </c>
      <c r="M125" s="10">
        <f t="shared" ca="1" si="19"/>
        <v>-0.10999999999999999</v>
      </c>
      <c r="N125" s="2">
        <f t="shared" ca="1" si="20"/>
        <v>1.272727272727278</v>
      </c>
      <c r="O125" s="10">
        <f t="shared" ca="1" si="21"/>
        <v>39.389090909090903</v>
      </c>
      <c r="P125" s="2">
        <f t="shared" ca="1" si="22"/>
        <v>40.152727272727269</v>
      </c>
      <c r="R125" s="1">
        <f t="shared" ca="1" si="23"/>
        <v>0.6</v>
      </c>
      <c r="S125" s="2">
        <f t="shared" ca="1" si="24"/>
        <v>40.152727272727269</v>
      </c>
      <c r="T125" s="1" t="str">
        <f ca="1">IF(R125&lt;0,MATCH(ABS(R125),$R127:$R$1000,0)+ROW($R127)-1,"")</f>
        <v/>
      </c>
      <c r="U125" s="1" t="str">
        <f t="shared" ca="1" si="25"/>
        <v/>
      </c>
      <c r="V125" s="11" t="str">
        <f t="shared" ca="1" si="26"/>
        <v/>
      </c>
      <c r="W125" s="11"/>
      <c r="X125" s="11"/>
      <c r="Y125" s="12" t="str">
        <f ca="1">IF(V125&lt;&gt;"",IF(ABS($R125)&lt;0.8*Analyse!$AO$7/2,ABS($V125-$S125)/(INDIRECT($X$5)/100),""),"")</f>
        <v/>
      </c>
      <c r="AL125" s="1"/>
      <c r="AM125" s="2"/>
    </row>
    <row r="126" spans="2:39" x14ac:dyDescent="0.2">
      <c r="B126">
        <v>0.77</v>
      </c>
      <c r="C126">
        <v>40.28</v>
      </c>
      <c r="D126" s="13">
        <f ca="1">IF(B126&lt;&gt;"",TRUNC(B126-Analyse!$AP$7,2),"")</f>
        <v>0.7</v>
      </c>
      <c r="F126" s="1">
        <f t="shared" ca="1" si="27"/>
        <v>0.7</v>
      </c>
      <c r="G126" s="12">
        <f ca="1">IF(F126&lt;&gt;"",ROW($D$5)+MATCH(F126,INDIRECT(Analyse!$AR$7):INDIRECT(Analyse!$AS$7)),"")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7.9999999999998295E-2</v>
      </c>
      <c r="M126" s="10">
        <f t="shared" ca="1" si="19"/>
        <v>-0.10000000000000009</v>
      </c>
      <c r="N126" s="2">
        <f t="shared" ca="1" si="20"/>
        <v>-0.79999999999998228</v>
      </c>
      <c r="O126" s="10">
        <f t="shared" ca="1" si="21"/>
        <v>40.839999999999989</v>
      </c>
      <c r="P126" s="2">
        <f t="shared" ca="1" si="22"/>
        <v>40.28</v>
      </c>
      <c r="R126" s="1">
        <f t="shared" ca="1" si="23"/>
        <v>0.7</v>
      </c>
      <c r="S126" s="2">
        <f t="shared" ca="1" si="24"/>
        <v>40.28</v>
      </c>
      <c r="T126" s="1" t="str">
        <f ca="1">IF(R126&lt;0,MATCH(ABS(R126),$R128:$R$1000,0)+ROW($R128)-1,"")</f>
        <v/>
      </c>
      <c r="U126" s="1" t="str">
        <f t="shared" ca="1" si="25"/>
        <v/>
      </c>
      <c r="V126" s="11" t="str">
        <f t="shared" ca="1" si="26"/>
        <v/>
      </c>
      <c r="W126" s="11"/>
      <c r="X126" s="11"/>
      <c r="Y126" s="12" t="str">
        <f ca="1">IF(V126&lt;&gt;"",IF(ABS($R126)&lt;0.8*Analyse!$AO$7/2,ABS($V126-$S126)/(INDIRECT($X$5)/100),""),"")</f>
        <v/>
      </c>
      <c r="AL126" s="1"/>
      <c r="AM126" s="2"/>
    </row>
    <row r="127" spans="2:39" x14ac:dyDescent="0.2">
      <c r="B127">
        <v>0.87</v>
      </c>
      <c r="C127">
        <v>40.200000000000003</v>
      </c>
      <c r="D127" s="13">
        <f ca="1">IF(B127&lt;&gt;"",TRUNC(B127-Analyse!$AP$7,2),"")</f>
        <v>0.8</v>
      </c>
      <c r="F127" s="1">
        <f t="shared" ca="1" si="27"/>
        <v>0.8</v>
      </c>
      <c r="G127" s="12">
        <f ca="1">IF(F127&lt;&gt;"",ROW($D$5)+MATCH(F127,INDIRECT(Analyse!$AR$7):INDIRECT(Analyse!$AS$7)),"")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5.0000000000004263E-2</v>
      </c>
      <c r="M127" s="10">
        <f t="shared" ca="1" si="19"/>
        <v>-9.9999999999999978E-2</v>
      </c>
      <c r="N127" s="2">
        <f t="shared" ca="1" si="20"/>
        <v>-0.50000000000004274</v>
      </c>
      <c r="O127" s="10">
        <f t="shared" ca="1" si="21"/>
        <v>40.600000000000037</v>
      </c>
      <c r="P127" s="2">
        <f t="shared" ca="1" si="22"/>
        <v>40.200000000000003</v>
      </c>
      <c r="R127" s="1">
        <f t="shared" ca="1" si="23"/>
        <v>0.8</v>
      </c>
      <c r="S127" s="2">
        <f t="shared" ca="1" si="24"/>
        <v>40.200000000000003</v>
      </c>
      <c r="T127" s="1" t="str">
        <f ca="1">IF(R127&lt;0,MATCH(ABS(R127),$R129:$R$1000,0)+ROW($R129)-1,"")</f>
        <v/>
      </c>
      <c r="U127" s="1" t="str">
        <f t="shared" ca="1" si="25"/>
        <v/>
      </c>
      <c r="V127" s="11" t="str">
        <f t="shared" ca="1" si="26"/>
        <v/>
      </c>
      <c r="W127" s="11"/>
      <c r="X127" s="11"/>
      <c r="Y127" s="12" t="str">
        <f ca="1">IF(V127&lt;&gt;"",IF(ABS($R127)&lt;0.8*Analyse!$AO$7/2,ABS($V127-$S127)/(INDIRECT($X$5)/100),""),"")</f>
        <v/>
      </c>
      <c r="AL127" s="1"/>
      <c r="AM127" s="2"/>
    </row>
    <row r="128" spans="2:39" x14ac:dyDescent="0.2">
      <c r="B128">
        <v>0.97</v>
      </c>
      <c r="C128">
        <v>40.15</v>
      </c>
      <c r="D128" s="13">
        <f ca="1">IF(B128&lt;&gt;"",TRUNC(B128-Analyse!$AP$7,2),"")</f>
        <v>0.9</v>
      </c>
      <c r="F128" s="1">
        <f t="shared" ca="1" si="27"/>
        <v>0.9</v>
      </c>
      <c r="G128" s="12">
        <f ca="1">IF(F128&lt;&gt;"",ROW($D$5)+MATCH(F128,INDIRECT(Analyse!$AR$7):INDIRECT(Analyse!$AS$7)),"")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-0.14000000000000057</v>
      </c>
      <c r="M128" s="10">
        <f t="shared" ca="1" si="19"/>
        <v>-0.10999999999999999</v>
      </c>
      <c r="N128" s="2">
        <f t="shared" ca="1" si="20"/>
        <v>1.272727272727278</v>
      </c>
      <c r="O128" s="10">
        <f t="shared" ca="1" si="21"/>
        <v>39.00454545454545</v>
      </c>
      <c r="P128" s="2">
        <f t="shared" ca="1" si="22"/>
        <v>40.15</v>
      </c>
      <c r="R128" s="1">
        <f t="shared" ca="1" si="23"/>
        <v>0.9</v>
      </c>
      <c r="S128" s="2">
        <f t="shared" ca="1" si="24"/>
        <v>40.15</v>
      </c>
      <c r="T128" s="1" t="str">
        <f ca="1">IF(R128&lt;0,MATCH(ABS(R128),$R130:$R$1000,0)+ROW($R130)-1,"")</f>
        <v/>
      </c>
      <c r="U128" s="1" t="str">
        <f t="shared" ca="1" si="25"/>
        <v/>
      </c>
      <c r="V128" s="11" t="str">
        <f t="shared" ca="1" si="26"/>
        <v/>
      </c>
      <c r="W128" s="11"/>
      <c r="X128" s="11"/>
      <c r="Y128" s="12" t="str">
        <f ca="1">IF(V128&lt;&gt;"",IF(ABS($R128)&lt;0.8*Analyse!$AO$7/2,ABS($V128-$S128)/(INDIRECT($X$5)/100),""),"")</f>
        <v/>
      </c>
      <c r="AL128" s="1"/>
      <c r="AM128" s="2"/>
    </row>
    <row r="129" spans="2:39" x14ac:dyDescent="0.2">
      <c r="B129">
        <v>1.08</v>
      </c>
      <c r="C129">
        <v>40.29</v>
      </c>
      <c r="D129" s="13">
        <f ca="1">IF(B129&lt;&gt;"",TRUNC(B129-Analyse!$AP$7,2),"")</f>
        <v>1.01</v>
      </c>
      <c r="F129" s="1">
        <f t="shared" ca="1" si="27"/>
        <v>1</v>
      </c>
      <c r="G129" s="12">
        <f ca="1">IF(F129&lt;&gt;"",ROW($D$5)+MATCH(F129,INDIRECT(Analyse!$AR$7):INDIRECT(Analyse!$AS$7)),"")</f>
        <v>129</v>
      </c>
      <c r="H129" s="1" t="str">
        <f t="shared" ca="1" si="14"/>
        <v>D129</v>
      </c>
      <c r="I129" s="1" t="str">
        <f t="shared" ca="1" si="15"/>
        <v>D128</v>
      </c>
      <c r="J129" s="1" t="str">
        <f t="shared" ca="1" si="16"/>
        <v>C129</v>
      </c>
      <c r="K129" s="1" t="str">
        <f t="shared" ca="1" si="17"/>
        <v>C128</v>
      </c>
      <c r="L129" s="10">
        <f t="shared" ca="1" si="18"/>
        <v>-0.14000000000000057</v>
      </c>
      <c r="M129" s="10">
        <f t="shared" ca="1" si="19"/>
        <v>-0.10999999999999999</v>
      </c>
      <c r="N129" s="2">
        <f t="shared" ca="1" si="20"/>
        <v>1.272727272727278</v>
      </c>
      <c r="O129" s="10">
        <f t="shared" ca="1" si="21"/>
        <v>39.00454545454545</v>
      </c>
      <c r="P129" s="2">
        <f t="shared" ca="1" si="22"/>
        <v>40.277272727272731</v>
      </c>
      <c r="R129" s="1">
        <f t="shared" ca="1" si="23"/>
        <v>1</v>
      </c>
      <c r="S129" s="2">
        <f t="shared" ca="1" si="24"/>
        <v>40.277272727272731</v>
      </c>
      <c r="T129" s="1" t="str">
        <f ca="1">IF(R129&lt;0,MATCH(ABS(R129),$R131:$R$1000,0)+ROW($R131)-1,"")</f>
        <v/>
      </c>
      <c r="U129" s="1" t="str">
        <f t="shared" ca="1" si="25"/>
        <v/>
      </c>
      <c r="V129" s="11" t="str">
        <f t="shared" ca="1" si="26"/>
        <v/>
      </c>
      <c r="W129" s="11"/>
      <c r="X129" s="11"/>
      <c r="Y129" s="12" t="str">
        <f ca="1">IF(V129&lt;&gt;"",IF(ABS($R129)&lt;0.8*Analyse!$AO$7/2,ABS($V129-$S129)/(INDIRECT($X$5)/100),""),"")</f>
        <v/>
      </c>
      <c r="AL129" s="1"/>
      <c r="AM129" s="2"/>
    </row>
    <row r="130" spans="2:39" x14ac:dyDescent="0.2">
      <c r="B130">
        <v>1.18</v>
      </c>
      <c r="C130">
        <v>40.369999999999997</v>
      </c>
      <c r="D130" s="13">
        <f ca="1">IF(B130&lt;&gt;"",TRUNC(B130-Analyse!$AP$7,2),"")</f>
        <v>1.1100000000000001</v>
      </c>
      <c r="F130" s="1">
        <f t="shared" ca="1" si="27"/>
        <v>1.1000000000000001</v>
      </c>
      <c r="G130" s="12">
        <f ca="1">IF(F130&lt;&gt;"",ROW($D$5)+MATCH(F130,INDIRECT(Analyse!$AR$7):INDIRECT(Analyse!$AS$7)),"")</f>
        <v>130</v>
      </c>
      <c r="H130" s="1" t="str">
        <f t="shared" ca="1" si="14"/>
        <v>D130</v>
      </c>
      <c r="I130" s="1" t="str">
        <f t="shared" ca="1" si="15"/>
        <v>D129</v>
      </c>
      <c r="J130" s="1" t="str">
        <f t="shared" ca="1" si="16"/>
        <v>C130</v>
      </c>
      <c r="K130" s="1" t="str">
        <f t="shared" ca="1" si="17"/>
        <v>C129</v>
      </c>
      <c r="L130" s="10">
        <f t="shared" ca="1" si="18"/>
        <v>-7.9999999999998295E-2</v>
      </c>
      <c r="M130" s="10">
        <f t="shared" ca="1" si="19"/>
        <v>-0.10000000000000009</v>
      </c>
      <c r="N130" s="2">
        <f t="shared" ca="1" si="20"/>
        <v>0.79999999999998228</v>
      </c>
      <c r="O130" s="10">
        <f t="shared" ca="1" si="21"/>
        <v>39.482000000000014</v>
      </c>
      <c r="P130" s="2">
        <f t="shared" ca="1" si="22"/>
        <v>40.361999999999995</v>
      </c>
      <c r="R130" s="1">
        <f t="shared" ca="1" si="23"/>
        <v>1.1000000000000001</v>
      </c>
      <c r="S130" s="2">
        <f t="shared" ca="1" si="24"/>
        <v>40.361999999999995</v>
      </c>
      <c r="T130" s="1" t="str">
        <f ca="1">IF(R130&lt;0,MATCH(ABS(R130),$R132:$R$1000,0)+ROW($R132)-1,"")</f>
        <v/>
      </c>
      <c r="U130" s="1" t="str">
        <f t="shared" ca="1" si="25"/>
        <v/>
      </c>
      <c r="V130" s="11" t="str">
        <f t="shared" ca="1" si="26"/>
        <v/>
      </c>
      <c r="W130" s="11"/>
      <c r="X130" s="11"/>
      <c r="Y130" s="12" t="str">
        <f ca="1">IF(V130&lt;&gt;"",IF(ABS($R130)&lt;0.8*Analyse!$AO$7/2,ABS($V130-$S130)/(INDIRECT($X$5)/100),""),"")</f>
        <v/>
      </c>
      <c r="AL130" s="1"/>
      <c r="AM130" s="2"/>
    </row>
    <row r="131" spans="2:39" x14ac:dyDescent="0.2">
      <c r="B131">
        <v>1.26</v>
      </c>
      <c r="C131">
        <v>40.33</v>
      </c>
      <c r="D131" s="13">
        <f ca="1">IF(B131&lt;&gt;"",TRUNC(B131-Analyse!$AP$7,2),"")</f>
        <v>1.19</v>
      </c>
      <c r="F131" s="1">
        <f t="shared" ca="1" si="27"/>
        <v>1.2</v>
      </c>
      <c r="G131" s="12">
        <f ca="1">IF(F131&lt;&gt;"",ROW($D$5)+MATCH(F131,INDIRECT(Analyse!$AR$7):INDIRECT(Analyse!$AS$7)),"")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0.15999999999999659</v>
      </c>
      <c r="M131" s="10">
        <f t="shared" ca="1" si="19"/>
        <v>-0.12000000000000011</v>
      </c>
      <c r="N131" s="2">
        <f t="shared" ca="1" si="20"/>
        <v>-1.3333333333333037</v>
      </c>
      <c r="O131" s="10">
        <f t="shared" ca="1" si="21"/>
        <v>41.916666666666629</v>
      </c>
      <c r="P131" s="2">
        <f t="shared" ca="1" si="22"/>
        <v>40.316666666666663</v>
      </c>
      <c r="R131" s="1">
        <f t="shared" ca="1" si="23"/>
        <v>1.2</v>
      </c>
      <c r="S131" s="2">
        <f t="shared" ca="1" si="24"/>
        <v>40.316666666666663</v>
      </c>
      <c r="T131" s="1" t="str">
        <f ca="1">IF(R131&lt;0,MATCH(ABS(R131),$R133:$R$1000,0)+ROW($R133)-1,"")</f>
        <v/>
      </c>
      <c r="U131" s="1" t="str">
        <f t="shared" ca="1" si="25"/>
        <v/>
      </c>
      <c r="V131" s="11" t="str">
        <f t="shared" ca="1" si="26"/>
        <v/>
      </c>
      <c r="W131" s="11"/>
      <c r="X131" s="11"/>
      <c r="Y131" s="12" t="str">
        <f ca="1">IF(V131&lt;&gt;"",IF(ABS($R131)&lt;0.8*Analyse!$AO$7/2,ABS($V131-$S131)/(INDIRECT($X$5)/100),""),"")</f>
        <v/>
      </c>
      <c r="AL131" s="1"/>
      <c r="AM131" s="2"/>
    </row>
    <row r="132" spans="2:39" x14ac:dyDescent="0.2">
      <c r="B132">
        <v>1.38</v>
      </c>
      <c r="C132">
        <v>40.17</v>
      </c>
      <c r="D132" s="13">
        <f ca="1">IF(B132&lt;&gt;"",TRUNC(B132-Analyse!$AP$7,2),"")</f>
        <v>1.31</v>
      </c>
      <c r="F132" s="1">
        <f t="shared" ca="1" si="27"/>
        <v>1.3</v>
      </c>
      <c r="G132" s="12">
        <f ca="1">IF(F132&lt;&gt;"",ROW($D$5)+MATCH(F132,INDIRECT(Analyse!$AR$7):INDIRECT(Analyse!$AS$7)),"")</f>
        <v>132</v>
      </c>
      <c r="H132" s="1" t="str">
        <f t="shared" ca="1" si="14"/>
        <v>D132</v>
      </c>
      <c r="I132" s="1" t="str">
        <f t="shared" ca="1" si="15"/>
        <v>D131</v>
      </c>
      <c r="J132" s="1" t="str">
        <f t="shared" ca="1" si="16"/>
        <v>C132</v>
      </c>
      <c r="K132" s="1" t="str">
        <f t="shared" ca="1" si="17"/>
        <v>C131</v>
      </c>
      <c r="L132" s="10">
        <f t="shared" ca="1" si="18"/>
        <v>0.15999999999999659</v>
      </c>
      <c r="M132" s="10">
        <f t="shared" ca="1" si="19"/>
        <v>-0.12000000000000011</v>
      </c>
      <c r="N132" s="2">
        <f t="shared" ca="1" si="20"/>
        <v>-1.3333333333333037</v>
      </c>
      <c r="O132" s="10">
        <f t="shared" ca="1" si="21"/>
        <v>41.916666666666629</v>
      </c>
      <c r="P132" s="2">
        <f t="shared" ca="1" si="22"/>
        <v>40.183333333333337</v>
      </c>
      <c r="R132" s="1">
        <f t="shared" ca="1" si="23"/>
        <v>1.3</v>
      </c>
      <c r="S132" s="2">
        <f t="shared" ca="1" si="24"/>
        <v>40.183333333333337</v>
      </c>
      <c r="T132" s="1" t="str">
        <f ca="1">IF(R132&lt;0,MATCH(ABS(R132),$R134:$R$1000,0)+ROW($R134)-1,"")</f>
        <v/>
      </c>
      <c r="U132" s="1" t="str">
        <f t="shared" ca="1" si="25"/>
        <v/>
      </c>
      <c r="V132" s="11" t="str">
        <f t="shared" ca="1" si="26"/>
        <v/>
      </c>
      <c r="W132" s="11"/>
      <c r="X132" s="11"/>
      <c r="Y132" s="12" t="str">
        <f ca="1">IF(V132&lt;&gt;"",IF(ABS($R132)&lt;0.8*Analyse!$AO$7/2,ABS($V132-$S132)/(INDIRECT($X$5)/100),""),"")</f>
        <v/>
      </c>
      <c r="AL132" s="1"/>
      <c r="AM132" s="2"/>
    </row>
    <row r="133" spans="2:39" x14ac:dyDescent="0.2">
      <c r="B133">
        <v>1.46</v>
      </c>
      <c r="C133">
        <v>40.32</v>
      </c>
      <c r="D133" s="13">
        <f ca="1">IF(B133&lt;&gt;"",TRUNC(B133-Analyse!$AP$7,2),"")</f>
        <v>1.39</v>
      </c>
      <c r="F133" s="1">
        <f t="shared" ca="1" si="27"/>
        <v>1.4</v>
      </c>
      <c r="G133" s="12">
        <f ca="1">IF(F133&lt;&gt;"",ROW($D$5)+MATCH(F133,INDIRECT(Analyse!$AR$7):INDIRECT(Analyse!$AS$7)),"")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0.31000000000000227</v>
      </c>
      <c r="M133" s="10">
        <f t="shared" ca="1" si="19"/>
        <v>-0.10000000000000009</v>
      </c>
      <c r="N133" s="2">
        <f t="shared" ca="1" si="20"/>
        <v>-3.1000000000000201</v>
      </c>
      <c r="O133" s="10">
        <f t="shared" ca="1" si="21"/>
        <v>44.629000000000026</v>
      </c>
      <c r="P133" s="2">
        <f t="shared" ca="1" si="22"/>
        <v>40.289000000000001</v>
      </c>
      <c r="R133" s="1">
        <f t="shared" ca="1" si="23"/>
        <v>1.4</v>
      </c>
      <c r="S133" s="2">
        <f t="shared" ca="1" si="24"/>
        <v>40.289000000000001</v>
      </c>
      <c r="T133" s="1" t="str">
        <f ca="1">IF(R133&lt;0,MATCH(ABS(R133),$R135:$R$1000,0)+ROW($R135)-1,"")</f>
        <v/>
      </c>
      <c r="U133" s="1" t="str">
        <f t="shared" ca="1" si="25"/>
        <v/>
      </c>
      <c r="V133" s="11" t="str">
        <f t="shared" ca="1" si="26"/>
        <v/>
      </c>
      <c r="W133" s="11"/>
      <c r="X133" s="11"/>
      <c r="Y133" s="12" t="str">
        <f ca="1">IF(V133&lt;&gt;"",IF(ABS($R133)&lt;0.8*Analyse!$AO$7/2,ABS($V133-$S133)/(INDIRECT($X$5)/100),""),"")</f>
        <v/>
      </c>
      <c r="AL133" s="1"/>
      <c r="AM133" s="2"/>
    </row>
    <row r="134" spans="2:39" x14ac:dyDescent="0.2">
      <c r="B134">
        <v>1.56</v>
      </c>
      <c r="C134">
        <v>40.01</v>
      </c>
      <c r="D134" s="13">
        <f ca="1">IF(B134&lt;&gt;"",TRUNC(B134-Analyse!$AP$7,2),"")</f>
        <v>1.49</v>
      </c>
      <c r="F134" s="1">
        <f t="shared" ca="1" si="27"/>
        <v>1.5</v>
      </c>
      <c r="G134" s="12">
        <f ca="1">IF(F134&lt;&gt;"",ROW($D$5)+MATCH(F134,INDIRECT(Analyse!$AR$7):INDIRECT(Analyse!$AS$7)),"")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0</v>
      </c>
      <c r="M134" s="10">
        <f t="shared" ref="M134:M197" ca="1" si="33">IF(L134&lt;&gt;"",INDIRECT(I134)-INDIRECT(H134),"")</f>
        <v>-0.12000000000000011</v>
      </c>
      <c r="N134" s="2">
        <f t="shared" ref="N134:N197" ca="1" si="34">IF(M134&lt;&gt;"",L134/M134,"")</f>
        <v>0</v>
      </c>
      <c r="O134" s="10">
        <f t="shared" ref="O134:O197" ca="1" si="35">IF(N134&lt;&gt;"",INDIRECT(K134)-N134*INDIRECT(I134),"")</f>
        <v>40.01</v>
      </c>
      <c r="P134" s="2">
        <f t="shared" ref="P134:P197" ca="1" si="36">IF(O134&lt;&gt;"",N134*F134+O134,"")</f>
        <v>40.01</v>
      </c>
      <c r="R134" s="1">
        <f t="shared" ref="R134:R197" ca="1" si="37">F134</f>
        <v>1.5</v>
      </c>
      <c r="S134" s="2">
        <f t="shared" ref="S134:S197" ca="1" si="38">P134</f>
        <v>40.01</v>
      </c>
      <c r="T134" s="1" t="str">
        <f ca="1">IF(R134&lt;0,MATCH(ABS(R134),$R136:$R$1000,0)+ROW($R136)-1,"")</f>
        <v/>
      </c>
      <c r="U134" s="1" t="str">
        <f t="shared" ref="U134:U197" ca="1" si="39">IF(T134&lt;&gt;"","S"&amp;T134,"")</f>
        <v/>
      </c>
      <c r="V134" s="11" t="str">
        <f t="shared" ref="V134:V197" ca="1" si="40">IF(U134&lt;&gt;"",INDIRECT(U134),"")</f>
        <v/>
      </c>
      <c r="W134" s="11"/>
      <c r="X134" s="11"/>
      <c r="Y134" s="12" t="str">
        <f ca="1">IF(V134&lt;&gt;"",IF(ABS($R134)&lt;0.8*Analyse!$AO$7/2,ABS($V134-$S134)/(INDIRECT($X$5)/100),""),"")</f>
        <v/>
      </c>
      <c r="AL134" s="1"/>
      <c r="AM134" s="2"/>
    </row>
    <row r="135" spans="2:39" x14ac:dyDescent="0.2">
      <c r="B135">
        <v>1.68</v>
      </c>
      <c r="C135">
        <v>40.01</v>
      </c>
      <c r="D135" s="13">
        <f ca="1">IF(B135&lt;&gt;"",TRUNC(B135-Analyse!$AP$7,2),"")</f>
        <v>1.61</v>
      </c>
      <c r="F135" s="1">
        <f t="shared" ref="F135:F198" ca="1" si="41">IF(B135&lt;&gt;"",ROUND(F134+0.1,1),"")</f>
        <v>1.6</v>
      </c>
      <c r="G135" s="12">
        <f ca="1">IF(F135&lt;&gt;"",ROW($D$5)+MATCH(F135,INDIRECT(Analyse!$AR$7):INDIRECT(Analyse!$AS$7)),"")</f>
        <v>135</v>
      </c>
      <c r="H135" s="1" t="str">
        <f t="shared" ca="1" si="28"/>
        <v>D135</v>
      </c>
      <c r="I135" s="1" t="str">
        <f t="shared" ca="1" si="29"/>
        <v>D134</v>
      </c>
      <c r="J135" s="1" t="str">
        <f t="shared" ca="1" si="30"/>
        <v>C135</v>
      </c>
      <c r="K135" s="1" t="str">
        <f t="shared" ca="1" si="31"/>
        <v>C134</v>
      </c>
      <c r="L135" s="10">
        <f t="shared" ca="1" si="32"/>
        <v>0</v>
      </c>
      <c r="M135" s="10">
        <f t="shared" ca="1" si="33"/>
        <v>-0.12000000000000011</v>
      </c>
      <c r="N135" s="2">
        <f t="shared" ca="1" si="34"/>
        <v>0</v>
      </c>
      <c r="O135" s="10">
        <f t="shared" ca="1" si="35"/>
        <v>40.01</v>
      </c>
      <c r="P135" s="2">
        <f t="shared" ca="1" si="36"/>
        <v>40.01</v>
      </c>
      <c r="R135" s="1">
        <f t="shared" ca="1" si="37"/>
        <v>1.6</v>
      </c>
      <c r="S135" s="2">
        <f t="shared" ca="1" si="38"/>
        <v>40.01</v>
      </c>
      <c r="T135" s="1" t="str">
        <f ca="1">IF(R135&lt;0,MATCH(ABS(R135),$R137:$R$1000,0)+ROW($R137)-1,"")</f>
        <v/>
      </c>
      <c r="U135" s="1" t="str">
        <f t="shared" ca="1" si="39"/>
        <v/>
      </c>
      <c r="V135" s="11" t="str">
        <f t="shared" ca="1" si="40"/>
        <v/>
      </c>
      <c r="W135" s="11"/>
      <c r="X135" s="11"/>
      <c r="Y135" s="12" t="str">
        <f ca="1">IF(V135&lt;&gt;"",IF(ABS($R135)&lt;0.8*Analyse!$AO$7/2,ABS($V135-$S135)/(INDIRECT($X$5)/100),""),"")</f>
        <v/>
      </c>
      <c r="AL135" s="1"/>
      <c r="AM135" s="2"/>
    </row>
    <row r="136" spans="2:39" x14ac:dyDescent="0.2">
      <c r="B136">
        <v>1.77</v>
      </c>
      <c r="C136">
        <v>40.18</v>
      </c>
      <c r="D136" s="13">
        <f ca="1">IF(B136&lt;&gt;"",TRUNC(B136-Analyse!$AP$7,2),"")</f>
        <v>1.7</v>
      </c>
      <c r="F136" s="1">
        <f t="shared" ca="1" si="41"/>
        <v>1.7</v>
      </c>
      <c r="G136" s="12">
        <f ca="1">IF(F136&lt;&gt;"",ROW($D$5)+MATCH(F136,INDIRECT(Analyse!$AR$7):INDIRECT(Analyse!$AS$7)),"")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-0.13000000000000256</v>
      </c>
      <c r="M136" s="10">
        <f t="shared" ca="1" si="33"/>
        <v>-0.1100000000000001</v>
      </c>
      <c r="N136" s="2">
        <f t="shared" ca="1" si="34"/>
        <v>1.1818181818182041</v>
      </c>
      <c r="O136" s="10">
        <f t="shared" ca="1" si="35"/>
        <v>38.170909090909049</v>
      </c>
      <c r="P136" s="2">
        <f t="shared" ca="1" si="36"/>
        <v>40.179999999999993</v>
      </c>
      <c r="R136" s="1">
        <f t="shared" ca="1" si="37"/>
        <v>1.7</v>
      </c>
      <c r="S136" s="2">
        <f t="shared" ca="1" si="38"/>
        <v>40.179999999999993</v>
      </c>
      <c r="T136" s="1" t="str">
        <f ca="1">IF(R136&lt;0,MATCH(ABS(R136),$R138:$R$1000,0)+ROW($R138)-1,"")</f>
        <v/>
      </c>
      <c r="U136" s="1" t="str">
        <f t="shared" ca="1" si="39"/>
        <v/>
      </c>
      <c r="V136" s="11" t="str">
        <f t="shared" ca="1" si="40"/>
        <v/>
      </c>
      <c r="W136" s="11"/>
      <c r="X136" s="11"/>
      <c r="Y136" s="12" t="str">
        <f ca="1">IF(V136&lt;&gt;"",IF(ABS($R136)&lt;0.8*Analyse!$AO$7/2,ABS($V136-$S136)/(INDIRECT($X$5)/100),""),"")</f>
        <v/>
      </c>
      <c r="AL136" s="1"/>
      <c r="AM136" s="2"/>
    </row>
    <row r="137" spans="2:39" x14ac:dyDescent="0.2">
      <c r="B137">
        <v>1.88</v>
      </c>
      <c r="C137">
        <v>40.31</v>
      </c>
      <c r="D137" s="13">
        <f ca="1">IF(B137&lt;&gt;"",TRUNC(B137-Analyse!$AP$7,2),"")</f>
        <v>1.81</v>
      </c>
      <c r="F137" s="1">
        <f t="shared" ca="1" si="41"/>
        <v>1.8</v>
      </c>
      <c r="G137" s="12">
        <f ca="1">IF(F137&lt;&gt;"",ROW($D$5)+MATCH(F137,INDIRECT(Analyse!$AR$7):INDIRECT(Analyse!$AS$7)),"")</f>
        <v>137</v>
      </c>
      <c r="H137" s="1" t="str">
        <f t="shared" ca="1" si="28"/>
        <v>D137</v>
      </c>
      <c r="I137" s="1" t="str">
        <f t="shared" ca="1" si="29"/>
        <v>D136</v>
      </c>
      <c r="J137" s="1" t="str">
        <f t="shared" ca="1" si="30"/>
        <v>C137</v>
      </c>
      <c r="K137" s="1" t="str">
        <f t="shared" ca="1" si="31"/>
        <v>C136</v>
      </c>
      <c r="L137" s="10">
        <f t="shared" ca="1" si="32"/>
        <v>-0.13000000000000256</v>
      </c>
      <c r="M137" s="10">
        <f t="shared" ca="1" si="33"/>
        <v>-0.1100000000000001</v>
      </c>
      <c r="N137" s="2">
        <f t="shared" ca="1" si="34"/>
        <v>1.1818181818182041</v>
      </c>
      <c r="O137" s="10">
        <f t="shared" ca="1" si="35"/>
        <v>38.170909090909049</v>
      </c>
      <c r="P137" s="2">
        <f t="shared" ca="1" si="36"/>
        <v>40.298181818181817</v>
      </c>
      <c r="R137" s="1">
        <f t="shared" ca="1" si="37"/>
        <v>1.8</v>
      </c>
      <c r="S137" s="2">
        <f t="shared" ca="1" si="38"/>
        <v>40.298181818181817</v>
      </c>
      <c r="T137" s="1" t="str">
        <f ca="1">IF(R137&lt;0,MATCH(ABS(R137),$R139:$R$1000,0)+ROW($R139)-1,"")</f>
        <v/>
      </c>
      <c r="U137" s="1" t="str">
        <f t="shared" ca="1" si="39"/>
        <v/>
      </c>
      <c r="V137" s="11" t="str">
        <f t="shared" ca="1" si="40"/>
        <v/>
      </c>
      <c r="W137" s="11"/>
      <c r="X137" s="11"/>
      <c r="Y137" s="12" t="str">
        <f ca="1">IF(V137&lt;&gt;"",IF(ABS($R137)&lt;0.8*Analyse!$AO$7/2,ABS($V137-$S137)/(INDIRECT($X$5)/100),""),"")</f>
        <v/>
      </c>
      <c r="AL137" s="1"/>
      <c r="AM137" s="2"/>
    </row>
    <row r="138" spans="2:39" x14ac:dyDescent="0.2">
      <c r="B138">
        <v>1.96</v>
      </c>
      <c r="C138">
        <v>40.130000000000003</v>
      </c>
      <c r="D138" s="13">
        <f ca="1">IF(B138&lt;&gt;"",TRUNC(B138-Analyse!$AP$7,2),"")</f>
        <v>1.89</v>
      </c>
      <c r="F138" s="1">
        <f t="shared" ca="1" si="41"/>
        <v>1.9</v>
      </c>
      <c r="G138" s="12">
        <f ca="1">IF(F138&lt;&gt;"",ROW($D$5)+MATCH(F138,INDIRECT(Analyse!$AR$7):INDIRECT(Analyse!$AS$7)),"")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9.0000000000003411E-2</v>
      </c>
      <c r="M138" s="10">
        <f t="shared" ca="1" si="33"/>
        <v>-0.11999999999999988</v>
      </c>
      <c r="N138" s="2">
        <f t="shared" ca="1" si="34"/>
        <v>-0.7500000000000292</v>
      </c>
      <c r="O138" s="10">
        <f t="shared" ca="1" si="35"/>
        <v>41.547500000000056</v>
      </c>
      <c r="P138" s="2">
        <f t="shared" ca="1" si="36"/>
        <v>40.122500000000002</v>
      </c>
      <c r="R138" s="1">
        <f t="shared" ca="1" si="37"/>
        <v>1.9</v>
      </c>
      <c r="S138" s="2">
        <f t="shared" ca="1" si="38"/>
        <v>40.122500000000002</v>
      </c>
      <c r="T138" s="1" t="str">
        <f ca="1">IF(R138&lt;0,MATCH(ABS(R138),$R140:$R$1000,0)+ROW($R140)-1,"")</f>
        <v/>
      </c>
      <c r="U138" s="1" t="str">
        <f t="shared" ca="1" si="39"/>
        <v/>
      </c>
      <c r="V138" s="11" t="str">
        <f t="shared" ca="1" si="40"/>
        <v/>
      </c>
      <c r="W138" s="11"/>
      <c r="X138" s="11"/>
      <c r="Y138" s="12" t="str">
        <f ca="1">IF(V138&lt;&gt;"",IF(ABS($R138)&lt;0.8*Analyse!$AO$7/2,ABS($V138-$S138)/(INDIRECT($X$5)/100),""),"")</f>
        <v/>
      </c>
      <c r="AL138" s="1"/>
      <c r="AM138" s="2"/>
    </row>
    <row r="139" spans="2:39" x14ac:dyDescent="0.2">
      <c r="B139">
        <v>2.08</v>
      </c>
      <c r="C139">
        <v>40.04</v>
      </c>
      <c r="D139" s="13">
        <f ca="1">IF(B139&lt;&gt;"",TRUNC(B139-Analyse!$AP$7,2),"")</f>
        <v>2.0099999999999998</v>
      </c>
      <c r="F139" s="1">
        <f t="shared" ca="1" si="41"/>
        <v>2</v>
      </c>
      <c r="G139" s="12">
        <f ca="1">IF(F139&lt;&gt;"",ROW($D$5)+MATCH(F139,INDIRECT(Analyse!$AR$7):INDIRECT(Analyse!$AS$7)),"")</f>
        <v>139</v>
      </c>
      <c r="H139" s="1" t="str">
        <f t="shared" ca="1" si="28"/>
        <v>D139</v>
      </c>
      <c r="I139" s="1" t="str">
        <f t="shared" ca="1" si="29"/>
        <v>D138</v>
      </c>
      <c r="J139" s="1" t="str">
        <f t="shared" ca="1" si="30"/>
        <v>C139</v>
      </c>
      <c r="K139" s="1" t="str">
        <f t="shared" ca="1" si="31"/>
        <v>C138</v>
      </c>
      <c r="L139" s="10">
        <f t="shared" ca="1" si="32"/>
        <v>9.0000000000003411E-2</v>
      </c>
      <c r="M139" s="10">
        <f t="shared" ca="1" si="33"/>
        <v>-0.11999999999999988</v>
      </c>
      <c r="N139" s="2">
        <f t="shared" ca="1" si="34"/>
        <v>-0.7500000000000292</v>
      </c>
      <c r="O139" s="10">
        <f t="shared" ca="1" si="35"/>
        <v>41.547500000000056</v>
      </c>
      <c r="P139" s="2">
        <f t="shared" ca="1" si="36"/>
        <v>40.047499999999999</v>
      </c>
      <c r="R139" s="1">
        <f t="shared" ca="1" si="37"/>
        <v>2</v>
      </c>
      <c r="S139" s="2">
        <f t="shared" ca="1" si="38"/>
        <v>40.047499999999999</v>
      </c>
      <c r="T139" s="1" t="str">
        <f ca="1">IF(R139&lt;0,MATCH(ABS(R139),$R141:$R$1000,0)+ROW($R141)-1,"")</f>
        <v/>
      </c>
      <c r="U139" s="1" t="str">
        <f t="shared" ca="1" si="39"/>
        <v/>
      </c>
      <c r="V139" s="11" t="str">
        <f t="shared" ca="1" si="40"/>
        <v/>
      </c>
      <c r="W139" s="11"/>
      <c r="X139" s="11"/>
      <c r="Y139" s="12" t="str">
        <f ca="1">IF(V139&lt;&gt;"",IF(ABS($R139)&lt;0.8*Analyse!$AO$7/2,ABS($V139-$S139)/(INDIRECT($X$5)/100),""),"")</f>
        <v/>
      </c>
      <c r="AL139" s="1"/>
      <c r="AM139" s="2"/>
    </row>
    <row r="140" spans="2:39" x14ac:dyDescent="0.2">
      <c r="B140">
        <v>2.1800000000000002</v>
      </c>
      <c r="C140">
        <v>40.200000000000003</v>
      </c>
      <c r="D140" s="13">
        <f ca="1">IF(B140&lt;&gt;"",TRUNC(B140-Analyse!$AP$7,2),"")</f>
        <v>2.11</v>
      </c>
      <c r="F140" s="1">
        <f t="shared" ca="1" si="41"/>
        <v>2.1</v>
      </c>
      <c r="G140" s="12">
        <f ca="1">IF(F140&lt;&gt;"",ROW($D$5)+MATCH(F140,INDIRECT(Analyse!$AR$7):INDIRECT(Analyse!$AS$7)),"")</f>
        <v>140</v>
      </c>
      <c r="H140" s="1" t="str">
        <f t="shared" ca="1" si="28"/>
        <v>D140</v>
      </c>
      <c r="I140" s="1" t="str">
        <f t="shared" ca="1" si="29"/>
        <v>D139</v>
      </c>
      <c r="J140" s="1" t="str">
        <f t="shared" ca="1" si="30"/>
        <v>C140</v>
      </c>
      <c r="K140" s="1" t="str">
        <f t="shared" ca="1" si="31"/>
        <v>C139</v>
      </c>
      <c r="L140" s="10">
        <f t="shared" ca="1" si="32"/>
        <v>-0.16000000000000369</v>
      </c>
      <c r="M140" s="10">
        <f t="shared" ca="1" si="33"/>
        <v>-0.10000000000000009</v>
      </c>
      <c r="N140" s="2">
        <f t="shared" ca="1" si="34"/>
        <v>1.6000000000000356</v>
      </c>
      <c r="O140" s="10">
        <f t="shared" ca="1" si="35"/>
        <v>36.823999999999927</v>
      </c>
      <c r="P140" s="2">
        <f t="shared" ca="1" si="36"/>
        <v>40.184000000000005</v>
      </c>
      <c r="R140" s="1">
        <f t="shared" ca="1" si="37"/>
        <v>2.1</v>
      </c>
      <c r="S140" s="2">
        <f t="shared" ca="1" si="38"/>
        <v>40.184000000000005</v>
      </c>
      <c r="T140" s="1" t="str">
        <f ca="1">IF(R140&lt;0,MATCH(ABS(R140),$R142:$R$1000,0)+ROW($R142)-1,"")</f>
        <v/>
      </c>
      <c r="U140" s="1" t="str">
        <f t="shared" ca="1" si="39"/>
        <v/>
      </c>
      <c r="V140" s="11" t="str">
        <f t="shared" ca="1" si="40"/>
        <v/>
      </c>
      <c r="W140" s="11"/>
      <c r="X140" s="11"/>
      <c r="Y140" s="12" t="str">
        <f ca="1">IF(V140&lt;&gt;"",IF(ABS($R140)&lt;0.8*Analyse!$AO$7/2,ABS($V140-$S140)/(INDIRECT($X$5)/100),""),"")</f>
        <v/>
      </c>
      <c r="AL140" s="1"/>
      <c r="AM140" s="2"/>
    </row>
    <row r="141" spans="2:39" x14ac:dyDescent="0.2">
      <c r="B141">
        <v>2.2599999999999998</v>
      </c>
      <c r="C141">
        <v>39.89</v>
      </c>
      <c r="D141" s="13">
        <f ca="1">IF(B141&lt;&gt;"",TRUNC(B141-Analyse!$AP$7,2),"")</f>
        <v>2.19</v>
      </c>
      <c r="F141" s="1">
        <f t="shared" ca="1" si="41"/>
        <v>2.2000000000000002</v>
      </c>
      <c r="G141" s="12">
        <f ca="1">IF(F141&lt;&gt;"",ROW($D$5)+MATCH(F141,INDIRECT(Analyse!$AR$7):INDIRECT(Analyse!$AS$7)),"")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-0.24000000000000199</v>
      </c>
      <c r="M141" s="10">
        <f t="shared" ca="1" si="33"/>
        <v>-0.12000000000000011</v>
      </c>
      <c r="N141" s="2">
        <f t="shared" ca="1" si="34"/>
        <v>2.0000000000000147</v>
      </c>
      <c r="O141" s="10">
        <f t="shared" ca="1" si="35"/>
        <v>35.50999999999997</v>
      </c>
      <c r="P141" s="2">
        <f t="shared" ca="1" si="36"/>
        <v>39.910000000000004</v>
      </c>
      <c r="R141" s="1">
        <f t="shared" ca="1" si="37"/>
        <v>2.2000000000000002</v>
      </c>
      <c r="S141" s="2">
        <f t="shared" ca="1" si="38"/>
        <v>39.910000000000004</v>
      </c>
      <c r="T141" s="1" t="str">
        <f ca="1">IF(R141&lt;0,MATCH(ABS(R141),$R143:$R$1000,0)+ROW($R143)-1,"")</f>
        <v/>
      </c>
      <c r="U141" s="1" t="str">
        <f t="shared" ca="1" si="39"/>
        <v/>
      </c>
      <c r="V141" s="11" t="str">
        <f t="shared" ca="1" si="40"/>
        <v/>
      </c>
      <c r="W141" s="11"/>
      <c r="X141" s="11"/>
      <c r="Y141" s="12" t="str">
        <f ca="1">IF(V141&lt;&gt;"",IF(ABS($R141)&lt;0.8*Analyse!$AO$7/2,ABS($V141-$S141)/(INDIRECT($X$5)/100),""),"")</f>
        <v/>
      </c>
      <c r="AL141" s="1"/>
      <c r="AM141" s="2"/>
    </row>
    <row r="142" spans="2:39" x14ac:dyDescent="0.2">
      <c r="B142">
        <v>2.38</v>
      </c>
      <c r="C142">
        <v>40.130000000000003</v>
      </c>
      <c r="D142" s="13">
        <f ca="1">IF(B142&lt;&gt;"",TRUNC(B142-Analyse!$AP$7,2),"")</f>
        <v>2.31</v>
      </c>
      <c r="F142" s="1">
        <f t="shared" ca="1" si="41"/>
        <v>2.2999999999999998</v>
      </c>
      <c r="G142" s="12">
        <f ca="1">IF(F142&lt;&gt;"",ROW($D$5)+MATCH(F142,INDIRECT(Analyse!$AR$7):INDIRECT(Analyse!$AS$7)),"")</f>
        <v>142</v>
      </c>
      <c r="H142" s="1" t="str">
        <f t="shared" ca="1" si="28"/>
        <v>D142</v>
      </c>
      <c r="I142" s="1" t="str">
        <f t="shared" ca="1" si="29"/>
        <v>D141</v>
      </c>
      <c r="J142" s="1" t="str">
        <f t="shared" ca="1" si="30"/>
        <v>C142</v>
      </c>
      <c r="K142" s="1" t="str">
        <f t="shared" ca="1" si="31"/>
        <v>C141</v>
      </c>
      <c r="L142" s="10">
        <f t="shared" ca="1" si="32"/>
        <v>-0.24000000000000199</v>
      </c>
      <c r="M142" s="10">
        <f t="shared" ca="1" si="33"/>
        <v>-0.12000000000000011</v>
      </c>
      <c r="N142" s="2">
        <f t="shared" ca="1" si="34"/>
        <v>2.0000000000000147</v>
      </c>
      <c r="O142" s="10">
        <f t="shared" ca="1" si="35"/>
        <v>35.50999999999997</v>
      </c>
      <c r="P142" s="2">
        <f t="shared" ca="1" si="36"/>
        <v>40.11</v>
      </c>
      <c r="R142" s="1">
        <f t="shared" ca="1" si="37"/>
        <v>2.2999999999999998</v>
      </c>
      <c r="S142" s="2">
        <f t="shared" ca="1" si="38"/>
        <v>40.11</v>
      </c>
      <c r="T142" s="1" t="str">
        <f ca="1">IF(R142&lt;0,MATCH(ABS(R142),$R144:$R$1000,0)+ROW($R144)-1,"")</f>
        <v/>
      </c>
      <c r="U142" s="1" t="str">
        <f t="shared" ca="1" si="39"/>
        <v/>
      </c>
      <c r="V142" s="11" t="str">
        <f t="shared" ca="1" si="40"/>
        <v/>
      </c>
      <c r="W142" s="11"/>
      <c r="X142" s="11"/>
      <c r="Y142" s="12" t="str">
        <f ca="1">IF(V142&lt;&gt;"",IF(ABS($R142)&lt;0.8*Analyse!$AO$7/2,ABS($V142-$S142)/(INDIRECT($X$5)/100),""),"")</f>
        <v/>
      </c>
      <c r="AL142" s="1"/>
      <c r="AM142" s="2"/>
    </row>
    <row r="143" spans="2:39" x14ac:dyDescent="0.2">
      <c r="B143">
        <v>2.4700000000000002</v>
      </c>
      <c r="C143">
        <v>40.14</v>
      </c>
      <c r="D143" s="13">
        <f ca="1">IF(B143&lt;&gt;"",TRUNC(B143-Analyse!$AP$7,2),"")</f>
        <v>2.4</v>
      </c>
      <c r="F143" s="1">
        <f t="shared" ca="1" si="41"/>
        <v>2.4</v>
      </c>
      <c r="G143" s="12">
        <f ca="1">IF(F143&lt;&gt;"",ROW($D$5)+MATCH(F143,INDIRECT(Analyse!$AR$7):INDIRECT(Analyse!$AS$7)),"")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7.0000000000000284E-2</v>
      </c>
      <c r="M143" s="10">
        <f t="shared" ca="1" si="33"/>
        <v>-0.10999999999999988</v>
      </c>
      <c r="N143" s="2">
        <f t="shared" ca="1" si="34"/>
        <v>-0.63636363636363968</v>
      </c>
      <c r="O143" s="10">
        <f t="shared" ca="1" si="35"/>
        <v>41.667272727272739</v>
      </c>
      <c r="P143" s="2">
        <f t="shared" ca="1" si="36"/>
        <v>40.14</v>
      </c>
      <c r="R143" s="1">
        <f t="shared" ca="1" si="37"/>
        <v>2.4</v>
      </c>
      <c r="S143" s="2">
        <f t="shared" ca="1" si="38"/>
        <v>40.14</v>
      </c>
      <c r="T143" s="1" t="str">
        <f ca="1">IF(R143&lt;0,MATCH(ABS(R143),$R145:$R$1000,0)+ROW($R145)-1,"")</f>
        <v/>
      </c>
      <c r="U143" s="1" t="str">
        <f t="shared" ca="1" si="39"/>
        <v/>
      </c>
      <c r="V143" s="11" t="str">
        <f t="shared" ca="1" si="40"/>
        <v/>
      </c>
      <c r="W143" s="11"/>
      <c r="X143" s="11"/>
      <c r="Y143" s="12" t="str">
        <f ca="1">IF(V143&lt;&gt;"",IF(ABS($R143)&lt;0.8*Analyse!$AO$7/2,ABS($V143-$S143)/(INDIRECT($X$5)/100),""),"")</f>
        <v/>
      </c>
      <c r="AL143" s="1"/>
      <c r="AM143" s="2"/>
    </row>
    <row r="144" spans="2:39" x14ac:dyDescent="0.2">
      <c r="B144">
        <v>2.58</v>
      </c>
      <c r="C144">
        <v>40.07</v>
      </c>
      <c r="D144" s="13">
        <f ca="1">IF(B144&lt;&gt;"",TRUNC(B144-Analyse!$AP$7,2),"")</f>
        <v>2.5099999999999998</v>
      </c>
      <c r="F144" s="1">
        <f t="shared" ca="1" si="41"/>
        <v>2.5</v>
      </c>
      <c r="G144" s="12">
        <f ca="1">IF(F144&lt;&gt;"",ROW($D$5)+MATCH(F144,INDIRECT(Analyse!$AR$7):INDIRECT(Analyse!$AS$7)),"")</f>
        <v>144</v>
      </c>
      <c r="H144" s="1" t="str">
        <f t="shared" ca="1" si="28"/>
        <v>D144</v>
      </c>
      <c r="I144" s="1" t="str">
        <f t="shared" ca="1" si="29"/>
        <v>D143</v>
      </c>
      <c r="J144" s="1" t="str">
        <f t="shared" ca="1" si="30"/>
        <v>C144</v>
      </c>
      <c r="K144" s="1" t="str">
        <f t="shared" ca="1" si="31"/>
        <v>C143</v>
      </c>
      <c r="L144" s="10">
        <f t="shared" ca="1" si="32"/>
        <v>7.0000000000000284E-2</v>
      </c>
      <c r="M144" s="10">
        <f t="shared" ca="1" si="33"/>
        <v>-0.10999999999999988</v>
      </c>
      <c r="N144" s="2">
        <f t="shared" ca="1" si="34"/>
        <v>-0.63636363636363968</v>
      </c>
      <c r="O144" s="10">
        <f t="shared" ca="1" si="35"/>
        <v>41.667272727272739</v>
      </c>
      <c r="P144" s="2">
        <f t="shared" ca="1" si="36"/>
        <v>40.076363636363638</v>
      </c>
      <c r="R144" s="1">
        <f t="shared" ca="1" si="37"/>
        <v>2.5</v>
      </c>
      <c r="S144" s="2">
        <f t="shared" ca="1" si="38"/>
        <v>40.076363636363638</v>
      </c>
      <c r="T144" s="1" t="str">
        <f ca="1">IF(R144&lt;0,MATCH(ABS(R144),$R146:$R$1000,0)+ROW($R146)-1,"")</f>
        <v/>
      </c>
      <c r="U144" s="1" t="str">
        <f t="shared" ca="1" si="39"/>
        <v/>
      </c>
      <c r="V144" s="11" t="str">
        <f t="shared" ca="1" si="40"/>
        <v/>
      </c>
      <c r="W144" s="11"/>
      <c r="X144" s="11"/>
      <c r="Y144" s="12" t="str">
        <f ca="1">IF(V144&lt;&gt;"",IF(ABS($R144)&lt;0.8*Analyse!$AO$7/2,ABS($V144-$S144)/(INDIRECT($X$5)/100),""),"")</f>
        <v/>
      </c>
      <c r="AL144" s="1"/>
      <c r="AM144" s="2"/>
    </row>
    <row r="145" spans="2:39" x14ac:dyDescent="0.2">
      <c r="B145">
        <v>2.66</v>
      </c>
      <c r="C145">
        <v>39.880000000000003</v>
      </c>
      <c r="D145" s="13">
        <f ca="1">IF(B145&lt;&gt;"",TRUNC(B145-Analyse!$AP$7,2),"")</f>
        <v>2.59</v>
      </c>
      <c r="F145" s="1">
        <f t="shared" ca="1" si="41"/>
        <v>2.6</v>
      </c>
      <c r="G145" s="12">
        <f ca="1">IF(F145&lt;&gt;"",ROW($D$5)+MATCH(F145,INDIRECT(Analyse!$AR$7):INDIRECT(Analyse!$AS$7)),"")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6.0000000000002274E-2</v>
      </c>
      <c r="M145" s="10">
        <f t="shared" ca="1" si="33"/>
        <v>-0.12000000000000011</v>
      </c>
      <c r="N145" s="2">
        <f t="shared" ca="1" si="34"/>
        <v>-0.50000000000001854</v>
      </c>
      <c r="O145" s="10">
        <f t="shared" ca="1" si="35"/>
        <v>41.175000000000054</v>
      </c>
      <c r="P145" s="2">
        <f t="shared" ca="1" si="36"/>
        <v>39.875000000000007</v>
      </c>
      <c r="R145" s="1">
        <f t="shared" ca="1" si="37"/>
        <v>2.6</v>
      </c>
      <c r="S145" s="2">
        <f t="shared" ca="1" si="38"/>
        <v>39.875000000000007</v>
      </c>
      <c r="T145" s="1" t="str">
        <f ca="1">IF(R145&lt;0,MATCH(ABS(R145),$R147:$R$1000,0)+ROW($R147)-1,"")</f>
        <v/>
      </c>
      <c r="U145" s="1" t="str">
        <f t="shared" ca="1" si="39"/>
        <v/>
      </c>
      <c r="V145" s="11" t="str">
        <f t="shared" ca="1" si="40"/>
        <v/>
      </c>
      <c r="W145" s="11"/>
      <c r="X145" s="11"/>
      <c r="Y145" s="12" t="str">
        <f ca="1">IF(V145&lt;&gt;"",IF(ABS($R145)&lt;0.8*Analyse!$AO$7/2,ABS($V145-$S145)/(INDIRECT($X$5)/100),""),"")</f>
        <v/>
      </c>
      <c r="AL145" s="1"/>
      <c r="AM145" s="2"/>
    </row>
    <row r="146" spans="2:39" x14ac:dyDescent="0.2">
      <c r="B146">
        <v>2.78</v>
      </c>
      <c r="C146">
        <v>39.82</v>
      </c>
      <c r="D146" s="13">
        <f ca="1">IF(B146&lt;&gt;"",TRUNC(B146-Analyse!$AP$7,2),"")</f>
        <v>2.71</v>
      </c>
      <c r="F146" s="1">
        <f t="shared" ca="1" si="41"/>
        <v>2.7</v>
      </c>
      <c r="G146" s="12">
        <f ca="1">IF(F146&lt;&gt;"",ROW($D$5)+MATCH(F146,INDIRECT(Analyse!$AR$7):INDIRECT(Analyse!$AS$7)),"")</f>
        <v>146</v>
      </c>
      <c r="H146" s="1" t="str">
        <f t="shared" ca="1" si="28"/>
        <v>D146</v>
      </c>
      <c r="I146" s="1" t="str">
        <f t="shared" ca="1" si="29"/>
        <v>D145</v>
      </c>
      <c r="J146" s="1" t="str">
        <f t="shared" ca="1" si="30"/>
        <v>C146</v>
      </c>
      <c r="K146" s="1" t="str">
        <f t="shared" ca="1" si="31"/>
        <v>C145</v>
      </c>
      <c r="L146" s="10">
        <f t="shared" ca="1" si="32"/>
        <v>6.0000000000002274E-2</v>
      </c>
      <c r="M146" s="10">
        <f t="shared" ca="1" si="33"/>
        <v>-0.12000000000000011</v>
      </c>
      <c r="N146" s="2">
        <f t="shared" ca="1" si="34"/>
        <v>-0.50000000000001854</v>
      </c>
      <c r="O146" s="10">
        <f t="shared" ca="1" si="35"/>
        <v>41.175000000000054</v>
      </c>
      <c r="P146" s="2">
        <f t="shared" ca="1" si="36"/>
        <v>39.825000000000003</v>
      </c>
      <c r="R146" s="1">
        <f t="shared" ca="1" si="37"/>
        <v>2.7</v>
      </c>
      <c r="S146" s="2">
        <f t="shared" ca="1" si="38"/>
        <v>39.825000000000003</v>
      </c>
      <c r="T146" s="1" t="str">
        <f ca="1">IF(R146&lt;0,MATCH(ABS(R146),$R148:$R$1000,0)+ROW($R148)-1,"")</f>
        <v/>
      </c>
      <c r="U146" s="1" t="str">
        <f t="shared" ca="1" si="39"/>
        <v/>
      </c>
      <c r="V146" s="11" t="str">
        <f t="shared" ca="1" si="40"/>
        <v/>
      </c>
      <c r="W146" s="11"/>
      <c r="X146" s="11"/>
      <c r="Y146" s="12" t="str">
        <f ca="1">IF(V146&lt;&gt;"",IF(ABS($R146)&lt;0.8*Analyse!$AO$7/2,ABS($V146-$S146)/(INDIRECT($X$5)/100),""),"")</f>
        <v/>
      </c>
      <c r="AL146" s="1"/>
      <c r="AM146" s="2"/>
    </row>
    <row r="147" spans="2:39" x14ac:dyDescent="0.2">
      <c r="B147">
        <v>2.86</v>
      </c>
      <c r="C147">
        <v>39.65</v>
      </c>
      <c r="D147" s="13">
        <f ca="1">IF(B147&lt;&gt;"",TRUNC(B147-Analyse!$AP$7,2),"")</f>
        <v>2.79</v>
      </c>
      <c r="F147" s="1">
        <f t="shared" ca="1" si="41"/>
        <v>2.8</v>
      </c>
      <c r="G147" s="12">
        <f ca="1">IF(F147&lt;&gt;"",ROW($D$5)+MATCH(F147,INDIRECT(Analyse!$AR$7):INDIRECT(Analyse!$AS$7)),"")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-0.24000000000000199</v>
      </c>
      <c r="M147" s="10">
        <f t="shared" ca="1" si="33"/>
        <v>-0.10999999999999988</v>
      </c>
      <c r="N147" s="2">
        <f t="shared" ca="1" si="34"/>
        <v>2.1818181818182025</v>
      </c>
      <c r="O147" s="10">
        <f t="shared" ca="1" si="35"/>
        <v>33.562727272727216</v>
      </c>
      <c r="P147" s="2">
        <f t="shared" ca="1" si="36"/>
        <v>39.671818181818182</v>
      </c>
      <c r="R147" s="1">
        <f t="shared" ca="1" si="37"/>
        <v>2.8</v>
      </c>
      <c r="S147" s="2">
        <f t="shared" ca="1" si="38"/>
        <v>39.671818181818182</v>
      </c>
      <c r="T147" s="1" t="str">
        <f ca="1">IF(R147&lt;0,MATCH(ABS(R147),$R149:$R$1000,0)+ROW($R149)-1,"")</f>
        <v/>
      </c>
      <c r="U147" s="1" t="str">
        <f t="shared" ca="1" si="39"/>
        <v/>
      </c>
      <c r="V147" s="11" t="str">
        <f t="shared" ca="1" si="40"/>
        <v/>
      </c>
      <c r="W147" s="11"/>
      <c r="X147" s="11"/>
      <c r="Y147" s="12" t="str">
        <f ca="1">IF(V147&lt;&gt;"",IF(ABS($R147)&lt;0.8*Analyse!$AO$7/2,ABS($V147-$S147)/(INDIRECT($X$5)/100),""),"")</f>
        <v/>
      </c>
      <c r="AL147" s="1"/>
      <c r="AM147" s="2"/>
    </row>
    <row r="148" spans="2:39" x14ac:dyDescent="0.2">
      <c r="B148">
        <v>2.97</v>
      </c>
      <c r="C148">
        <v>39.89</v>
      </c>
      <c r="D148" s="13">
        <f ca="1">IF(B148&lt;&gt;"",TRUNC(B148-Analyse!$AP$7,2),"")</f>
        <v>2.9</v>
      </c>
      <c r="F148" s="1">
        <f t="shared" ca="1" si="41"/>
        <v>2.9</v>
      </c>
      <c r="G148" s="12">
        <f ca="1">IF(F148&lt;&gt;"",ROW($D$5)+MATCH(F148,INDIRECT(Analyse!$AR$7):INDIRECT(Analyse!$AS$7)),"")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-7.9999999999998295E-2</v>
      </c>
      <c r="M148" s="10">
        <f t="shared" ca="1" si="33"/>
        <v>-0.10999999999999988</v>
      </c>
      <c r="N148" s="2">
        <f t="shared" ca="1" si="34"/>
        <v>0.72727272727271264</v>
      </c>
      <c r="O148" s="10">
        <f t="shared" ca="1" si="35"/>
        <v>37.780909090909134</v>
      </c>
      <c r="P148" s="2">
        <f t="shared" ca="1" si="36"/>
        <v>39.89</v>
      </c>
      <c r="R148" s="1">
        <f t="shared" ca="1" si="37"/>
        <v>2.9</v>
      </c>
      <c r="S148" s="2">
        <f t="shared" ca="1" si="38"/>
        <v>39.89</v>
      </c>
      <c r="T148" s="1" t="str">
        <f ca="1">IF(R148&lt;0,MATCH(ABS(R148),$R150:$R$1000,0)+ROW($R150)-1,"")</f>
        <v/>
      </c>
      <c r="U148" s="1" t="str">
        <f t="shared" ca="1" si="39"/>
        <v/>
      </c>
      <c r="V148" s="11" t="str">
        <f t="shared" ca="1" si="40"/>
        <v/>
      </c>
      <c r="W148" s="11"/>
      <c r="X148" s="11"/>
      <c r="Y148" s="12" t="str">
        <f ca="1">IF(V148&lt;&gt;"",IF(ABS($R148)&lt;0.8*Analyse!$AO$7/2,ABS($V148-$S148)/(INDIRECT($X$5)/100),""),"")</f>
        <v/>
      </c>
      <c r="AL148" s="1"/>
      <c r="AM148" s="2"/>
    </row>
    <row r="149" spans="2:39" x14ac:dyDescent="0.2">
      <c r="B149">
        <v>3.08</v>
      </c>
      <c r="C149">
        <v>39.97</v>
      </c>
      <c r="D149" s="13">
        <f ca="1">IF(B149&lt;&gt;"",TRUNC(B149-Analyse!$AP$7,2),"")</f>
        <v>3.01</v>
      </c>
      <c r="F149" s="1">
        <f t="shared" ca="1" si="41"/>
        <v>3</v>
      </c>
      <c r="G149" s="12">
        <f ca="1">IF(F149&lt;&gt;"",ROW($D$5)+MATCH(F149,INDIRECT(Analyse!$AR$7):INDIRECT(Analyse!$AS$7)),"")</f>
        <v>149</v>
      </c>
      <c r="H149" s="1" t="str">
        <f t="shared" ca="1" si="28"/>
        <v>D149</v>
      </c>
      <c r="I149" s="1" t="str">
        <f t="shared" ca="1" si="29"/>
        <v>D148</v>
      </c>
      <c r="J149" s="1" t="str">
        <f t="shared" ca="1" si="30"/>
        <v>C149</v>
      </c>
      <c r="K149" s="1" t="str">
        <f t="shared" ca="1" si="31"/>
        <v>C148</v>
      </c>
      <c r="L149" s="10">
        <f t="shared" ca="1" si="32"/>
        <v>-7.9999999999998295E-2</v>
      </c>
      <c r="M149" s="10">
        <f t="shared" ca="1" si="33"/>
        <v>-0.10999999999999988</v>
      </c>
      <c r="N149" s="2">
        <f t="shared" ca="1" si="34"/>
        <v>0.72727272727271264</v>
      </c>
      <c r="O149" s="10">
        <f t="shared" ca="1" si="35"/>
        <v>37.780909090909134</v>
      </c>
      <c r="P149" s="2">
        <f t="shared" ca="1" si="36"/>
        <v>39.962727272727271</v>
      </c>
      <c r="R149" s="1">
        <f t="shared" ca="1" si="37"/>
        <v>3</v>
      </c>
      <c r="S149" s="2">
        <f t="shared" ca="1" si="38"/>
        <v>39.962727272727271</v>
      </c>
      <c r="T149" s="1" t="str">
        <f ca="1">IF(R149&lt;0,MATCH(ABS(R149),$R151:$R$1000,0)+ROW($R151)-1,"")</f>
        <v/>
      </c>
      <c r="U149" s="1" t="str">
        <f t="shared" ca="1" si="39"/>
        <v/>
      </c>
      <c r="V149" s="11" t="str">
        <f t="shared" ca="1" si="40"/>
        <v/>
      </c>
      <c r="W149" s="11"/>
      <c r="X149" s="11"/>
      <c r="Y149" s="12" t="str">
        <f ca="1">IF(V149&lt;&gt;"",IF(ABS($R149)&lt;0.8*Analyse!$AO$7/2,ABS($V149-$S149)/(INDIRECT($X$5)/100),""),"")</f>
        <v/>
      </c>
      <c r="AL149" s="1"/>
      <c r="AM149" s="2"/>
    </row>
    <row r="150" spans="2:39" x14ac:dyDescent="0.2">
      <c r="B150">
        <v>3.16</v>
      </c>
      <c r="C150">
        <v>40.020000000000003</v>
      </c>
      <c r="D150" s="13">
        <f ca="1">IF(B150&lt;&gt;"",TRUNC(B150-Analyse!$AP$7,2),"")</f>
        <v>3.09</v>
      </c>
      <c r="F150" s="1">
        <f t="shared" ca="1" si="41"/>
        <v>3.1</v>
      </c>
      <c r="G150" s="12">
        <f ca="1">IF(F150&lt;&gt;"",ROW($D$5)+MATCH(F150,INDIRECT(Analyse!$AR$7):INDIRECT(Analyse!$AS$7)),"")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0.19000000000000483</v>
      </c>
      <c r="M150" s="10">
        <f t="shared" ca="1" si="33"/>
        <v>-0.11000000000000032</v>
      </c>
      <c r="N150" s="2">
        <f t="shared" ca="1" si="34"/>
        <v>-1.7272727272727662</v>
      </c>
      <c r="O150" s="10">
        <f t="shared" ca="1" si="35"/>
        <v>45.35727272727285</v>
      </c>
      <c r="P150" s="2">
        <f t="shared" ca="1" si="36"/>
        <v>40.002727272727277</v>
      </c>
      <c r="R150" s="1">
        <f t="shared" ca="1" si="37"/>
        <v>3.1</v>
      </c>
      <c r="S150" s="2">
        <f t="shared" ca="1" si="38"/>
        <v>40.002727272727277</v>
      </c>
      <c r="T150" s="1" t="str">
        <f ca="1">IF(R150&lt;0,MATCH(ABS(R150),$R152:$R$1000,0)+ROW($R152)-1,"")</f>
        <v/>
      </c>
      <c r="U150" s="1" t="str">
        <f t="shared" ca="1" si="39"/>
        <v/>
      </c>
      <c r="V150" s="11" t="str">
        <f t="shared" ca="1" si="40"/>
        <v/>
      </c>
      <c r="W150" s="11"/>
      <c r="X150" s="11"/>
      <c r="Y150" s="12" t="str">
        <f ca="1">IF(V150&lt;&gt;"",IF(ABS($R150)&lt;0.8*Analyse!$AO$7/2,ABS($V150-$S150)/(INDIRECT($X$5)/100),""),"")</f>
        <v/>
      </c>
      <c r="AL150" s="1"/>
      <c r="AM150" s="2"/>
    </row>
    <row r="151" spans="2:39" x14ac:dyDescent="0.2">
      <c r="B151">
        <v>3.27</v>
      </c>
      <c r="C151">
        <v>39.83</v>
      </c>
      <c r="D151" s="13">
        <f ca="1">IF(B151&lt;&gt;"",TRUNC(B151-Analyse!$AP$7,2),"")</f>
        <v>3.2</v>
      </c>
      <c r="F151" s="1">
        <f t="shared" ca="1" si="41"/>
        <v>3.2</v>
      </c>
      <c r="G151" s="12">
        <f ca="1">IF(F151&lt;&gt;"",ROW($D$5)+MATCH(F151,INDIRECT(Analyse!$AR$7):INDIRECT(Analyse!$AS$7)),"")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0.14999999999999858</v>
      </c>
      <c r="M151" s="10">
        <f t="shared" ca="1" si="33"/>
        <v>-0.10999999999999988</v>
      </c>
      <c r="N151" s="2">
        <f t="shared" ca="1" si="34"/>
        <v>-1.3636363636363522</v>
      </c>
      <c r="O151" s="10">
        <f t="shared" ca="1" si="35"/>
        <v>44.193636363636323</v>
      </c>
      <c r="P151" s="2">
        <f t="shared" ca="1" si="36"/>
        <v>39.83</v>
      </c>
      <c r="R151" s="1">
        <f t="shared" ca="1" si="37"/>
        <v>3.2</v>
      </c>
      <c r="S151" s="2">
        <f t="shared" ca="1" si="38"/>
        <v>39.83</v>
      </c>
      <c r="T151" s="1" t="str">
        <f ca="1">IF(R151&lt;0,MATCH(ABS(R151),$R153:$R$1000,0)+ROW($R153)-1,"")</f>
        <v/>
      </c>
      <c r="U151" s="1" t="str">
        <f t="shared" ca="1" si="39"/>
        <v/>
      </c>
      <c r="V151" s="11" t="str">
        <f t="shared" ca="1" si="40"/>
        <v/>
      </c>
      <c r="W151" s="11"/>
      <c r="X151" s="11"/>
      <c r="Y151" s="12" t="str">
        <f ca="1">IF(V151&lt;&gt;"",IF(ABS($R151)&lt;0.8*Analyse!$AO$7/2,ABS($V151-$S151)/(INDIRECT($X$5)/100),""),"")</f>
        <v/>
      </c>
      <c r="AL151" s="1"/>
      <c r="AM151" s="2"/>
    </row>
    <row r="152" spans="2:39" x14ac:dyDescent="0.2">
      <c r="B152">
        <v>3.38</v>
      </c>
      <c r="C152">
        <v>39.68</v>
      </c>
      <c r="D152" s="13">
        <f ca="1">IF(B152&lt;&gt;"",TRUNC(B152-Analyse!$AP$7,2),"")</f>
        <v>3.31</v>
      </c>
      <c r="F152" s="1">
        <f t="shared" ca="1" si="41"/>
        <v>3.3</v>
      </c>
      <c r="G152" s="12">
        <f ca="1">IF(F152&lt;&gt;"",ROW($D$5)+MATCH(F152,INDIRECT(Analyse!$AR$7):INDIRECT(Analyse!$AS$7)),"")</f>
        <v>152</v>
      </c>
      <c r="H152" s="1" t="str">
        <f t="shared" ca="1" si="28"/>
        <v>D152</v>
      </c>
      <c r="I152" s="1" t="str">
        <f t="shared" ca="1" si="29"/>
        <v>D151</v>
      </c>
      <c r="J152" s="1" t="str">
        <f t="shared" ca="1" si="30"/>
        <v>C152</v>
      </c>
      <c r="K152" s="1" t="str">
        <f t="shared" ca="1" si="31"/>
        <v>C151</v>
      </c>
      <c r="L152" s="10">
        <f t="shared" ca="1" si="32"/>
        <v>0.14999999999999858</v>
      </c>
      <c r="M152" s="10">
        <f t="shared" ca="1" si="33"/>
        <v>-0.10999999999999988</v>
      </c>
      <c r="N152" s="2">
        <f t="shared" ca="1" si="34"/>
        <v>-1.3636363636363522</v>
      </c>
      <c r="O152" s="10">
        <f t="shared" ca="1" si="35"/>
        <v>44.193636363636323</v>
      </c>
      <c r="P152" s="2">
        <f t="shared" ca="1" si="36"/>
        <v>39.693636363636358</v>
      </c>
      <c r="R152" s="1">
        <f t="shared" ca="1" si="37"/>
        <v>3.3</v>
      </c>
      <c r="S152" s="2">
        <f t="shared" ca="1" si="38"/>
        <v>39.693636363636358</v>
      </c>
      <c r="T152" s="1" t="str">
        <f ca="1">IF(R152&lt;0,MATCH(ABS(R152),$R154:$R$1000,0)+ROW($R154)-1,"")</f>
        <v/>
      </c>
      <c r="U152" s="1" t="str">
        <f t="shared" ca="1" si="39"/>
        <v/>
      </c>
      <c r="V152" s="11" t="str">
        <f t="shared" ca="1" si="40"/>
        <v/>
      </c>
      <c r="W152" s="11"/>
      <c r="X152" s="11"/>
      <c r="Y152" s="12" t="str">
        <f ca="1">IF(V152&lt;&gt;"",IF(ABS($R152)&lt;0.8*Analyse!$AO$7/2,ABS($V152-$S152)/(INDIRECT($X$5)/100),""),"")</f>
        <v/>
      </c>
      <c r="AL152" s="1"/>
      <c r="AM152" s="2"/>
    </row>
    <row r="153" spans="2:39" x14ac:dyDescent="0.2">
      <c r="B153">
        <v>3.47</v>
      </c>
      <c r="C153">
        <v>39.61</v>
      </c>
      <c r="D153" s="13">
        <f ca="1">IF(B153&lt;&gt;"",TRUNC(B153-Analyse!$AP$7,2),"")</f>
        <v>3.4</v>
      </c>
      <c r="F153" s="1">
        <f t="shared" ca="1" si="41"/>
        <v>3.4</v>
      </c>
      <c r="G153" s="12">
        <f ca="1">IF(F153&lt;&gt;"",ROW($D$5)+MATCH(F153,INDIRECT(Analyse!$AR$7):INDIRECT(Analyse!$AS$7)),"")</f>
        <v>154</v>
      </c>
      <c r="H153" s="1" t="str">
        <f t="shared" ca="1" si="28"/>
        <v>D154</v>
      </c>
      <c r="I153" s="1" t="str">
        <f t="shared" ca="1" si="29"/>
        <v>D153</v>
      </c>
      <c r="J153" s="1" t="str">
        <f t="shared" ca="1" si="30"/>
        <v>C154</v>
      </c>
      <c r="K153" s="1" t="str">
        <f t="shared" ca="1" si="31"/>
        <v>C153</v>
      </c>
      <c r="L153" s="10">
        <f t="shared" ca="1" si="32"/>
        <v>0.28000000000000114</v>
      </c>
      <c r="M153" s="10">
        <f t="shared" ca="1" si="33"/>
        <v>-0.10999999999999988</v>
      </c>
      <c r="N153" s="2">
        <f t="shared" ca="1" si="34"/>
        <v>-2.5454545454545587</v>
      </c>
      <c r="O153" s="10">
        <f t="shared" ca="1" si="35"/>
        <v>48.264545454545498</v>
      </c>
      <c r="P153" s="2">
        <f t="shared" ca="1" si="36"/>
        <v>39.61</v>
      </c>
      <c r="R153" s="1">
        <f t="shared" ca="1" si="37"/>
        <v>3.4</v>
      </c>
      <c r="S153" s="2">
        <f t="shared" ca="1" si="38"/>
        <v>39.61</v>
      </c>
      <c r="T153" s="1" t="str">
        <f ca="1">IF(R153&lt;0,MATCH(ABS(R153),$R155:$R$1000,0)+ROW($R155)-1,"")</f>
        <v/>
      </c>
      <c r="U153" s="1" t="str">
        <f t="shared" ca="1" si="39"/>
        <v/>
      </c>
      <c r="V153" s="11" t="str">
        <f t="shared" ca="1" si="40"/>
        <v/>
      </c>
      <c r="W153" s="11"/>
      <c r="X153" s="11"/>
      <c r="Y153" s="12" t="str">
        <f ca="1">IF(V153&lt;&gt;"",IF(ABS($R153)&lt;0.8*Analyse!$AO$7/2,ABS($V153-$S153)/(INDIRECT($X$5)/100),""),"")</f>
        <v/>
      </c>
      <c r="AL153" s="1"/>
      <c r="AM153" s="2"/>
    </row>
    <row r="154" spans="2:39" x14ac:dyDescent="0.2">
      <c r="B154">
        <v>3.58</v>
      </c>
      <c r="C154">
        <v>39.33</v>
      </c>
      <c r="D154" s="13">
        <f ca="1">IF(B154&lt;&gt;"",TRUNC(B154-Analyse!$AP$7,2),"")</f>
        <v>3.51</v>
      </c>
      <c r="F154" s="1">
        <f t="shared" ca="1" si="41"/>
        <v>3.5</v>
      </c>
      <c r="G154" s="12">
        <f ca="1">IF(F154&lt;&gt;"",ROW($D$5)+MATCH(F154,INDIRECT(Analyse!$AR$7):INDIRECT(Analyse!$AS$7)),"")</f>
        <v>154</v>
      </c>
      <c r="H154" s="1" t="str">
        <f t="shared" ca="1" si="28"/>
        <v>D154</v>
      </c>
      <c r="I154" s="1" t="str">
        <f t="shared" ca="1" si="29"/>
        <v>D153</v>
      </c>
      <c r="J154" s="1" t="str">
        <f t="shared" ca="1" si="30"/>
        <v>C154</v>
      </c>
      <c r="K154" s="1" t="str">
        <f t="shared" ca="1" si="31"/>
        <v>C153</v>
      </c>
      <c r="L154" s="10">
        <f t="shared" ca="1" si="32"/>
        <v>0.28000000000000114</v>
      </c>
      <c r="M154" s="10">
        <f t="shared" ca="1" si="33"/>
        <v>-0.10999999999999988</v>
      </c>
      <c r="N154" s="2">
        <f t="shared" ca="1" si="34"/>
        <v>-2.5454545454545587</v>
      </c>
      <c r="O154" s="10">
        <f t="shared" ca="1" si="35"/>
        <v>48.264545454545498</v>
      </c>
      <c r="P154" s="2">
        <f t="shared" ca="1" si="36"/>
        <v>39.355454545454542</v>
      </c>
      <c r="R154" s="1">
        <f t="shared" ca="1" si="37"/>
        <v>3.5</v>
      </c>
      <c r="S154" s="2">
        <f t="shared" ca="1" si="38"/>
        <v>39.355454545454542</v>
      </c>
      <c r="T154" s="1" t="str">
        <f ca="1">IF(R154&lt;0,MATCH(ABS(R154),$R156:$R$1000,0)+ROW($R156)-1,"")</f>
        <v/>
      </c>
      <c r="U154" s="1" t="str">
        <f t="shared" ca="1" si="39"/>
        <v/>
      </c>
      <c r="V154" s="11" t="str">
        <f t="shared" ca="1" si="40"/>
        <v/>
      </c>
      <c r="W154" s="11"/>
      <c r="X154" s="11"/>
      <c r="Y154" s="12" t="str">
        <f ca="1">IF(V154&lt;&gt;"",IF(ABS($R154)&lt;0.8*Analyse!$AO$7/2,ABS($V154-$S154)/(INDIRECT($X$5)/100),""),"")</f>
        <v/>
      </c>
      <c r="AL154" s="1"/>
      <c r="AM154" s="2"/>
    </row>
    <row r="155" spans="2:39" x14ac:dyDescent="0.2">
      <c r="B155">
        <v>3.66</v>
      </c>
      <c r="C155">
        <v>39.24</v>
      </c>
      <c r="D155" s="13">
        <f ca="1">IF(B155&lt;&gt;"",TRUNC(B155-Analyse!$AP$7,2),"")</f>
        <v>3.59</v>
      </c>
      <c r="F155" s="1">
        <f t="shared" ca="1" si="41"/>
        <v>3.6</v>
      </c>
      <c r="G155" s="12">
        <f ca="1">IF(F155&lt;&gt;"",ROW($D$5)+MATCH(F155,INDIRECT(Analyse!$AR$7):INDIRECT(Analyse!$AS$7)),"")</f>
        <v>156</v>
      </c>
      <c r="H155" s="1" t="str">
        <f t="shared" ca="1" si="28"/>
        <v>D156</v>
      </c>
      <c r="I155" s="1" t="str">
        <f t="shared" ca="1" si="29"/>
        <v>D155</v>
      </c>
      <c r="J155" s="1" t="str">
        <f t="shared" ca="1" si="30"/>
        <v>C156</v>
      </c>
      <c r="K155" s="1" t="str">
        <f t="shared" ca="1" si="31"/>
        <v>C155</v>
      </c>
      <c r="L155" s="10">
        <f t="shared" ca="1" si="32"/>
        <v>5.0000000000004263E-2</v>
      </c>
      <c r="M155" s="10">
        <f t="shared" ca="1" si="33"/>
        <v>-0.12000000000000011</v>
      </c>
      <c r="N155" s="2">
        <f t="shared" ca="1" si="34"/>
        <v>-0.41666666666670182</v>
      </c>
      <c r="O155" s="10">
        <f t="shared" ca="1" si="35"/>
        <v>40.73583333333346</v>
      </c>
      <c r="P155" s="2">
        <f t="shared" ca="1" si="36"/>
        <v>39.235833333333332</v>
      </c>
      <c r="R155" s="1">
        <f t="shared" ca="1" si="37"/>
        <v>3.6</v>
      </c>
      <c r="S155" s="2">
        <f t="shared" ca="1" si="38"/>
        <v>39.235833333333332</v>
      </c>
      <c r="T155" s="1" t="str">
        <f ca="1">IF(R155&lt;0,MATCH(ABS(R155),$R157:$R$1000,0)+ROW($R157)-1,"")</f>
        <v/>
      </c>
      <c r="U155" s="1" t="str">
        <f t="shared" ca="1" si="39"/>
        <v/>
      </c>
      <c r="V155" s="11" t="str">
        <f t="shared" ca="1" si="40"/>
        <v/>
      </c>
      <c r="W155" s="11"/>
      <c r="X155" s="11"/>
      <c r="Y155" s="12" t="str">
        <f ca="1">IF(V155&lt;&gt;"",IF(ABS($R155)&lt;0.8*Analyse!$AO$7/2,ABS($V155-$S155)/(INDIRECT($X$5)/100),""),"")</f>
        <v/>
      </c>
      <c r="AL155" s="1"/>
      <c r="AM155" s="2"/>
    </row>
    <row r="156" spans="2:39" x14ac:dyDescent="0.2">
      <c r="B156">
        <v>3.78</v>
      </c>
      <c r="C156">
        <v>39.19</v>
      </c>
      <c r="D156" s="13">
        <f ca="1">IF(B156&lt;&gt;"",TRUNC(B156-Analyse!$AP$7,2),"")</f>
        <v>3.71</v>
      </c>
      <c r="F156" s="1">
        <f t="shared" ca="1" si="41"/>
        <v>3.7</v>
      </c>
      <c r="G156" s="12">
        <f ca="1">IF(F156&lt;&gt;"",ROW($D$5)+MATCH(F156,INDIRECT(Analyse!$AR$7):INDIRECT(Analyse!$AS$7)),"")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5.0000000000004263E-2</v>
      </c>
      <c r="M156" s="10">
        <f t="shared" ca="1" si="33"/>
        <v>-0.12000000000000011</v>
      </c>
      <c r="N156" s="2">
        <f t="shared" ca="1" si="34"/>
        <v>-0.41666666666670182</v>
      </c>
      <c r="O156" s="10">
        <f t="shared" ca="1" si="35"/>
        <v>40.73583333333346</v>
      </c>
      <c r="P156" s="2">
        <f t="shared" ca="1" si="36"/>
        <v>39.194166666666661</v>
      </c>
      <c r="R156" s="1">
        <f t="shared" ca="1" si="37"/>
        <v>3.7</v>
      </c>
      <c r="S156" s="2">
        <f t="shared" ca="1" si="38"/>
        <v>39.194166666666661</v>
      </c>
      <c r="T156" s="1" t="str">
        <f ca="1">IF(R156&lt;0,MATCH(ABS(R156),$R158:$R$1000,0)+ROW($R158)-1,"")</f>
        <v/>
      </c>
      <c r="U156" s="1" t="str">
        <f t="shared" ca="1" si="39"/>
        <v/>
      </c>
      <c r="V156" s="11" t="str">
        <f t="shared" ca="1" si="40"/>
        <v/>
      </c>
      <c r="W156" s="11"/>
      <c r="X156" s="11"/>
      <c r="Y156" s="12" t="str">
        <f ca="1">IF(V156&lt;&gt;"",IF(ABS($R156)&lt;0.8*Analyse!$AO$7/2,ABS($V156-$S156)/(INDIRECT($X$5)/100),""),"")</f>
        <v/>
      </c>
      <c r="AL156" s="1"/>
      <c r="AM156" s="2"/>
    </row>
    <row r="157" spans="2:39" x14ac:dyDescent="0.2">
      <c r="B157">
        <v>3.86</v>
      </c>
      <c r="C157">
        <v>39.22</v>
      </c>
      <c r="D157" s="13">
        <f ca="1">IF(B157&lt;&gt;"",TRUNC(B157-Analyse!$AP$7,2),"")</f>
        <v>3.79</v>
      </c>
      <c r="F157" s="1">
        <f t="shared" ca="1" si="41"/>
        <v>3.8</v>
      </c>
      <c r="G157" s="12">
        <f ca="1">IF(F157&lt;&gt;"",ROW($D$5)+MATCH(F157,INDIRECT(Analyse!$AR$7):INDIRECT(Analyse!$AS$7)),"")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0.22999999999999687</v>
      </c>
      <c r="M157" s="10">
        <f t="shared" ca="1" si="33"/>
        <v>-0.10000000000000009</v>
      </c>
      <c r="N157" s="2">
        <f t="shared" ca="1" si="34"/>
        <v>-2.2999999999999665</v>
      </c>
      <c r="O157" s="10">
        <f t="shared" ca="1" si="35"/>
        <v>47.93699999999987</v>
      </c>
      <c r="P157" s="2">
        <f t="shared" ca="1" si="36"/>
        <v>39.196999999999996</v>
      </c>
      <c r="R157" s="1">
        <f t="shared" ca="1" si="37"/>
        <v>3.8</v>
      </c>
      <c r="S157" s="2">
        <f t="shared" ca="1" si="38"/>
        <v>39.196999999999996</v>
      </c>
      <c r="T157" s="1" t="str">
        <f ca="1">IF(R157&lt;0,MATCH(ABS(R157),$R159:$R$1000,0)+ROW($R159)-1,"")</f>
        <v/>
      </c>
      <c r="U157" s="1" t="str">
        <f t="shared" ca="1" si="39"/>
        <v/>
      </c>
      <c r="V157" s="11" t="str">
        <f t="shared" ca="1" si="40"/>
        <v/>
      </c>
      <c r="W157" s="11"/>
      <c r="X157" s="11"/>
      <c r="Y157" s="12" t="str">
        <f ca="1">IF(V157&lt;&gt;"",IF(ABS($R157)&lt;0.8*Analyse!$AO$7/2,ABS($V157-$S157)/(INDIRECT($X$5)/100),""),"")</f>
        <v/>
      </c>
      <c r="AL157" s="1"/>
      <c r="AM157" s="2"/>
    </row>
    <row r="158" spans="2:39" x14ac:dyDescent="0.2">
      <c r="B158">
        <v>3.96</v>
      </c>
      <c r="C158">
        <v>38.99</v>
      </c>
      <c r="D158" s="13">
        <f ca="1">IF(B158&lt;&gt;"",TRUNC(B158-Analyse!$AP$7,2),"")</f>
        <v>3.89</v>
      </c>
      <c r="F158" s="1">
        <f t="shared" ca="1" si="41"/>
        <v>3.9</v>
      </c>
      <c r="G158" s="12">
        <f ca="1">IF(F158&lt;&gt;"",ROW($D$5)+MATCH(F158,INDIRECT(Analyse!$AR$7):INDIRECT(Analyse!$AS$7)),"")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-0.25</v>
      </c>
      <c r="M158" s="10">
        <f t="shared" ca="1" si="33"/>
        <v>-0.10000000000000009</v>
      </c>
      <c r="N158" s="2">
        <f t="shared" ca="1" si="34"/>
        <v>2.4999999999999978</v>
      </c>
      <c r="O158" s="10">
        <f t="shared" ca="1" si="35"/>
        <v>29.265000000000008</v>
      </c>
      <c r="P158" s="2">
        <f t="shared" ca="1" si="36"/>
        <v>39.015000000000001</v>
      </c>
      <c r="R158" s="1">
        <f t="shared" ca="1" si="37"/>
        <v>3.9</v>
      </c>
      <c r="S158" s="2">
        <f t="shared" ca="1" si="38"/>
        <v>39.015000000000001</v>
      </c>
      <c r="T158" s="1" t="str">
        <f ca="1">IF(R158&lt;0,MATCH(ABS(R158),$R160:$R$1000,0)+ROW($R160)-1,"")</f>
        <v/>
      </c>
      <c r="U158" s="1" t="str">
        <f t="shared" ca="1" si="39"/>
        <v/>
      </c>
      <c r="V158" s="11" t="str">
        <f t="shared" ca="1" si="40"/>
        <v/>
      </c>
      <c r="W158" s="11"/>
      <c r="X158" s="11"/>
      <c r="Y158" s="12" t="str">
        <f ca="1">IF(V158&lt;&gt;"",IF(ABS($R158)&lt;0.8*Analyse!$AO$7/2,ABS($V158-$S158)/(INDIRECT($X$5)/100),""),"")</f>
        <v/>
      </c>
      <c r="AL158" s="1"/>
      <c r="AM158" s="2"/>
    </row>
    <row r="159" spans="2:39" x14ac:dyDescent="0.2">
      <c r="B159">
        <v>4.0599999999999996</v>
      </c>
      <c r="C159">
        <v>39.24</v>
      </c>
      <c r="D159" s="13">
        <f ca="1">IF(B159&lt;&gt;"",TRUNC(B159-Analyse!$AP$7,2),"")</f>
        <v>3.99</v>
      </c>
      <c r="F159" s="1">
        <f t="shared" ca="1" si="41"/>
        <v>4</v>
      </c>
      <c r="G159" s="12">
        <f ca="1">IF(F159&lt;&gt;"",ROW($D$5)+MATCH(F159,INDIRECT(Analyse!$AR$7):INDIRECT(Analyse!$AS$7)),"")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0.39000000000000057</v>
      </c>
      <c r="M159" s="10">
        <f t="shared" ca="1" si="33"/>
        <v>-0.10999999999999943</v>
      </c>
      <c r="N159" s="2">
        <f t="shared" ca="1" si="34"/>
        <v>-3.545454545454569</v>
      </c>
      <c r="O159" s="10">
        <f t="shared" ca="1" si="35"/>
        <v>53.386363636363733</v>
      </c>
      <c r="P159" s="2">
        <f t="shared" ca="1" si="36"/>
        <v>39.204545454545453</v>
      </c>
      <c r="R159" s="1">
        <f t="shared" ca="1" si="37"/>
        <v>4</v>
      </c>
      <c r="S159" s="2">
        <f t="shared" ca="1" si="38"/>
        <v>39.204545454545453</v>
      </c>
      <c r="T159" s="1" t="str">
        <f ca="1">IF(R159&lt;0,MATCH(ABS(R159),$R161:$R$1000,0)+ROW($R161)-1,"")</f>
        <v/>
      </c>
      <c r="U159" s="1" t="str">
        <f t="shared" ca="1" si="39"/>
        <v/>
      </c>
      <c r="V159" s="11" t="str">
        <f t="shared" ca="1" si="40"/>
        <v/>
      </c>
      <c r="W159" s="11"/>
      <c r="X159" s="11"/>
      <c r="Y159" s="12" t="str">
        <f ca="1">IF(V159&lt;&gt;"",IF(ABS($R159)&lt;0.8*Analyse!$AO$7/2,ABS($V159-$S159)/(INDIRECT($X$5)/100),""),"")</f>
        <v/>
      </c>
      <c r="AL159" s="1"/>
      <c r="AM159" s="2"/>
    </row>
    <row r="160" spans="2:39" x14ac:dyDescent="0.2">
      <c r="B160">
        <v>4.17</v>
      </c>
      <c r="C160">
        <v>38.85</v>
      </c>
      <c r="D160" s="13">
        <f ca="1">IF(B160&lt;&gt;"",TRUNC(B160-Analyse!$AP$7,2),"")</f>
        <v>4.0999999999999996</v>
      </c>
      <c r="F160" s="1">
        <f t="shared" ca="1" si="41"/>
        <v>4.0999999999999996</v>
      </c>
      <c r="G160" s="12">
        <f ca="1">IF(F160&lt;&gt;"",ROW($D$5)+MATCH(F160,INDIRECT(Analyse!$AR$7):INDIRECT(Analyse!$AS$7)),"")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5.0000000000004263E-2</v>
      </c>
      <c r="M160" s="10">
        <f t="shared" ca="1" si="33"/>
        <v>-0.10000000000000053</v>
      </c>
      <c r="N160" s="2">
        <f t="shared" ca="1" si="34"/>
        <v>-0.50000000000003997</v>
      </c>
      <c r="O160" s="10">
        <f t="shared" ca="1" si="35"/>
        <v>40.900000000000162</v>
      </c>
      <c r="P160" s="2">
        <f t="shared" ca="1" si="36"/>
        <v>38.85</v>
      </c>
      <c r="R160" s="1">
        <f t="shared" ca="1" si="37"/>
        <v>4.0999999999999996</v>
      </c>
      <c r="S160" s="2">
        <f t="shared" ca="1" si="38"/>
        <v>38.85</v>
      </c>
      <c r="T160" s="1" t="str">
        <f ca="1">IF(R160&lt;0,MATCH(ABS(R160),$R162:$R$1000,0)+ROW($R162)-1,"")</f>
        <v/>
      </c>
      <c r="U160" s="1" t="str">
        <f t="shared" ca="1" si="39"/>
        <v/>
      </c>
      <c r="V160" s="11" t="str">
        <f t="shared" ca="1" si="40"/>
        <v/>
      </c>
      <c r="W160" s="11"/>
      <c r="X160" s="11"/>
      <c r="Y160" s="12" t="str">
        <f ca="1">IF(V160&lt;&gt;"",IF(ABS($R160)&lt;0.8*Analyse!$AO$7/2,ABS($V160-$S160)/(INDIRECT($X$5)/100),""),"")</f>
        <v/>
      </c>
      <c r="AL160" s="1"/>
      <c r="AM160" s="2"/>
    </row>
    <row r="161" spans="2:39" x14ac:dyDescent="0.2">
      <c r="B161">
        <v>4.2699999999999996</v>
      </c>
      <c r="C161">
        <v>38.799999999999997</v>
      </c>
      <c r="D161" s="13">
        <f ca="1">IF(B161&lt;&gt;"",TRUNC(B161-Analyse!$AP$7,2),"")</f>
        <v>4.2</v>
      </c>
      <c r="F161" s="1">
        <f t="shared" ca="1" si="41"/>
        <v>4.2</v>
      </c>
      <c r="G161" s="12">
        <f ca="1">IF(F161&lt;&gt;"",ROW($D$5)+MATCH(F161,INDIRECT(Analyse!$AR$7):INDIRECT(Analyse!$AS$7)),"")</f>
        <v>162</v>
      </c>
      <c r="H161" s="1" t="str">
        <f t="shared" ca="1" si="28"/>
        <v>D162</v>
      </c>
      <c r="I161" s="1" t="str">
        <f t="shared" ca="1" si="29"/>
        <v>D161</v>
      </c>
      <c r="J161" s="1" t="str">
        <f t="shared" ca="1" si="30"/>
        <v>C162</v>
      </c>
      <c r="K161" s="1" t="str">
        <f t="shared" ca="1" si="31"/>
        <v>C161</v>
      </c>
      <c r="L161" s="10">
        <f t="shared" ca="1" si="32"/>
        <v>3.9999999999999147E-2</v>
      </c>
      <c r="M161" s="10">
        <f t="shared" ca="1" si="33"/>
        <v>-9.9999999999999645E-2</v>
      </c>
      <c r="N161" s="2">
        <f t="shared" ca="1" si="34"/>
        <v>-0.39999999999999292</v>
      </c>
      <c r="O161" s="10">
        <f t="shared" ca="1" si="35"/>
        <v>40.479999999999968</v>
      </c>
      <c r="P161" s="2">
        <f t="shared" ca="1" si="36"/>
        <v>38.799999999999997</v>
      </c>
      <c r="R161" s="1">
        <f t="shared" ca="1" si="37"/>
        <v>4.2</v>
      </c>
      <c r="S161" s="2">
        <f t="shared" ca="1" si="38"/>
        <v>38.799999999999997</v>
      </c>
      <c r="T161" s="1" t="str">
        <f ca="1">IF(R161&lt;0,MATCH(ABS(R161),$R163:$R$1000,0)+ROW($R163)-1,"")</f>
        <v/>
      </c>
      <c r="U161" s="1" t="str">
        <f t="shared" ca="1" si="39"/>
        <v/>
      </c>
      <c r="V161" s="11" t="str">
        <f t="shared" ca="1" si="40"/>
        <v/>
      </c>
      <c r="W161" s="11"/>
      <c r="X161" s="11"/>
      <c r="Y161" s="12" t="str">
        <f ca="1">IF(V161&lt;&gt;"",IF(ABS($R161)&lt;0.8*Analyse!$AO$7/2,ABS($V161-$S161)/(INDIRECT($X$5)/100),""),"")</f>
        <v/>
      </c>
      <c r="AL161" s="1"/>
      <c r="AM161" s="2"/>
    </row>
    <row r="162" spans="2:39" x14ac:dyDescent="0.2">
      <c r="B162">
        <v>4.37</v>
      </c>
      <c r="C162">
        <v>38.76</v>
      </c>
      <c r="D162" s="13">
        <f ca="1">IF(B162&lt;&gt;"",TRUNC(B162-Analyse!$AP$7,2),"")</f>
        <v>4.3</v>
      </c>
      <c r="F162" s="1">
        <f t="shared" ca="1" si="41"/>
        <v>4.3</v>
      </c>
      <c r="G162" s="12">
        <f ca="1">IF(F162&lt;&gt;"",ROW($D$5)+MATCH(F162,INDIRECT(Analyse!$AR$7):INDIRECT(Analyse!$AS$7)),"")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0.21000000000000085</v>
      </c>
      <c r="M162" s="10">
        <f t="shared" ca="1" si="33"/>
        <v>-0.10000000000000053</v>
      </c>
      <c r="N162" s="2">
        <f t="shared" ca="1" si="34"/>
        <v>-2.0999999999999974</v>
      </c>
      <c r="O162" s="10">
        <f t="shared" ca="1" si="35"/>
        <v>47.789999999999985</v>
      </c>
      <c r="P162" s="2">
        <f t="shared" ca="1" si="36"/>
        <v>38.76</v>
      </c>
      <c r="R162" s="1">
        <f t="shared" ca="1" si="37"/>
        <v>4.3</v>
      </c>
      <c r="S162" s="2">
        <f t="shared" ca="1" si="38"/>
        <v>38.76</v>
      </c>
      <c r="T162" s="1" t="str">
        <f ca="1">IF(R162&lt;0,MATCH(ABS(R162),$R164:$R$1000,0)+ROW($R164)-1,"")</f>
        <v/>
      </c>
      <c r="U162" s="1" t="str">
        <f t="shared" ca="1" si="39"/>
        <v/>
      </c>
      <c r="V162" s="11" t="str">
        <f t="shared" ca="1" si="40"/>
        <v/>
      </c>
      <c r="W162" s="11"/>
      <c r="X162" s="11"/>
      <c r="Y162" s="12" t="str">
        <f ca="1">IF(V162&lt;&gt;"",IF(ABS($R162)&lt;0.8*Analyse!$AO$7/2,ABS($V162-$S162)/(INDIRECT($X$5)/100),""),"")</f>
        <v/>
      </c>
      <c r="AL162" s="1"/>
      <c r="AM162" s="2"/>
    </row>
    <row r="163" spans="2:39" x14ac:dyDescent="0.2">
      <c r="B163">
        <v>4.47</v>
      </c>
      <c r="C163">
        <v>38.549999999999997</v>
      </c>
      <c r="D163" s="13">
        <f ca="1">IF(B163&lt;&gt;"",TRUNC(B163-Analyse!$AP$7,2),"")</f>
        <v>4.4000000000000004</v>
      </c>
      <c r="F163" s="1">
        <f t="shared" ca="1" si="41"/>
        <v>4.4000000000000004</v>
      </c>
      <c r="G163" s="12">
        <f ca="1">IF(F163&lt;&gt;"",ROW($D$5)+MATCH(F163,INDIRECT(Analyse!$AR$7):INDIRECT(Analyse!$AS$7)),"")</f>
        <v>164</v>
      </c>
      <c r="H163" s="1" t="str">
        <f t="shared" ca="1" si="28"/>
        <v>D164</v>
      </c>
      <c r="I163" s="1" t="str">
        <f t="shared" ca="1" si="29"/>
        <v>D163</v>
      </c>
      <c r="J163" s="1" t="str">
        <f t="shared" ca="1" si="30"/>
        <v>C164</v>
      </c>
      <c r="K163" s="1" t="str">
        <f t="shared" ca="1" si="31"/>
        <v>C163</v>
      </c>
      <c r="L163" s="10">
        <f t="shared" ca="1" si="32"/>
        <v>7.9999999999998295E-2</v>
      </c>
      <c r="M163" s="10">
        <f t="shared" ca="1" si="33"/>
        <v>-9.9999999999999645E-2</v>
      </c>
      <c r="N163" s="2">
        <f t="shared" ca="1" si="34"/>
        <v>-0.79999999999998583</v>
      </c>
      <c r="O163" s="10">
        <f t="shared" ca="1" si="35"/>
        <v>42.069999999999936</v>
      </c>
      <c r="P163" s="2">
        <f t="shared" ca="1" si="36"/>
        <v>38.549999999999997</v>
      </c>
      <c r="R163" s="1">
        <f t="shared" ca="1" si="37"/>
        <v>4.4000000000000004</v>
      </c>
      <c r="S163" s="2">
        <f t="shared" ca="1" si="38"/>
        <v>38.549999999999997</v>
      </c>
      <c r="T163" s="1" t="str">
        <f ca="1">IF(R163&lt;0,MATCH(ABS(R163),$R165:$R$1000,0)+ROW($R165)-1,"")</f>
        <v/>
      </c>
      <c r="U163" s="1" t="str">
        <f t="shared" ca="1" si="39"/>
        <v/>
      </c>
      <c r="V163" s="11" t="str">
        <f t="shared" ca="1" si="40"/>
        <v/>
      </c>
      <c r="W163" s="11"/>
      <c r="X163" s="11"/>
      <c r="Y163" s="12" t="str">
        <f ca="1">IF(V163&lt;&gt;"",IF(ABS($R163)&lt;0.8*Analyse!$AO$7/2,ABS($V163-$S163)/(INDIRECT($X$5)/100),""),"")</f>
        <v/>
      </c>
      <c r="AL163" s="1"/>
      <c r="AM163" s="2"/>
    </row>
    <row r="164" spans="2:39" x14ac:dyDescent="0.2">
      <c r="B164">
        <v>4.57</v>
      </c>
      <c r="C164">
        <v>38.47</v>
      </c>
      <c r="D164" s="13">
        <f ca="1">IF(B164&lt;&gt;"",TRUNC(B164-Analyse!$AP$7,2),"")</f>
        <v>4.5</v>
      </c>
      <c r="F164" s="1">
        <f t="shared" ca="1" si="41"/>
        <v>4.5</v>
      </c>
      <c r="G164" s="12">
        <f ca="1">IF(F164&lt;&gt;"",ROW($D$5)+MATCH(F164,INDIRECT(Analyse!$AR$7):INDIRECT(Analyse!$AS$7)),"")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0.17999999999999972</v>
      </c>
      <c r="M164" s="10">
        <f t="shared" ca="1" si="33"/>
        <v>-9.9999999999999645E-2</v>
      </c>
      <c r="N164" s="2">
        <f t="shared" ca="1" si="34"/>
        <v>-1.8000000000000036</v>
      </c>
      <c r="O164" s="10">
        <f t="shared" ca="1" si="35"/>
        <v>46.570000000000014</v>
      </c>
      <c r="P164" s="2">
        <f t="shared" ca="1" si="36"/>
        <v>38.47</v>
      </c>
      <c r="R164" s="1">
        <f t="shared" ca="1" si="37"/>
        <v>4.5</v>
      </c>
      <c r="S164" s="2">
        <f t="shared" ca="1" si="38"/>
        <v>38.47</v>
      </c>
      <c r="T164" s="1" t="str">
        <f ca="1">IF(R164&lt;0,MATCH(ABS(R164),$R166:$R$1000,0)+ROW($R166)-1,"")</f>
        <v/>
      </c>
      <c r="U164" s="1" t="str">
        <f t="shared" ca="1" si="39"/>
        <v/>
      </c>
      <c r="V164" s="11" t="str">
        <f t="shared" ca="1" si="40"/>
        <v/>
      </c>
      <c r="W164" s="11"/>
      <c r="X164" s="11"/>
      <c r="Y164" s="12" t="str">
        <f ca="1">IF(V164&lt;&gt;"",IF(ABS($R164)&lt;0.8*Analyse!$AO$7/2,ABS($V164-$S164)/(INDIRECT($X$5)/100),""),"")</f>
        <v/>
      </c>
      <c r="AL164" s="1"/>
      <c r="AM164" s="2"/>
    </row>
    <row r="165" spans="2:39" x14ac:dyDescent="0.2">
      <c r="B165">
        <v>4.67</v>
      </c>
      <c r="C165">
        <v>38.29</v>
      </c>
      <c r="D165" s="13">
        <f ca="1">IF(B165&lt;&gt;"",TRUNC(B165-Analyse!$AP$7,2),"")</f>
        <v>4.5999999999999996</v>
      </c>
      <c r="F165" s="1">
        <f t="shared" ca="1" si="41"/>
        <v>4.5999999999999996</v>
      </c>
      <c r="G165" s="12">
        <f ca="1">IF(F165&lt;&gt;"",ROW($D$5)+MATCH(F165,INDIRECT(Analyse!$AR$7):INDIRECT(Analyse!$AS$7)),"")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0.15999999999999659</v>
      </c>
      <c r="M165" s="10">
        <f t="shared" ca="1" si="33"/>
        <v>-0.10000000000000053</v>
      </c>
      <c r="N165" s="2">
        <f t="shared" ca="1" si="34"/>
        <v>-1.5999999999999575</v>
      </c>
      <c r="O165" s="10">
        <f t="shared" ca="1" si="35"/>
        <v>45.649999999999807</v>
      </c>
      <c r="P165" s="2">
        <f t="shared" ca="1" si="36"/>
        <v>38.290000000000006</v>
      </c>
      <c r="R165" s="1">
        <f t="shared" ca="1" si="37"/>
        <v>4.5999999999999996</v>
      </c>
      <c r="S165" s="2">
        <f t="shared" ca="1" si="38"/>
        <v>38.290000000000006</v>
      </c>
      <c r="T165" s="1" t="str">
        <f ca="1">IF(R165&lt;0,MATCH(ABS(R165),$R167:$R$1000,0)+ROW($R167)-1,"")</f>
        <v/>
      </c>
      <c r="U165" s="1" t="str">
        <f t="shared" ca="1" si="39"/>
        <v/>
      </c>
      <c r="V165" s="11" t="str">
        <f t="shared" ca="1" si="40"/>
        <v/>
      </c>
      <c r="W165" s="11"/>
      <c r="X165" s="11"/>
      <c r="Y165" s="12" t="str">
        <f ca="1">IF(V165&lt;&gt;"",IF(ABS($R165)&lt;0.8*Analyse!$AO$7/2,ABS($V165-$S165)/(INDIRECT($X$5)/100),""),"")</f>
        <v/>
      </c>
      <c r="AL165" s="1"/>
      <c r="AM165" s="2"/>
    </row>
    <row r="166" spans="2:39" x14ac:dyDescent="0.2">
      <c r="B166">
        <v>4.7699999999999996</v>
      </c>
      <c r="C166">
        <v>38.130000000000003</v>
      </c>
      <c r="D166" s="13">
        <f ca="1">IF(B166&lt;&gt;"",TRUNC(B166-Analyse!$AP$7,2),"")</f>
        <v>4.7</v>
      </c>
      <c r="F166" s="1">
        <f t="shared" ca="1" si="41"/>
        <v>4.7</v>
      </c>
      <c r="G166" s="12">
        <f ca="1">IF(F166&lt;&gt;"",ROW($D$5)+MATCH(F166,INDIRECT(Analyse!$AR$7):INDIRECT(Analyse!$AS$7)),"")</f>
        <v>167</v>
      </c>
      <c r="H166" s="1" t="str">
        <f t="shared" ca="1" si="28"/>
        <v>D167</v>
      </c>
      <c r="I166" s="1" t="str">
        <f t="shared" ca="1" si="29"/>
        <v>D166</v>
      </c>
      <c r="J166" s="1" t="str">
        <f t="shared" ca="1" si="30"/>
        <v>C167</v>
      </c>
      <c r="K166" s="1" t="str">
        <f t="shared" ca="1" si="31"/>
        <v>C166</v>
      </c>
      <c r="L166" s="10">
        <f t="shared" ca="1" si="32"/>
        <v>7.0000000000000284E-2</v>
      </c>
      <c r="M166" s="10">
        <f t="shared" ca="1" si="33"/>
        <v>-9.9999999999999645E-2</v>
      </c>
      <c r="N166" s="2">
        <f t="shared" ca="1" si="34"/>
        <v>-0.70000000000000528</v>
      </c>
      <c r="O166" s="10">
        <f t="shared" ca="1" si="35"/>
        <v>41.42000000000003</v>
      </c>
      <c r="P166" s="2">
        <f t="shared" ca="1" si="36"/>
        <v>38.130000000000003</v>
      </c>
      <c r="R166" s="1">
        <f t="shared" ca="1" si="37"/>
        <v>4.7</v>
      </c>
      <c r="S166" s="2">
        <f t="shared" ca="1" si="38"/>
        <v>38.130000000000003</v>
      </c>
      <c r="T166" s="1" t="str">
        <f ca="1">IF(R166&lt;0,MATCH(ABS(R166),$R168:$R$1000,0)+ROW($R168)-1,"")</f>
        <v/>
      </c>
      <c r="U166" s="1" t="str">
        <f t="shared" ca="1" si="39"/>
        <v/>
      </c>
      <c r="V166" s="11" t="str">
        <f t="shared" ca="1" si="40"/>
        <v/>
      </c>
      <c r="W166" s="11"/>
      <c r="X166" s="11"/>
      <c r="Y166" s="12" t="str">
        <f ca="1">IF(V166&lt;&gt;"",IF(ABS($R166)&lt;0.8*Analyse!$AO$7/2,ABS($V166-$S166)/(INDIRECT($X$5)/100),""),"")</f>
        <v/>
      </c>
      <c r="AL166" s="1"/>
      <c r="AM166" s="2"/>
    </row>
    <row r="167" spans="2:39" x14ac:dyDescent="0.2">
      <c r="B167">
        <v>4.87</v>
      </c>
      <c r="C167">
        <v>38.06</v>
      </c>
      <c r="D167" s="13">
        <f ca="1">IF(B167&lt;&gt;"",TRUNC(B167-Analyse!$AP$7,2),"")</f>
        <v>4.8</v>
      </c>
      <c r="F167" s="1">
        <f t="shared" ca="1" si="41"/>
        <v>4.8</v>
      </c>
      <c r="G167" s="12">
        <f ca="1">IF(F167&lt;&gt;"",ROW($D$5)+MATCH(F167,INDIRECT(Analyse!$AR$7):INDIRECT(Analyse!$AS$7)),"")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0.17999999999999972</v>
      </c>
      <c r="M167" s="10">
        <f t="shared" ca="1" si="33"/>
        <v>-0.10000000000000053</v>
      </c>
      <c r="N167" s="2">
        <f t="shared" ca="1" si="34"/>
        <v>-1.7999999999999876</v>
      </c>
      <c r="O167" s="10">
        <f t="shared" ca="1" si="35"/>
        <v>46.699999999999946</v>
      </c>
      <c r="P167" s="2">
        <f t="shared" ca="1" si="36"/>
        <v>38.06</v>
      </c>
      <c r="R167" s="1">
        <f t="shared" ca="1" si="37"/>
        <v>4.8</v>
      </c>
      <c r="S167" s="2">
        <f t="shared" ca="1" si="38"/>
        <v>38.06</v>
      </c>
      <c r="T167" s="1" t="str">
        <f ca="1">IF(R167&lt;0,MATCH(ABS(R167),$R169:$R$1000,0)+ROW($R169)-1,"")</f>
        <v/>
      </c>
      <c r="U167" s="1" t="str">
        <f t="shared" ca="1" si="39"/>
        <v/>
      </c>
      <c r="V167" s="11" t="str">
        <f t="shared" ca="1" si="40"/>
        <v/>
      </c>
      <c r="W167" s="11"/>
      <c r="X167" s="11"/>
      <c r="Y167" s="12" t="str">
        <f ca="1">IF(V167&lt;&gt;"",IF(ABS($R167)&lt;0.8*Analyse!$AO$7/2,ABS($V167-$S167)/(INDIRECT($X$5)/100),""),"")</f>
        <v/>
      </c>
      <c r="AL167" s="1"/>
      <c r="AM167" s="2"/>
    </row>
    <row r="168" spans="2:39" x14ac:dyDescent="0.2">
      <c r="B168">
        <v>4.97</v>
      </c>
      <c r="C168">
        <v>37.880000000000003</v>
      </c>
      <c r="D168" s="13">
        <f ca="1">IF(B168&lt;&gt;"",TRUNC(B168-Analyse!$AP$7,2),"")</f>
        <v>4.9000000000000004</v>
      </c>
      <c r="F168" s="1">
        <f t="shared" ca="1" si="41"/>
        <v>4.9000000000000004</v>
      </c>
      <c r="G168" s="12">
        <f ca="1">IF(F168&lt;&gt;"",ROW($D$5)+MATCH(F168,INDIRECT(Analyse!$AR$7):INDIRECT(Analyse!$AS$7)),"")</f>
        <v>169</v>
      </c>
      <c r="H168" s="1" t="str">
        <f t="shared" ca="1" si="28"/>
        <v>D169</v>
      </c>
      <c r="I168" s="1" t="str">
        <f t="shared" ca="1" si="29"/>
        <v>D168</v>
      </c>
      <c r="J168" s="1" t="str">
        <f t="shared" ca="1" si="30"/>
        <v>C169</v>
      </c>
      <c r="K168" s="1" t="str">
        <f t="shared" ca="1" si="31"/>
        <v>C168</v>
      </c>
      <c r="L168" s="10">
        <f t="shared" ca="1" si="32"/>
        <v>0.28000000000000114</v>
      </c>
      <c r="M168" s="10">
        <f t="shared" ca="1" si="33"/>
        <v>-9.9999999999999645E-2</v>
      </c>
      <c r="N168" s="2">
        <f t="shared" ca="1" si="34"/>
        <v>-2.8000000000000211</v>
      </c>
      <c r="O168" s="10">
        <f t="shared" ca="1" si="35"/>
        <v>51.600000000000108</v>
      </c>
      <c r="P168" s="2">
        <f t="shared" ca="1" si="36"/>
        <v>37.880000000000003</v>
      </c>
      <c r="R168" s="1">
        <f t="shared" ca="1" si="37"/>
        <v>4.9000000000000004</v>
      </c>
      <c r="S168" s="2">
        <f t="shared" ca="1" si="38"/>
        <v>37.880000000000003</v>
      </c>
      <c r="T168" s="1" t="str">
        <f ca="1">IF(R168&lt;0,MATCH(ABS(R168),$R170:$R$1000,0)+ROW($R170)-1,"")</f>
        <v/>
      </c>
      <c r="U168" s="1" t="str">
        <f t="shared" ca="1" si="39"/>
        <v/>
      </c>
      <c r="V168" s="11" t="str">
        <f t="shared" ca="1" si="40"/>
        <v/>
      </c>
      <c r="W168" s="11"/>
      <c r="X168" s="11"/>
      <c r="Y168" s="12" t="str">
        <f ca="1">IF(V168&lt;&gt;"",IF(ABS($R168)&lt;0.8*Analyse!$AO$7/2,ABS($V168-$S168)/(INDIRECT($X$5)/100),""),"")</f>
        <v/>
      </c>
      <c r="AL168" s="1"/>
      <c r="AM168" s="2"/>
    </row>
    <row r="169" spans="2:39" x14ac:dyDescent="0.2">
      <c r="B169">
        <v>5.07</v>
      </c>
      <c r="C169">
        <v>37.6</v>
      </c>
      <c r="D169" s="13">
        <f ca="1">IF(B169&lt;&gt;"",TRUNC(B169-Analyse!$AP$7,2),"")</f>
        <v>5</v>
      </c>
      <c r="F169" s="1">
        <f t="shared" ca="1" si="41"/>
        <v>5</v>
      </c>
      <c r="G169" s="12">
        <f ca="1">IF(F169&lt;&gt;"",ROW($D$5)+MATCH(F169,INDIRECT(Analyse!$AR$7):INDIRECT(Analyse!$AS$7)),"")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0.32000000000000028</v>
      </c>
      <c r="M169" s="10">
        <f t="shared" ca="1" si="33"/>
        <v>-9.9999999999999645E-2</v>
      </c>
      <c r="N169" s="2">
        <f t="shared" ca="1" si="34"/>
        <v>-3.2000000000000144</v>
      </c>
      <c r="O169" s="10">
        <f t="shared" ca="1" si="35"/>
        <v>53.600000000000072</v>
      </c>
      <c r="P169" s="2">
        <f t="shared" ca="1" si="36"/>
        <v>37.6</v>
      </c>
      <c r="R169" s="1">
        <f t="shared" ca="1" si="37"/>
        <v>5</v>
      </c>
      <c r="S169" s="2">
        <f t="shared" ca="1" si="38"/>
        <v>37.6</v>
      </c>
      <c r="T169" s="1" t="str">
        <f ca="1">IF(R169&lt;0,MATCH(ABS(R169),$R171:$R$1000,0)+ROW($R171)-1,"")</f>
        <v/>
      </c>
      <c r="U169" s="1" t="str">
        <f t="shared" ca="1" si="39"/>
        <v/>
      </c>
      <c r="V169" s="11" t="str">
        <f t="shared" ca="1" si="40"/>
        <v/>
      </c>
      <c r="W169" s="11"/>
      <c r="X169" s="11"/>
      <c r="Y169" s="12" t="str">
        <f ca="1">IF(V169&lt;&gt;"",IF(ABS($R169)&lt;0.8*Analyse!$AO$7/2,ABS($V169-$S169)/(INDIRECT($X$5)/100),""),"")</f>
        <v/>
      </c>
      <c r="AL169" s="1"/>
      <c r="AM169" s="2"/>
    </row>
    <row r="170" spans="2:39" x14ac:dyDescent="0.2">
      <c r="B170">
        <v>5.17</v>
      </c>
      <c r="C170">
        <v>37.28</v>
      </c>
      <c r="D170" s="13">
        <f ca="1">IF(B170&lt;&gt;"",TRUNC(B170-Analyse!$AP$7,2),"")</f>
        <v>5.0999999999999996</v>
      </c>
      <c r="F170" s="1">
        <f t="shared" ca="1" si="41"/>
        <v>5.0999999999999996</v>
      </c>
      <c r="G170" s="12">
        <f ca="1">IF(F170&lt;&gt;"",ROW($D$5)+MATCH(F170,INDIRECT(Analyse!$AR$7):INDIRECT(Analyse!$AS$7)),"")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0.57999999999999829</v>
      </c>
      <c r="M170" s="10">
        <f t="shared" ca="1" si="33"/>
        <v>-0.10000000000000053</v>
      </c>
      <c r="N170" s="2">
        <f t="shared" ca="1" si="34"/>
        <v>-5.7999999999999519</v>
      </c>
      <c r="O170" s="10">
        <f t="shared" ca="1" si="35"/>
        <v>66.859999999999758</v>
      </c>
      <c r="P170" s="2">
        <f t="shared" ca="1" si="36"/>
        <v>37.28</v>
      </c>
      <c r="R170" s="1">
        <f t="shared" ca="1" si="37"/>
        <v>5.0999999999999996</v>
      </c>
      <c r="S170" s="2">
        <f t="shared" ca="1" si="38"/>
        <v>37.28</v>
      </c>
      <c r="T170" s="1" t="str">
        <f ca="1">IF(R170&lt;0,MATCH(ABS(R170),$R172:$R$1000,0)+ROW($R172)-1,"")</f>
        <v/>
      </c>
      <c r="U170" s="1" t="str">
        <f t="shared" ca="1" si="39"/>
        <v/>
      </c>
      <c r="V170" s="11" t="str">
        <f t="shared" ca="1" si="40"/>
        <v/>
      </c>
      <c r="W170" s="11"/>
      <c r="X170" s="11"/>
      <c r="Y170" s="12" t="str">
        <f ca="1">IF(V170&lt;&gt;"",IF(ABS($R170)&lt;0.8*Analyse!$AO$7/2,ABS($V170-$S170)/(INDIRECT($X$5)/100),""),"")</f>
        <v/>
      </c>
      <c r="AL170" s="1"/>
      <c r="AM170" s="2"/>
    </row>
    <row r="171" spans="2:39" x14ac:dyDescent="0.2">
      <c r="B171">
        <v>5.27</v>
      </c>
      <c r="C171">
        <v>36.700000000000003</v>
      </c>
      <c r="D171" s="13">
        <f ca="1">IF(B171&lt;&gt;"",TRUNC(B171-Analyse!$AP$7,2),"")</f>
        <v>5.2</v>
      </c>
      <c r="F171" s="1">
        <f t="shared" ca="1" si="41"/>
        <v>5.2</v>
      </c>
      <c r="G171" s="12">
        <f ca="1">IF(F171&lt;&gt;"",ROW($D$5)+MATCH(F171,INDIRECT(Analyse!$AR$7):INDIRECT(Analyse!$AS$7)),"")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0.35000000000000142</v>
      </c>
      <c r="M171" s="10">
        <f t="shared" ca="1" si="33"/>
        <v>-9.9999999999999645E-2</v>
      </c>
      <c r="N171" s="2">
        <f t="shared" ca="1" si="34"/>
        <v>-3.5000000000000266</v>
      </c>
      <c r="O171" s="10">
        <f t="shared" ca="1" si="35"/>
        <v>54.900000000000141</v>
      </c>
      <c r="P171" s="2">
        <f t="shared" ca="1" si="36"/>
        <v>36.700000000000003</v>
      </c>
      <c r="R171" s="1">
        <f t="shared" ca="1" si="37"/>
        <v>5.2</v>
      </c>
      <c r="S171" s="2">
        <f t="shared" ca="1" si="38"/>
        <v>36.700000000000003</v>
      </c>
      <c r="T171" s="1" t="str">
        <f ca="1">IF(R171&lt;0,MATCH(ABS(R171),$R173:$R$1000,0)+ROW($R173)-1,"")</f>
        <v/>
      </c>
      <c r="U171" s="1" t="str">
        <f t="shared" ca="1" si="39"/>
        <v/>
      </c>
      <c r="V171" s="11" t="str">
        <f t="shared" ca="1" si="40"/>
        <v/>
      </c>
      <c r="W171" s="11"/>
      <c r="X171" s="11"/>
      <c r="Y171" s="12" t="str">
        <f ca="1">IF(V171&lt;&gt;"",IF(ABS($R171)&lt;0.8*Analyse!$AO$7/2,ABS($V171-$S171)/(INDIRECT($X$5)/100),""),"")</f>
        <v/>
      </c>
      <c r="AL171" s="1"/>
      <c r="AM171" s="2"/>
    </row>
    <row r="172" spans="2:39" x14ac:dyDescent="0.2">
      <c r="B172">
        <v>5.37</v>
      </c>
      <c r="C172">
        <v>36.35</v>
      </c>
      <c r="D172" s="13">
        <f ca="1">IF(B172&lt;&gt;"",TRUNC(B172-Analyse!$AP$7,2),"")</f>
        <v>5.3</v>
      </c>
      <c r="F172" s="1">
        <f t="shared" ca="1" si="41"/>
        <v>5.3</v>
      </c>
      <c r="G172" s="12">
        <f ca="1">IF(F172&lt;&gt;"",ROW($D$5)+MATCH(F172,INDIRECT(Analyse!$AR$7):INDIRECT(Analyse!$AS$7)),"")</f>
        <v>173</v>
      </c>
      <c r="H172" s="1" t="str">
        <f t="shared" ca="1" si="28"/>
        <v>D173</v>
      </c>
      <c r="I172" s="1" t="str">
        <f t="shared" ca="1" si="29"/>
        <v>D172</v>
      </c>
      <c r="J172" s="1" t="str">
        <f t="shared" ca="1" si="30"/>
        <v>C173</v>
      </c>
      <c r="K172" s="1" t="str">
        <f t="shared" ca="1" si="31"/>
        <v>C172</v>
      </c>
      <c r="L172" s="10">
        <f t="shared" ca="1" si="32"/>
        <v>0.82999999999999829</v>
      </c>
      <c r="M172" s="10">
        <f t="shared" ca="1" si="33"/>
        <v>-0.10000000000000053</v>
      </c>
      <c r="N172" s="2">
        <f t="shared" ca="1" si="34"/>
        <v>-8.2999999999999385</v>
      </c>
      <c r="O172" s="10">
        <f t="shared" ca="1" si="35"/>
        <v>80.339999999999677</v>
      </c>
      <c r="P172" s="2">
        <f t="shared" ca="1" si="36"/>
        <v>36.35</v>
      </c>
      <c r="R172" s="1">
        <f t="shared" ca="1" si="37"/>
        <v>5.3</v>
      </c>
      <c r="S172" s="2">
        <f t="shared" ca="1" si="38"/>
        <v>36.35</v>
      </c>
      <c r="T172" s="1" t="str">
        <f ca="1">IF(R172&lt;0,MATCH(ABS(R172),$R174:$R$1000,0)+ROW($R174)-1,"")</f>
        <v/>
      </c>
      <c r="U172" s="1" t="str">
        <f t="shared" ca="1" si="39"/>
        <v/>
      </c>
      <c r="V172" s="11" t="str">
        <f t="shared" ca="1" si="40"/>
        <v/>
      </c>
      <c r="W172" s="11"/>
      <c r="X172" s="11"/>
      <c r="Y172" s="12" t="str">
        <f ca="1">IF(V172&lt;&gt;"",IF(ABS($R172)&lt;0.8*Analyse!$AO$7/2,ABS($V172-$S172)/(INDIRECT($X$5)/100),""),"")</f>
        <v/>
      </c>
      <c r="AL172" s="1"/>
      <c r="AM172" s="2"/>
    </row>
    <row r="173" spans="2:39" x14ac:dyDescent="0.2">
      <c r="B173">
        <v>5.47</v>
      </c>
      <c r="C173">
        <v>35.520000000000003</v>
      </c>
      <c r="D173" s="13">
        <f ca="1">IF(B173&lt;&gt;"",TRUNC(B173-Analyse!$AP$7,2),"")</f>
        <v>5.4</v>
      </c>
      <c r="F173" s="1">
        <f t="shared" ca="1" si="41"/>
        <v>5.4</v>
      </c>
      <c r="G173" s="12">
        <f ca="1">IF(F173&lt;&gt;"",ROW($D$5)+MATCH(F173,INDIRECT(Analyse!$AR$7):INDIRECT(Analyse!$AS$7)),"")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1.1500000000000057</v>
      </c>
      <c r="M173" s="10">
        <f t="shared" ca="1" si="33"/>
        <v>-9.9999999999999645E-2</v>
      </c>
      <c r="N173" s="2">
        <f t="shared" ca="1" si="34"/>
        <v>-11.500000000000098</v>
      </c>
      <c r="O173" s="10">
        <f t="shared" ca="1" si="35"/>
        <v>97.620000000000545</v>
      </c>
      <c r="P173" s="2">
        <f t="shared" ca="1" si="36"/>
        <v>35.52000000000001</v>
      </c>
      <c r="R173" s="1">
        <f t="shared" ca="1" si="37"/>
        <v>5.4</v>
      </c>
      <c r="S173" s="2">
        <f t="shared" ca="1" si="38"/>
        <v>35.52000000000001</v>
      </c>
      <c r="T173" s="1" t="str">
        <f ca="1">IF(R173&lt;0,MATCH(ABS(R173),$R175:$R$1000,0)+ROW($R175)-1,"")</f>
        <v/>
      </c>
      <c r="U173" s="1" t="str">
        <f t="shared" ca="1" si="39"/>
        <v/>
      </c>
      <c r="V173" s="11" t="str">
        <f t="shared" ca="1" si="40"/>
        <v/>
      </c>
      <c r="W173" s="11"/>
      <c r="X173" s="11"/>
      <c r="Y173" s="12" t="str">
        <f ca="1">IF(V173&lt;&gt;"",IF(ABS($R173)&lt;0.8*Analyse!$AO$7/2,ABS($V173-$S173)/(INDIRECT($X$5)/100),""),"")</f>
        <v/>
      </c>
      <c r="AL173" s="1"/>
      <c r="AM173" s="2"/>
    </row>
    <row r="174" spans="2:39" x14ac:dyDescent="0.2">
      <c r="B174">
        <v>5.57</v>
      </c>
      <c r="C174">
        <v>34.369999999999997</v>
      </c>
      <c r="D174" s="13">
        <f ca="1">IF(B174&lt;&gt;"",TRUNC(B174-Analyse!$AP$7,2),"")</f>
        <v>5.5</v>
      </c>
      <c r="F174" s="1">
        <f t="shared" ca="1" si="41"/>
        <v>5.5</v>
      </c>
      <c r="G174" s="12">
        <f ca="1">IF(F174&lt;&gt;"",ROW($D$5)+MATCH(F174,INDIRECT(Analyse!$AR$7):INDIRECT(Analyse!$AS$7)),"")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1.6499999999999986</v>
      </c>
      <c r="M174" s="10">
        <f t="shared" ca="1" si="33"/>
        <v>-9.9999999999999645E-2</v>
      </c>
      <c r="N174" s="2">
        <f t="shared" ca="1" si="34"/>
        <v>-16.500000000000046</v>
      </c>
      <c r="O174" s="10">
        <f t="shared" ca="1" si="35"/>
        <v>125.12000000000026</v>
      </c>
      <c r="P174" s="2">
        <f t="shared" ca="1" si="36"/>
        <v>34.370000000000005</v>
      </c>
      <c r="R174" s="1">
        <f t="shared" ca="1" si="37"/>
        <v>5.5</v>
      </c>
      <c r="S174" s="2">
        <f t="shared" ca="1" si="38"/>
        <v>34.370000000000005</v>
      </c>
      <c r="T174" s="1" t="str">
        <f ca="1">IF(R174&lt;0,MATCH(ABS(R174),$R176:$R$1000,0)+ROW($R176)-1,"")</f>
        <v/>
      </c>
      <c r="U174" s="1" t="str">
        <f t="shared" ca="1" si="39"/>
        <v/>
      </c>
      <c r="V174" s="11" t="str">
        <f t="shared" ca="1" si="40"/>
        <v/>
      </c>
      <c r="W174" s="11"/>
      <c r="X174" s="11"/>
      <c r="Y174" s="12" t="str">
        <f ca="1">IF(V174&lt;&gt;"",IF(ABS($R174)&lt;0.8*Analyse!$AO$7/2,ABS($V174-$S174)/(INDIRECT($X$5)/100),""),"")</f>
        <v/>
      </c>
      <c r="AL174" s="1"/>
      <c r="AM174" s="2"/>
    </row>
    <row r="175" spans="2:39" x14ac:dyDescent="0.2">
      <c r="B175">
        <v>5.67</v>
      </c>
      <c r="C175">
        <v>32.72</v>
      </c>
      <c r="D175" s="13">
        <f ca="1">IF(B175&lt;&gt;"",TRUNC(B175-Analyse!$AP$7,2),"")</f>
        <v>5.6</v>
      </c>
      <c r="F175" s="1">
        <f t="shared" ca="1" si="41"/>
        <v>5.6</v>
      </c>
      <c r="G175" s="12">
        <f ca="1">IF(F175&lt;&gt;"",ROW($D$5)+MATCH(F175,INDIRECT(Analyse!$AR$7):INDIRECT(Analyse!$AS$7)),"")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2.3499999999999979</v>
      </c>
      <c r="M175" s="10">
        <f t="shared" ca="1" si="33"/>
        <v>-0.10000000000000053</v>
      </c>
      <c r="N175" s="2">
        <f t="shared" ca="1" si="34"/>
        <v>-23.499999999999854</v>
      </c>
      <c r="O175" s="10">
        <f t="shared" ca="1" si="35"/>
        <v>164.31999999999917</v>
      </c>
      <c r="P175" s="2">
        <f t="shared" ca="1" si="36"/>
        <v>32.72</v>
      </c>
      <c r="R175" s="1">
        <f t="shared" ca="1" si="37"/>
        <v>5.6</v>
      </c>
      <c r="S175" s="2">
        <f t="shared" ca="1" si="38"/>
        <v>32.72</v>
      </c>
      <c r="T175" s="1" t="str">
        <f ca="1">IF(R175&lt;0,MATCH(ABS(R175),$R177:$R$1000,0)+ROW($R177)-1,"")</f>
        <v/>
      </c>
      <c r="U175" s="1" t="str">
        <f t="shared" ca="1" si="39"/>
        <v/>
      </c>
      <c r="V175" s="11" t="str">
        <f t="shared" ca="1" si="40"/>
        <v/>
      </c>
      <c r="W175" s="11"/>
      <c r="X175" s="11"/>
      <c r="Y175" s="12" t="str">
        <f ca="1">IF(V175&lt;&gt;"",IF(ABS($R175)&lt;0.8*Analyse!$AO$7/2,ABS($V175-$S175)/(INDIRECT($X$5)/100),""),"")</f>
        <v/>
      </c>
      <c r="AL175" s="1"/>
      <c r="AM175" s="2"/>
    </row>
    <row r="176" spans="2:39" x14ac:dyDescent="0.2">
      <c r="B176">
        <v>5.77</v>
      </c>
      <c r="C176">
        <v>30.37</v>
      </c>
      <c r="D176" s="13">
        <f ca="1">IF(B176&lt;&gt;"",TRUNC(B176-Analyse!$AP$7,2),"")</f>
        <v>5.7</v>
      </c>
      <c r="F176" s="1">
        <f t="shared" ca="1" si="41"/>
        <v>5.7</v>
      </c>
      <c r="G176" s="12">
        <f ca="1">IF(F176&lt;&gt;"",ROW($D$5)+MATCH(F176,INDIRECT(Analyse!$AR$7):INDIRECT(Analyse!$AS$7)),"")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3.490000000000002</v>
      </c>
      <c r="M176" s="10">
        <f t="shared" ca="1" si="33"/>
        <v>-9.9999999999999645E-2</v>
      </c>
      <c r="N176" s="2">
        <f t="shared" ca="1" si="34"/>
        <v>-34.900000000000141</v>
      </c>
      <c r="O176" s="10">
        <f t="shared" ca="1" si="35"/>
        <v>229.30000000000081</v>
      </c>
      <c r="P176" s="2">
        <f t="shared" ca="1" si="36"/>
        <v>30.370000000000005</v>
      </c>
      <c r="R176" s="1">
        <f t="shared" ca="1" si="37"/>
        <v>5.7</v>
      </c>
      <c r="S176" s="2">
        <f t="shared" ca="1" si="38"/>
        <v>30.370000000000005</v>
      </c>
      <c r="T176" s="1" t="str">
        <f ca="1">IF(R176&lt;0,MATCH(ABS(R176),$R178:$R$1000,0)+ROW($R178)-1,"")</f>
        <v/>
      </c>
      <c r="U176" s="1" t="str">
        <f t="shared" ca="1" si="39"/>
        <v/>
      </c>
      <c r="V176" s="11" t="str">
        <f t="shared" ca="1" si="40"/>
        <v/>
      </c>
      <c r="W176" s="11"/>
      <c r="X176" s="11"/>
      <c r="Y176" s="12" t="str">
        <f ca="1">IF(V176&lt;&gt;"",IF(ABS($R176)&lt;0.8*Analyse!$AO$7/2,ABS($V176-$S176)/(INDIRECT($X$5)/100),""),"")</f>
        <v/>
      </c>
      <c r="AL176" s="1"/>
      <c r="AM176" s="2"/>
    </row>
    <row r="177" spans="2:39" x14ac:dyDescent="0.2">
      <c r="B177">
        <v>5.87</v>
      </c>
      <c r="C177">
        <v>26.88</v>
      </c>
      <c r="D177" s="13">
        <f ca="1">IF(B177&lt;&gt;"",TRUNC(B177-Analyse!$AP$7,2),"")</f>
        <v>5.8</v>
      </c>
      <c r="F177" s="1">
        <f t="shared" ca="1" si="41"/>
        <v>5.8</v>
      </c>
      <c r="G177" s="12">
        <f ca="1">IF(F177&lt;&gt;"",ROW($D$5)+MATCH(F177,INDIRECT(Analyse!$AR$7):INDIRECT(Analyse!$AS$7)),"")</f>
        <v>178</v>
      </c>
      <c r="H177" s="1" t="str">
        <f t="shared" ca="1" si="28"/>
        <v>D178</v>
      </c>
      <c r="I177" s="1" t="str">
        <f t="shared" ca="1" si="29"/>
        <v>D177</v>
      </c>
      <c r="J177" s="1" t="str">
        <f t="shared" ca="1" si="30"/>
        <v>C178</v>
      </c>
      <c r="K177" s="1" t="str">
        <f t="shared" ca="1" si="31"/>
        <v>C177</v>
      </c>
      <c r="L177" s="10">
        <f t="shared" ca="1" si="32"/>
        <v>4.1999999999999993</v>
      </c>
      <c r="M177" s="10">
        <f t="shared" ca="1" si="33"/>
        <v>-0.10000000000000053</v>
      </c>
      <c r="N177" s="2">
        <f t="shared" ca="1" si="34"/>
        <v>-41.999999999999773</v>
      </c>
      <c r="O177" s="10">
        <f t="shared" ca="1" si="35"/>
        <v>270.47999999999871</v>
      </c>
      <c r="P177" s="2">
        <f t="shared" ca="1" si="36"/>
        <v>26.880000000000024</v>
      </c>
      <c r="R177" s="1">
        <f t="shared" ca="1" si="37"/>
        <v>5.8</v>
      </c>
      <c r="S177" s="2">
        <f t="shared" ca="1" si="38"/>
        <v>26.880000000000024</v>
      </c>
      <c r="T177" s="1" t="str">
        <f ca="1">IF(R177&lt;0,MATCH(ABS(R177),$R179:$R$1000,0)+ROW($R179)-1,"")</f>
        <v/>
      </c>
      <c r="U177" s="1" t="str">
        <f t="shared" ca="1" si="39"/>
        <v/>
      </c>
      <c r="V177" s="11" t="str">
        <f t="shared" ca="1" si="40"/>
        <v/>
      </c>
      <c r="W177" s="11"/>
      <c r="X177" s="11"/>
      <c r="Y177" s="12" t="str">
        <f ca="1">IF(V177&lt;&gt;"",IF(ABS($R177)&lt;0.8*Analyse!$AO$7/2,ABS($V177-$S177)/(INDIRECT($X$5)/100),""),"")</f>
        <v/>
      </c>
      <c r="AL177" s="1"/>
      <c r="AM177" s="2"/>
    </row>
    <row r="178" spans="2:39" x14ac:dyDescent="0.2">
      <c r="B178">
        <v>5.97</v>
      </c>
      <c r="C178">
        <v>22.68</v>
      </c>
      <c r="D178" s="13">
        <f ca="1">IF(B178&lt;&gt;"",TRUNC(B178-Analyse!$AP$7,2),"")</f>
        <v>5.9</v>
      </c>
      <c r="F178" s="1">
        <f t="shared" ca="1" si="41"/>
        <v>5.9</v>
      </c>
      <c r="G178" s="12">
        <f ca="1">IF(F178&lt;&gt;"",ROW($D$5)+MATCH(F178,INDIRECT(Analyse!$AR$7):INDIRECT(Analyse!$AS$7)),"")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4.5500000000000007</v>
      </c>
      <c r="M178" s="10">
        <f t="shared" ca="1" si="33"/>
        <v>-9.9999999999999645E-2</v>
      </c>
      <c r="N178" s="2">
        <f t="shared" ca="1" si="34"/>
        <v>-45.500000000000171</v>
      </c>
      <c r="O178" s="10">
        <f t="shared" ca="1" si="35"/>
        <v>291.13000000000102</v>
      </c>
      <c r="P178" s="2">
        <f t="shared" ca="1" si="36"/>
        <v>22.680000000000007</v>
      </c>
      <c r="R178" s="1">
        <f t="shared" ca="1" si="37"/>
        <v>5.9</v>
      </c>
      <c r="S178" s="2">
        <f t="shared" ca="1" si="38"/>
        <v>22.680000000000007</v>
      </c>
      <c r="T178" s="1" t="str">
        <f ca="1">IF(R178&lt;0,MATCH(ABS(R178),$R180:$R$1000,0)+ROW($R180)-1,"")</f>
        <v/>
      </c>
      <c r="U178" s="1" t="str">
        <f t="shared" ca="1" si="39"/>
        <v/>
      </c>
      <c r="V178" s="11" t="str">
        <f t="shared" ca="1" si="40"/>
        <v/>
      </c>
      <c r="W178" s="11"/>
      <c r="X178" s="11"/>
      <c r="Y178" s="12" t="str">
        <f ca="1">IF(V178&lt;&gt;"",IF(ABS($R178)&lt;0.8*Analyse!$AO$7/2,ABS($V178-$S178)/(INDIRECT($X$5)/100),""),"")</f>
        <v/>
      </c>
      <c r="AL178" s="1"/>
      <c r="AM178" s="2"/>
    </row>
    <row r="179" spans="2:39" x14ac:dyDescent="0.2">
      <c r="B179">
        <v>6.07</v>
      </c>
      <c r="C179">
        <v>18.13</v>
      </c>
      <c r="D179" s="13">
        <f ca="1">IF(B179&lt;&gt;"",TRUNC(B179-Analyse!$AP$7,2),"")</f>
        <v>6</v>
      </c>
      <c r="F179" s="1">
        <f t="shared" ca="1" si="41"/>
        <v>6</v>
      </c>
      <c r="G179" s="12">
        <f ca="1">IF(F179&lt;&gt;"",ROW($D$5)+MATCH(F179,INDIRECT(Analyse!$AR$7):INDIRECT(Analyse!$AS$7)),"")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3.0999999999999996</v>
      </c>
      <c r="M179" s="10">
        <f t="shared" ca="1" si="33"/>
        <v>-9.9999999999999645E-2</v>
      </c>
      <c r="N179" s="2">
        <f t="shared" ca="1" si="34"/>
        <v>-31.000000000000107</v>
      </c>
      <c r="O179" s="10">
        <f t="shared" ca="1" si="35"/>
        <v>204.13000000000062</v>
      </c>
      <c r="P179" s="2">
        <f t="shared" ca="1" si="36"/>
        <v>18.129999999999995</v>
      </c>
      <c r="R179" s="1">
        <f t="shared" ca="1" si="37"/>
        <v>6</v>
      </c>
      <c r="S179" s="2">
        <f t="shared" ca="1" si="38"/>
        <v>18.129999999999995</v>
      </c>
      <c r="T179" s="1" t="str">
        <f ca="1">IF(R179&lt;0,MATCH(ABS(R179),$R181:$R$1000,0)+ROW($R181)-1,"")</f>
        <v/>
      </c>
      <c r="U179" s="1" t="str">
        <f t="shared" ca="1" si="39"/>
        <v/>
      </c>
      <c r="V179" s="11" t="str">
        <f t="shared" ca="1" si="40"/>
        <v/>
      </c>
      <c r="W179" s="11"/>
      <c r="X179" s="11"/>
      <c r="Y179" s="12" t="str">
        <f ca="1">IF(V179&lt;&gt;"",IF(ABS($R179)&lt;0.8*Analyse!$AO$7/2,ABS($V179-$S179)/(INDIRECT($X$5)/100),""),"")</f>
        <v/>
      </c>
      <c r="AL179" s="1"/>
      <c r="AM179" s="2"/>
    </row>
    <row r="180" spans="2:39" x14ac:dyDescent="0.2">
      <c r="B180">
        <v>6.17</v>
      </c>
      <c r="C180">
        <v>15.03</v>
      </c>
      <c r="D180" s="13">
        <f ca="1">IF(B180&lt;&gt;"",TRUNC(B180-Analyse!$AP$7,2),"")</f>
        <v>6.1</v>
      </c>
      <c r="F180" s="1">
        <f t="shared" ca="1" si="41"/>
        <v>6.1</v>
      </c>
      <c r="G180" s="12">
        <f ca="1">IF(F180&lt;&gt;"",ROW($D$5)+MATCH(F180,INDIRECT(Analyse!$AR$7):INDIRECT(Analyse!$AS$7)),"")</f>
        <v>181</v>
      </c>
      <c r="H180" s="1" t="str">
        <f t="shared" ca="1" si="28"/>
        <v>D181</v>
      </c>
      <c r="I180" s="1" t="str">
        <f t="shared" ca="1" si="29"/>
        <v>D180</v>
      </c>
      <c r="J180" s="1" t="str">
        <f t="shared" ca="1" si="30"/>
        <v>C181</v>
      </c>
      <c r="K180" s="1" t="str">
        <f t="shared" ca="1" si="31"/>
        <v>C180</v>
      </c>
      <c r="L180" s="10">
        <f t="shared" ca="1" si="32"/>
        <v>3.0999999999999996</v>
      </c>
      <c r="M180" s="10">
        <f t="shared" ca="1" si="33"/>
        <v>-0.10000000000000053</v>
      </c>
      <c r="N180" s="2">
        <f t="shared" ca="1" si="34"/>
        <v>-30.999999999999833</v>
      </c>
      <c r="O180" s="10">
        <f t="shared" ca="1" si="35"/>
        <v>204.12999999999897</v>
      </c>
      <c r="P180" s="2">
        <f t="shared" ca="1" si="36"/>
        <v>15.030000000000001</v>
      </c>
      <c r="R180" s="1">
        <f t="shared" ca="1" si="37"/>
        <v>6.1</v>
      </c>
      <c r="S180" s="2">
        <f t="shared" ca="1" si="38"/>
        <v>15.030000000000001</v>
      </c>
      <c r="T180" s="1" t="str">
        <f ca="1">IF(R180&lt;0,MATCH(ABS(R180),$R182:$R$1000,0)+ROW($R182)-1,"")</f>
        <v/>
      </c>
      <c r="U180" s="1" t="str">
        <f t="shared" ca="1" si="39"/>
        <v/>
      </c>
      <c r="V180" s="11" t="str">
        <f t="shared" ca="1" si="40"/>
        <v/>
      </c>
      <c r="W180" s="11"/>
      <c r="X180" s="11"/>
      <c r="Y180" s="12" t="str">
        <f ca="1">IF(V180&lt;&gt;"",IF(ABS($R180)&lt;0.8*Analyse!$AO$7/2,ABS($V180-$S180)/(INDIRECT($X$5)/100),""),"")</f>
        <v/>
      </c>
      <c r="AL180" s="1"/>
      <c r="AM180" s="2"/>
    </row>
    <row r="181" spans="2:39" x14ac:dyDescent="0.2">
      <c r="B181">
        <v>6.27</v>
      </c>
      <c r="C181">
        <v>11.93</v>
      </c>
      <c r="D181" s="13">
        <f ca="1">IF(B181&lt;&gt;"",TRUNC(B181-Analyse!$AP$7,2),"")</f>
        <v>6.2</v>
      </c>
      <c r="F181" s="1">
        <f t="shared" ca="1" si="41"/>
        <v>6.2</v>
      </c>
      <c r="G181" s="12">
        <f ca="1">IF(F181&lt;&gt;"",ROW($D$5)+MATCH(F181,INDIRECT(Analyse!$AR$7):INDIRECT(Analyse!$AS$7)),"")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2.0999999999999996</v>
      </c>
      <c r="M181" s="10">
        <f t="shared" ca="1" si="33"/>
        <v>-9.9999999999999645E-2</v>
      </c>
      <c r="N181" s="2">
        <f t="shared" ca="1" si="34"/>
        <v>-21.000000000000071</v>
      </c>
      <c r="O181" s="10">
        <f t="shared" ca="1" si="35"/>
        <v>142.13000000000045</v>
      </c>
      <c r="P181" s="2">
        <f t="shared" ca="1" si="36"/>
        <v>11.930000000000007</v>
      </c>
      <c r="R181" s="1">
        <f t="shared" ca="1" si="37"/>
        <v>6.2</v>
      </c>
      <c r="S181" s="2">
        <f t="shared" ca="1" si="38"/>
        <v>11.930000000000007</v>
      </c>
      <c r="T181" s="1" t="str">
        <f ca="1">IF(R181&lt;0,MATCH(ABS(R181),$R183:$R$1000,0)+ROW($R183)-1,"")</f>
        <v/>
      </c>
      <c r="U181" s="1" t="str">
        <f t="shared" ca="1" si="39"/>
        <v/>
      </c>
      <c r="V181" s="11" t="str">
        <f t="shared" ca="1" si="40"/>
        <v/>
      </c>
      <c r="W181" s="11"/>
      <c r="X181" s="11"/>
      <c r="Y181" s="12" t="str">
        <f ca="1">IF(V181&lt;&gt;"",IF(ABS($R181)&lt;0.8*Analyse!$AO$7/2,ABS($V181-$S181)/(INDIRECT($X$5)/100),""),"")</f>
        <v/>
      </c>
      <c r="AL181" s="1"/>
      <c r="AM181" s="2"/>
    </row>
    <row r="182" spans="2:39" x14ac:dyDescent="0.2">
      <c r="B182">
        <v>6.37</v>
      </c>
      <c r="C182">
        <v>9.83</v>
      </c>
      <c r="D182" s="13">
        <f ca="1">IF(B182&lt;&gt;"",TRUNC(B182-Analyse!$AP$7,2),"")</f>
        <v>6.3</v>
      </c>
      <c r="F182" s="1">
        <f t="shared" ca="1" si="41"/>
        <v>6.3</v>
      </c>
      <c r="G182" s="12">
        <f ca="1">IF(F182&lt;&gt;"",ROW($D$5)+MATCH(F182,INDIRECT(Analyse!$AR$7):INDIRECT(Analyse!$AS$7)),"")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1.2799999999999994</v>
      </c>
      <c r="M182" s="10">
        <f t="shared" ca="1" si="33"/>
        <v>-0.10000000000000053</v>
      </c>
      <c r="N182" s="2">
        <f t="shared" ca="1" si="34"/>
        <v>-12.799999999999926</v>
      </c>
      <c r="O182" s="10">
        <f t="shared" ca="1" si="35"/>
        <v>90.46999999999953</v>
      </c>
      <c r="P182" s="2">
        <f t="shared" ca="1" si="36"/>
        <v>9.8299999999999983</v>
      </c>
      <c r="R182" s="1">
        <f t="shared" ca="1" si="37"/>
        <v>6.3</v>
      </c>
      <c r="S182" s="2">
        <f t="shared" ca="1" si="38"/>
        <v>9.8299999999999983</v>
      </c>
      <c r="T182" s="1" t="str">
        <f ca="1">IF(R182&lt;0,MATCH(ABS(R182),$R184:$R$1000,0)+ROW($R184)-1,"")</f>
        <v/>
      </c>
      <c r="U182" s="1" t="str">
        <f t="shared" ca="1" si="39"/>
        <v/>
      </c>
      <c r="V182" s="11" t="str">
        <f t="shared" ca="1" si="40"/>
        <v/>
      </c>
      <c r="W182" s="11"/>
      <c r="X182" s="11"/>
      <c r="Y182" s="12" t="str">
        <f ca="1">IF(V182&lt;&gt;"",IF(ABS($R182)&lt;0.8*Analyse!$AO$7/2,ABS($V182-$S182)/(INDIRECT($X$5)/100),""),"")</f>
        <v/>
      </c>
      <c r="AL182" s="1"/>
      <c r="AM182" s="2"/>
    </row>
    <row r="183" spans="2:39" x14ac:dyDescent="0.2">
      <c r="B183">
        <v>6.47</v>
      </c>
      <c r="C183">
        <v>8.5500000000000007</v>
      </c>
      <c r="D183" s="13">
        <f ca="1">IF(B183&lt;&gt;"",TRUNC(B183-Analyse!$AP$7,2),"")</f>
        <v>6.4</v>
      </c>
      <c r="F183" s="1">
        <f t="shared" ca="1" si="41"/>
        <v>6.4</v>
      </c>
      <c r="G183" s="12">
        <f ca="1">IF(F183&lt;&gt;"",ROW($D$5)+MATCH(F183,INDIRECT(Analyse!$AR$7):INDIRECT(Analyse!$AS$7)),"")</f>
        <v>184</v>
      </c>
      <c r="H183" s="1" t="str">
        <f t="shared" ca="1" si="28"/>
        <v>D184</v>
      </c>
      <c r="I183" s="1" t="str">
        <f t="shared" ca="1" si="29"/>
        <v>D183</v>
      </c>
      <c r="J183" s="1" t="str">
        <f t="shared" ca="1" si="30"/>
        <v>C184</v>
      </c>
      <c r="K183" s="1" t="str">
        <f t="shared" ca="1" si="31"/>
        <v>C183</v>
      </c>
      <c r="L183" s="10">
        <f t="shared" ca="1" si="32"/>
        <v>0.9300000000000006</v>
      </c>
      <c r="M183" s="10">
        <f t="shared" ca="1" si="33"/>
        <v>-9.9999999999999645E-2</v>
      </c>
      <c r="N183" s="2">
        <f t="shared" ca="1" si="34"/>
        <v>-9.3000000000000398</v>
      </c>
      <c r="O183" s="10">
        <f t="shared" ca="1" si="35"/>
        <v>68.070000000000263</v>
      </c>
      <c r="P183" s="2">
        <f t="shared" ca="1" si="36"/>
        <v>8.5500000000000043</v>
      </c>
      <c r="R183" s="1">
        <f t="shared" ca="1" si="37"/>
        <v>6.4</v>
      </c>
      <c r="S183" s="2">
        <f t="shared" ca="1" si="38"/>
        <v>8.5500000000000043</v>
      </c>
      <c r="T183" s="1" t="str">
        <f ca="1">IF(R183&lt;0,MATCH(ABS(R183),$R185:$R$1000,0)+ROW($R185)-1,"")</f>
        <v/>
      </c>
      <c r="U183" s="1" t="str">
        <f t="shared" ca="1" si="39"/>
        <v/>
      </c>
      <c r="V183" s="11" t="str">
        <f t="shared" ca="1" si="40"/>
        <v/>
      </c>
      <c r="W183" s="11"/>
      <c r="X183" s="11"/>
      <c r="Y183" s="12" t="str">
        <f ca="1">IF(V183&lt;&gt;"",IF(ABS($R183)&lt;0.8*Analyse!$AO$7/2,ABS($V183-$S183)/(INDIRECT($X$5)/100),""),"")</f>
        <v/>
      </c>
      <c r="AL183" s="1"/>
      <c r="AM183" s="2"/>
    </row>
    <row r="184" spans="2:39" x14ac:dyDescent="0.2">
      <c r="B184">
        <v>6.57</v>
      </c>
      <c r="C184">
        <v>7.62</v>
      </c>
      <c r="D184" s="13">
        <f ca="1">IF(B184&lt;&gt;"",TRUNC(B184-Analyse!$AP$7,2),"")</f>
        <v>6.5</v>
      </c>
      <c r="F184" s="1">
        <f t="shared" ca="1" si="41"/>
        <v>6.5</v>
      </c>
      <c r="G184" s="12">
        <f ca="1">IF(F184&lt;&gt;"",ROW($D$5)+MATCH(F184,INDIRECT(Analyse!$AR$7):INDIRECT(Analyse!$AS$7)),"")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0.58999999999999986</v>
      </c>
      <c r="M184" s="10">
        <f t="shared" ca="1" si="33"/>
        <v>-9.9999999999999645E-2</v>
      </c>
      <c r="N184" s="2">
        <f t="shared" ca="1" si="34"/>
        <v>-5.9000000000000199</v>
      </c>
      <c r="O184" s="10">
        <f t="shared" ca="1" si="35"/>
        <v>45.970000000000127</v>
      </c>
      <c r="P184" s="2">
        <f t="shared" ca="1" si="36"/>
        <v>7.6199999999999974</v>
      </c>
      <c r="R184" s="1">
        <f t="shared" ca="1" si="37"/>
        <v>6.5</v>
      </c>
      <c r="S184" s="2">
        <f t="shared" ca="1" si="38"/>
        <v>7.6199999999999974</v>
      </c>
      <c r="T184" s="1" t="str">
        <f ca="1">IF(R184&lt;0,MATCH(ABS(R184),$R186:$R$1000,0)+ROW($R186)-1,"")</f>
        <v/>
      </c>
      <c r="U184" s="1" t="str">
        <f t="shared" ca="1" si="39"/>
        <v/>
      </c>
      <c r="V184" s="11" t="str">
        <f t="shared" ca="1" si="40"/>
        <v/>
      </c>
      <c r="W184" s="11"/>
      <c r="X184" s="11"/>
      <c r="Y184" s="12" t="str">
        <f ca="1">IF(V184&lt;&gt;"",IF(ABS($R184)&lt;0.8*Analyse!$AO$7/2,ABS($V184-$S184)/(INDIRECT($X$5)/100),""),"")</f>
        <v/>
      </c>
      <c r="AL184" s="1"/>
      <c r="AM184" s="2"/>
    </row>
    <row r="185" spans="2:39" x14ac:dyDescent="0.2">
      <c r="B185">
        <v>6.67</v>
      </c>
      <c r="C185">
        <v>7.03</v>
      </c>
      <c r="D185" s="13">
        <f ca="1">IF(B185&lt;&gt;"",TRUNC(B185-Analyse!$AP$7,2),"")</f>
        <v>6.6</v>
      </c>
      <c r="F185" s="1">
        <f t="shared" ca="1" si="41"/>
        <v>6.6</v>
      </c>
      <c r="G185" s="12">
        <f ca="1">IF(F185&lt;&gt;"",ROW($D$5)+MATCH(F185,INDIRECT(Analyse!$AR$7):INDIRECT(Analyse!$AS$7)),"")</f>
        <v>186</v>
      </c>
      <c r="H185" s="1" t="str">
        <f t="shared" ca="1" si="28"/>
        <v>D186</v>
      </c>
      <c r="I185" s="1" t="str">
        <f t="shared" ca="1" si="29"/>
        <v>D185</v>
      </c>
      <c r="J185" s="1" t="str">
        <f t="shared" ca="1" si="30"/>
        <v>C186</v>
      </c>
      <c r="K185" s="1" t="str">
        <f t="shared" ca="1" si="31"/>
        <v>C185</v>
      </c>
      <c r="L185" s="10">
        <f t="shared" ca="1" si="32"/>
        <v>0.58999999999999986</v>
      </c>
      <c r="M185" s="10">
        <f t="shared" ca="1" si="33"/>
        <v>-0.10000000000000053</v>
      </c>
      <c r="N185" s="2">
        <f t="shared" ca="1" si="34"/>
        <v>-5.8999999999999675</v>
      </c>
      <c r="O185" s="10">
        <f t="shared" ca="1" si="35"/>
        <v>45.969999999999786</v>
      </c>
      <c r="P185" s="2">
        <f t="shared" ca="1" si="36"/>
        <v>7.0300000000000011</v>
      </c>
      <c r="R185" s="1">
        <f t="shared" ca="1" si="37"/>
        <v>6.6</v>
      </c>
      <c r="S185" s="2">
        <f t="shared" ca="1" si="38"/>
        <v>7.0300000000000011</v>
      </c>
      <c r="T185" s="1" t="str">
        <f ca="1">IF(R185&lt;0,MATCH(ABS(R185),$R187:$R$1000,0)+ROW($R187)-1,"")</f>
        <v/>
      </c>
      <c r="U185" s="1" t="str">
        <f t="shared" ca="1" si="39"/>
        <v/>
      </c>
      <c r="V185" s="11" t="str">
        <f t="shared" ca="1" si="40"/>
        <v/>
      </c>
      <c r="W185" s="11"/>
      <c r="X185" s="11"/>
      <c r="Y185" s="12" t="str">
        <f ca="1">IF(V185&lt;&gt;"",IF(ABS($R185)&lt;0.8*Analyse!$AO$7/2,ABS($V185-$S185)/(INDIRECT($X$5)/100),""),"")</f>
        <v/>
      </c>
      <c r="AL185" s="1"/>
      <c r="AM185" s="2"/>
    </row>
    <row r="186" spans="2:39" x14ac:dyDescent="0.2">
      <c r="B186">
        <v>6.77</v>
      </c>
      <c r="C186">
        <v>6.44</v>
      </c>
      <c r="D186" s="13">
        <f ca="1">IF(B186&lt;&gt;"",TRUNC(B186-Analyse!$AP$7,2),"")</f>
        <v>6.7</v>
      </c>
      <c r="F186" s="1">
        <f t="shared" ca="1" si="41"/>
        <v>6.7</v>
      </c>
      <c r="G186" s="12">
        <f ca="1">IF(F186&lt;&gt;"",ROW($D$5)+MATCH(F186,INDIRECT(Analyse!$AR$7):INDIRECT(Analyse!$AS$7)),"")</f>
        <v>187</v>
      </c>
      <c r="H186" s="1" t="str">
        <f t="shared" ca="1" si="28"/>
        <v>D187</v>
      </c>
      <c r="I186" s="1" t="str">
        <f t="shared" ca="1" si="29"/>
        <v>D186</v>
      </c>
      <c r="J186" s="1" t="str">
        <f t="shared" ca="1" si="30"/>
        <v>C187</v>
      </c>
      <c r="K186" s="1" t="str">
        <f t="shared" ca="1" si="31"/>
        <v>C186</v>
      </c>
      <c r="L186" s="10">
        <f t="shared" ca="1" si="32"/>
        <v>0.39000000000000057</v>
      </c>
      <c r="M186" s="10">
        <f t="shared" ca="1" si="33"/>
        <v>-9.9999999999999645E-2</v>
      </c>
      <c r="N186" s="2">
        <f t="shared" ca="1" si="34"/>
        <v>-3.9000000000000195</v>
      </c>
      <c r="O186" s="10">
        <f t="shared" ca="1" si="35"/>
        <v>32.570000000000128</v>
      </c>
      <c r="P186" s="2">
        <f t="shared" ca="1" si="36"/>
        <v>6.4399999999999977</v>
      </c>
      <c r="R186" s="1">
        <f t="shared" ca="1" si="37"/>
        <v>6.7</v>
      </c>
      <c r="S186" s="2">
        <f t="shared" ca="1" si="38"/>
        <v>6.4399999999999977</v>
      </c>
      <c r="T186" s="1" t="str">
        <f ca="1">IF(R186&lt;0,MATCH(ABS(R186),$R188:$R$1000,0)+ROW($R188)-1,"")</f>
        <v/>
      </c>
      <c r="U186" s="1" t="str">
        <f t="shared" ca="1" si="39"/>
        <v/>
      </c>
      <c r="V186" s="11" t="str">
        <f t="shared" ca="1" si="40"/>
        <v/>
      </c>
      <c r="W186" s="11"/>
      <c r="X186" s="11"/>
      <c r="Y186" s="12" t="str">
        <f ca="1">IF(V186&lt;&gt;"",IF(ABS($R186)&lt;0.8*Analyse!$AO$7/2,ABS($V186-$S186)/(INDIRECT($X$5)/100),""),"")</f>
        <v/>
      </c>
      <c r="AL186" s="1"/>
      <c r="AM186" s="2"/>
    </row>
    <row r="187" spans="2:39" x14ac:dyDescent="0.2">
      <c r="B187">
        <v>6.87</v>
      </c>
      <c r="C187">
        <v>6.05</v>
      </c>
      <c r="D187" s="13">
        <f ca="1">IF(B187&lt;&gt;"",TRUNC(B187-Analyse!$AP$7,2),"")</f>
        <v>6.8</v>
      </c>
      <c r="F187" s="1">
        <f t="shared" ca="1" si="41"/>
        <v>6.8</v>
      </c>
      <c r="G187" s="12">
        <f ca="1">IF(F187&lt;&gt;"",ROW($D$5)+MATCH(F187,INDIRECT(Analyse!$AR$7):INDIRECT(Analyse!$AS$7)),"")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0.3199999999999994</v>
      </c>
      <c r="M187" s="10">
        <f t="shared" ca="1" si="33"/>
        <v>-0.10000000000000053</v>
      </c>
      <c r="N187" s="2">
        <f t="shared" ca="1" si="34"/>
        <v>-3.1999999999999771</v>
      </c>
      <c r="O187" s="10">
        <f t="shared" ca="1" si="35"/>
        <v>27.809999999999846</v>
      </c>
      <c r="P187" s="2">
        <f t="shared" ca="1" si="36"/>
        <v>6.0500000000000007</v>
      </c>
      <c r="R187" s="1">
        <f t="shared" ca="1" si="37"/>
        <v>6.8</v>
      </c>
      <c r="S187" s="2">
        <f t="shared" ca="1" si="38"/>
        <v>6.0500000000000007</v>
      </c>
      <c r="T187" s="1" t="str">
        <f ca="1">IF(R187&lt;0,MATCH(ABS(R187),$R189:$R$1000,0)+ROW($R189)-1,"")</f>
        <v/>
      </c>
      <c r="U187" s="1" t="str">
        <f t="shared" ca="1" si="39"/>
        <v/>
      </c>
      <c r="V187" s="11" t="str">
        <f t="shared" ca="1" si="40"/>
        <v/>
      </c>
      <c r="W187" s="11"/>
      <c r="X187" s="11"/>
      <c r="Y187" s="12" t="str">
        <f ca="1">IF(V187&lt;&gt;"",IF(ABS($R187)&lt;0.8*Analyse!$AO$7/2,ABS($V187-$S187)/(INDIRECT($X$5)/100),""),"")</f>
        <v/>
      </c>
      <c r="AL187" s="1"/>
      <c r="AM187" s="2"/>
    </row>
    <row r="188" spans="2:39" x14ac:dyDescent="0.2">
      <c r="B188">
        <v>6.97</v>
      </c>
      <c r="C188">
        <v>5.73</v>
      </c>
      <c r="D188" s="13">
        <f ca="1">IF(B188&lt;&gt;"",TRUNC(B188-Analyse!$AP$7,2),"")</f>
        <v>6.9</v>
      </c>
      <c r="F188" s="1">
        <f t="shared" ca="1" si="41"/>
        <v>6.9</v>
      </c>
      <c r="G188" s="12">
        <f ca="1">IF(F188&lt;&gt;"",ROW($D$5)+MATCH(F188,INDIRECT(Analyse!$AR$7):INDIRECT(Analyse!$AS$7)),"")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0.21000000000000085</v>
      </c>
      <c r="M188" s="10">
        <f t="shared" ca="1" si="33"/>
        <v>-9.9999999999999645E-2</v>
      </c>
      <c r="N188" s="2">
        <f t="shared" ca="1" si="34"/>
        <v>-2.1000000000000161</v>
      </c>
      <c r="O188" s="10">
        <f t="shared" ca="1" si="35"/>
        <v>20.220000000000113</v>
      </c>
      <c r="P188" s="2">
        <f t="shared" ca="1" si="36"/>
        <v>5.73</v>
      </c>
      <c r="R188" s="1">
        <f t="shared" ca="1" si="37"/>
        <v>6.9</v>
      </c>
      <c r="S188" s="2">
        <f t="shared" ca="1" si="38"/>
        <v>5.73</v>
      </c>
      <c r="T188" s="1" t="str">
        <f ca="1">IF(R188&lt;0,MATCH(ABS(R188),$R190:$R$1000,0)+ROW($R190)-1,"")</f>
        <v/>
      </c>
      <c r="U188" s="1" t="str">
        <f t="shared" ca="1" si="39"/>
        <v/>
      </c>
      <c r="V188" s="11" t="str">
        <f t="shared" ca="1" si="40"/>
        <v/>
      </c>
      <c r="W188" s="11"/>
      <c r="X188" s="11"/>
      <c r="Y188" s="12" t="str">
        <f ca="1">IF(V188&lt;&gt;"",IF(ABS($R188)&lt;0.8*Analyse!$AO$7/2,ABS($V188-$S188)/(INDIRECT($X$5)/100),""),"")</f>
        <v/>
      </c>
      <c r="AL188" s="1"/>
      <c r="AM188" s="2"/>
    </row>
    <row r="189" spans="2:39" x14ac:dyDescent="0.2">
      <c r="B189">
        <v>7.07</v>
      </c>
      <c r="C189">
        <v>5.52</v>
      </c>
      <c r="D189" s="13">
        <f ca="1">IF(B189&lt;&gt;"",TRUNC(B189-Analyse!$AP$7,2),"")</f>
        <v>7</v>
      </c>
      <c r="F189" s="1">
        <f t="shared" ca="1" si="41"/>
        <v>7</v>
      </c>
      <c r="G189" s="12">
        <f ca="1">IF(F189&lt;&gt;"",ROW($D$5)+MATCH(F189,INDIRECT(Analyse!$AR$7):INDIRECT(Analyse!$AS$7)),"")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0.14999999999999947</v>
      </c>
      <c r="M189" s="10">
        <f t="shared" ca="1" si="33"/>
        <v>-9.9999999999999645E-2</v>
      </c>
      <c r="N189" s="2">
        <f t="shared" ca="1" si="34"/>
        <v>-1.5</v>
      </c>
      <c r="O189" s="10">
        <f t="shared" ca="1" si="35"/>
        <v>16.02</v>
      </c>
      <c r="P189" s="2">
        <f t="shared" ca="1" si="36"/>
        <v>5.52</v>
      </c>
      <c r="R189" s="1">
        <f t="shared" ca="1" si="37"/>
        <v>7</v>
      </c>
      <c r="S189" s="2">
        <f t="shared" ca="1" si="38"/>
        <v>5.52</v>
      </c>
      <c r="T189" s="1" t="str">
        <f ca="1">IF(R189&lt;0,MATCH(ABS(R189),$R191:$R$1000,0)+ROW($R191)-1,"")</f>
        <v/>
      </c>
      <c r="U189" s="1" t="str">
        <f t="shared" ca="1" si="39"/>
        <v/>
      </c>
      <c r="V189" s="11" t="str">
        <f t="shared" ca="1" si="40"/>
        <v/>
      </c>
      <c r="W189" s="11"/>
      <c r="X189" s="11"/>
      <c r="Y189" s="12" t="str">
        <f ca="1">IF(V189&lt;&gt;"",IF(ABS($R189)&lt;0.8*Analyse!$AO$7/2,ABS($V189-$S189)/(INDIRECT($X$5)/100),""),"")</f>
        <v/>
      </c>
      <c r="AL189" s="1"/>
      <c r="AM189" s="2"/>
    </row>
    <row r="190" spans="2:39" x14ac:dyDescent="0.2">
      <c r="B190">
        <v>7.17</v>
      </c>
      <c r="C190">
        <v>5.37</v>
      </c>
      <c r="D190" s="13">
        <f ca="1">IF(B190&lt;&gt;"",TRUNC(B190-Analyse!$AP$7,2),"")</f>
        <v>7.1</v>
      </c>
      <c r="F190" s="1">
        <f t="shared" ca="1" si="41"/>
        <v>7.1</v>
      </c>
      <c r="G190" s="12">
        <f ca="1">IF(F190&lt;&gt;"",ROW($D$5)+MATCH(F190,INDIRECT(Analyse!$AR$7):INDIRECT(Analyse!$AS$7)),"")</f>
        <v>191</v>
      </c>
      <c r="H190" s="1" t="str">
        <f t="shared" ca="1" si="28"/>
        <v>D191</v>
      </c>
      <c r="I190" s="1" t="str">
        <f t="shared" ca="1" si="29"/>
        <v>D190</v>
      </c>
      <c r="J190" s="1" t="str">
        <f t="shared" ca="1" si="30"/>
        <v>C191</v>
      </c>
      <c r="K190" s="1" t="str">
        <f t="shared" ca="1" si="31"/>
        <v>C190</v>
      </c>
      <c r="L190" s="10">
        <f t="shared" ca="1" si="32"/>
        <v>0.19000000000000039</v>
      </c>
      <c r="M190" s="10">
        <f t="shared" ca="1" si="33"/>
        <v>-0.10000000000000053</v>
      </c>
      <c r="N190" s="2">
        <f t="shared" ca="1" si="34"/>
        <v>-1.8999999999999937</v>
      </c>
      <c r="O190" s="10">
        <f t="shared" ca="1" si="35"/>
        <v>18.859999999999953</v>
      </c>
      <c r="P190" s="2">
        <f t="shared" ca="1" si="36"/>
        <v>5.3699999999999992</v>
      </c>
      <c r="R190" s="1">
        <f t="shared" ca="1" si="37"/>
        <v>7.1</v>
      </c>
      <c r="S190" s="2">
        <f t="shared" ca="1" si="38"/>
        <v>5.3699999999999992</v>
      </c>
      <c r="T190" s="1" t="str">
        <f ca="1">IF(R190&lt;0,MATCH(ABS(R190),$R192:$R$1000,0)+ROW($R192)-1,"")</f>
        <v/>
      </c>
      <c r="U190" s="1" t="str">
        <f t="shared" ca="1" si="39"/>
        <v/>
      </c>
      <c r="V190" s="11" t="str">
        <f t="shared" ca="1" si="40"/>
        <v/>
      </c>
      <c r="W190" s="11"/>
      <c r="X190" s="11"/>
      <c r="Y190" s="12" t="str">
        <f ca="1">IF(V190&lt;&gt;"",IF(ABS($R190)&lt;0.8*Analyse!$AO$7/2,ABS($V190-$S190)/(INDIRECT($X$5)/100),""),"")</f>
        <v/>
      </c>
      <c r="AL190" s="1"/>
      <c r="AM190" s="2"/>
    </row>
    <row r="191" spans="2:39" x14ac:dyDescent="0.2">
      <c r="B191">
        <v>7.27</v>
      </c>
      <c r="C191">
        <v>5.18</v>
      </c>
      <c r="D191" s="13">
        <f ca="1">IF(B191&lt;&gt;"",TRUNC(B191-Analyse!$AP$7,2),"")</f>
        <v>7.2</v>
      </c>
      <c r="F191" s="1">
        <f t="shared" ca="1" si="41"/>
        <v>7.2</v>
      </c>
      <c r="G191" s="12">
        <f ca="1">IF(F191&lt;&gt;"",ROW($D$5)+MATCH(F191,INDIRECT(Analyse!$AR$7):INDIRECT(Analyse!$AS$7)),"")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0.20999999999999996</v>
      </c>
      <c r="M191" s="10">
        <f t="shared" ca="1" si="33"/>
        <v>-9.9999999999999645E-2</v>
      </c>
      <c r="N191" s="2">
        <f t="shared" ca="1" si="34"/>
        <v>-2.1000000000000072</v>
      </c>
      <c r="O191" s="10">
        <f t="shared" ca="1" si="35"/>
        <v>20.300000000000054</v>
      </c>
      <c r="P191" s="2">
        <f t="shared" ca="1" si="36"/>
        <v>5.1800000000000015</v>
      </c>
      <c r="R191" s="1">
        <f t="shared" ca="1" si="37"/>
        <v>7.2</v>
      </c>
      <c r="S191" s="2">
        <f t="shared" ca="1" si="38"/>
        <v>5.1800000000000015</v>
      </c>
      <c r="T191" s="1" t="str">
        <f ca="1">IF(R191&lt;0,MATCH(ABS(R191),$R193:$R$1000,0)+ROW($R193)-1,"")</f>
        <v/>
      </c>
      <c r="U191" s="1" t="str">
        <f t="shared" ca="1" si="39"/>
        <v/>
      </c>
      <c r="V191" s="11" t="str">
        <f t="shared" ca="1" si="40"/>
        <v/>
      </c>
      <c r="W191" s="11"/>
      <c r="X191" s="11"/>
      <c r="Y191" s="12" t="str">
        <f ca="1">IF(V191&lt;&gt;"",IF(ABS($R191)&lt;0.8*Analyse!$AO$7/2,ABS($V191-$S191)/(INDIRECT($X$5)/100),""),"")</f>
        <v/>
      </c>
      <c r="AL191" s="1"/>
      <c r="AM191" s="2"/>
    </row>
    <row r="192" spans="2:39" x14ac:dyDescent="0.2">
      <c r="B192">
        <v>7.37</v>
      </c>
      <c r="C192">
        <v>4.97</v>
      </c>
      <c r="D192" s="13">
        <f ca="1">IF(B192&lt;&gt;"",TRUNC(B192-Analyse!$AP$7,2),"")</f>
        <v>7.3</v>
      </c>
      <c r="F192" s="1">
        <f t="shared" ca="1" si="41"/>
        <v>7.3</v>
      </c>
      <c r="G192" s="12">
        <f ca="1">IF(F192&lt;&gt;"",ROW($D$5)+MATCH(F192,INDIRECT(Analyse!$AR$7):INDIRECT(Analyse!$AS$7)),"")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9.9999999999999645E-2</v>
      </c>
      <c r="M192" s="10">
        <f t="shared" ca="1" si="33"/>
        <v>-0.10000000000000053</v>
      </c>
      <c r="N192" s="2">
        <f t="shared" ca="1" si="34"/>
        <v>-0.99999999999999112</v>
      </c>
      <c r="O192" s="10">
        <f t="shared" ca="1" si="35"/>
        <v>12.269999999999936</v>
      </c>
      <c r="P192" s="2">
        <f t="shared" ca="1" si="36"/>
        <v>4.9700000000000006</v>
      </c>
      <c r="R192" s="1">
        <f t="shared" ca="1" si="37"/>
        <v>7.3</v>
      </c>
      <c r="S192" s="2">
        <f t="shared" ca="1" si="38"/>
        <v>4.9700000000000006</v>
      </c>
      <c r="T192" s="1" t="str">
        <f ca="1">IF(R192&lt;0,MATCH(ABS(R192),$R194:$R$1000,0)+ROW($R194)-1,"")</f>
        <v/>
      </c>
      <c r="U192" s="1" t="str">
        <f t="shared" ca="1" si="39"/>
        <v/>
      </c>
      <c r="V192" s="11" t="str">
        <f t="shared" ca="1" si="40"/>
        <v/>
      </c>
      <c r="W192" s="11"/>
      <c r="X192" s="11"/>
      <c r="Y192" s="12" t="str">
        <f ca="1">IF(V192&lt;&gt;"",IF(ABS($R192)&lt;0.8*Analyse!$AO$7/2,ABS($V192-$S192)/(INDIRECT($X$5)/100),""),"")</f>
        <v/>
      </c>
      <c r="AL192" s="1"/>
      <c r="AM192" s="2"/>
    </row>
    <row r="193" spans="2:39" x14ac:dyDescent="0.2">
      <c r="B193">
        <v>7.47</v>
      </c>
      <c r="C193">
        <v>4.87</v>
      </c>
      <c r="D193" s="13">
        <f ca="1">IF(B193&lt;&gt;"",TRUNC(B193-Analyse!$AP$7,2),"")</f>
        <v>7.4</v>
      </c>
      <c r="F193" s="1">
        <f t="shared" ca="1" si="41"/>
        <v>7.4</v>
      </c>
      <c r="G193" s="12">
        <f ca="1">IF(F193&lt;&gt;"",ROW($D$5)+MATCH(F193,INDIRECT(Analyse!$AR$7):INDIRECT(Analyse!$AS$7)),"")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0.10000000000000053</v>
      </c>
      <c r="M193" s="10">
        <f t="shared" ca="1" si="33"/>
        <v>-9.9999999999999645E-2</v>
      </c>
      <c r="N193" s="2">
        <f t="shared" ca="1" si="34"/>
        <v>-1.0000000000000089</v>
      </c>
      <c r="O193" s="10">
        <f t="shared" ca="1" si="35"/>
        <v>12.270000000000067</v>
      </c>
      <c r="P193" s="2">
        <f t="shared" ca="1" si="36"/>
        <v>4.870000000000001</v>
      </c>
      <c r="R193" s="1">
        <f t="shared" ca="1" si="37"/>
        <v>7.4</v>
      </c>
      <c r="S193" s="2">
        <f t="shared" ca="1" si="38"/>
        <v>4.870000000000001</v>
      </c>
      <c r="T193" s="1" t="str">
        <f ca="1">IF(R193&lt;0,MATCH(ABS(R193),$R195:$R$1000,0)+ROW($R195)-1,"")</f>
        <v/>
      </c>
      <c r="U193" s="1" t="str">
        <f t="shared" ca="1" si="39"/>
        <v/>
      </c>
      <c r="V193" s="11" t="str">
        <f t="shared" ca="1" si="40"/>
        <v/>
      </c>
      <c r="W193" s="11"/>
      <c r="X193" s="11"/>
      <c r="Y193" s="12" t="str">
        <f ca="1">IF(V193&lt;&gt;"",IF(ABS($R193)&lt;0.8*Analyse!$AO$7/2,ABS($V193-$S193)/(INDIRECT($X$5)/100),""),"")</f>
        <v/>
      </c>
      <c r="AL193" s="1"/>
      <c r="AM193" s="2"/>
    </row>
    <row r="194" spans="2:39" x14ac:dyDescent="0.2">
      <c r="B194">
        <v>7.57</v>
      </c>
      <c r="C194">
        <v>4.7699999999999996</v>
      </c>
      <c r="D194" s="13">
        <f ca="1">IF(B194&lt;&gt;"",TRUNC(B194-Analyse!$AP$7,2),"")</f>
        <v>7.5</v>
      </c>
      <c r="F194" s="1">
        <f t="shared" ca="1" si="41"/>
        <v>7.5</v>
      </c>
      <c r="G194" s="12">
        <f ca="1">IF(F194&lt;&gt;"",ROW($D$5)+MATCH(F194,INDIRECT(Analyse!$AR$7):INDIRECT(Analyse!$AS$7)),"")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0.14999999999999947</v>
      </c>
      <c r="M194" s="10">
        <f t="shared" ca="1" si="33"/>
        <v>-9.9999999999999645E-2</v>
      </c>
      <c r="N194" s="2">
        <f t="shared" ca="1" si="34"/>
        <v>-1.5</v>
      </c>
      <c r="O194" s="10">
        <f t="shared" ca="1" si="35"/>
        <v>16.02</v>
      </c>
      <c r="P194" s="2">
        <f t="shared" ca="1" si="36"/>
        <v>4.7699999999999996</v>
      </c>
      <c r="R194" s="1">
        <f t="shared" ca="1" si="37"/>
        <v>7.5</v>
      </c>
      <c r="S194" s="2">
        <f t="shared" ca="1" si="38"/>
        <v>4.7699999999999996</v>
      </c>
      <c r="T194" s="1" t="str">
        <f ca="1">IF(R194&lt;0,MATCH(ABS(R194),$R196:$R$1000,0)+ROW($R196)-1,"")</f>
        <v/>
      </c>
      <c r="U194" s="1" t="str">
        <f t="shared" ca="1" si="39"/>
        <v/>
      </c>
      <c r="V194" s="11" t="str">
        <f t="shared" ca="1" si="40"/>
        <v/>
      </c>
      <c r="W194" s="11"/>
      <c r="X194" s="11"/>
      <c r="Y194" s="12" t="str">
        <f ca="1">IF(V194&lt;&gt;"",IF(ABS($R194)&lt;0.8*Analyse!$AO$7/2,ABS($V194-$S194)/(INDIRECT($X$5)/100),""),"")</f>
        <v/>
      </c>
      <c r="AL194" s="1"/>
      <c r="AM194" s="2"/>
    </row>
    <row r="195" spans="2:39" x14ac:dyDescent="0.2">
      <c r="B195">
        <v>7.67</v>
      </c>
      <c r="C195">
        <v>4.62</v>
      </c>
      <c r="D195" s="13">
        <f ca="1">IF(B195&lt;&gt;"",TRUNC(B195-Analyse!$AP$7,2),"")</f>
        <v>7.6</v>
      </c>
      <c r="F195" s="1">
        <f t="shared" ca="1" si="41"/>
        <v>7.6</v>
      </c>
      <c r="G195" s="12">
        <f ca="1">IF(F195&lt;&gt;"",ROW($D$5)+MATCH(F195,INDIRECT(Analyse!$AR$7):INDIRECT(Analyse!$AS$7)),"")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0.13999999999999968</v>
      </c>
      <c r="M195" s="10">
        <f t="shared" ca="1" si="33"/>
        <v>-0.10000000000000053</v>
      </c>
      <c r="N195" s="2">
        <f t="shared" ca="1" si="34"/>
        <v>-1.3999999999999893</v>
      </c>
      <c r="O195" s="10">
        <f t="shared" ca="1" si="35"/>
        <v>15.259999999999916</v>
      </c>
      <c r="P195" s="2">
        <f t="shared" ca="1" si="36"/>
        <v>4.6199999999999992</v>
      </c>
      <c r="R195" s="1">
        <f t="shared" ca="1" si="37"/>
        <v>7.6</v>
      </c>
      <c r="S195" s="2">
        <f t="shared" ca="1" si="38"/>
        <v>4.6199999999999992</v>
      </c>
      <c r="T195" s="1" t="str">
        <f ca="1">IF(R195&lt;0,MATCH(ABS(R195),$R197:$R$1000,0)+ROW($R197)-1,"")</f>
        <v/>
      </c>
      <c r="U195" s="1" t="str">
        <f t="shared" ca="1" si="39"/>
        <v/>
      </c>
      <c r="V195" s="11" t="str">
        <f t="shared" ca="1" si="40"/>
        <v/>
      </c>
      <c r="W195" s="11"/>
      <c r="X195" s="11"/>
      <c r="Y195" s="12" t="str">
        <f ca="1">IF(V195&lt;&gt;"",IF(ABS($R195)&lt;0.8*Analyse!$AO$7/2,ABS($V195-$S195)/(INDIRECT($X$5)/100),""),"")</f>
        <v/>
      </c>
      <c r="AL195" s="1"/>
      <c r="AM195" s="2"/>
    </row>
    <row r="196" spans="2:39" x14ac:dyDescent="0.2">
      <c r="B196">
        <v>7.77</v>
      </c>
      <c r="C196">
        <v>4.4800000000000004</v>
      </c>
      <c r="D196" s="13">
        <f ca="1">IF(B196&lt;&gt;"",TRUNC(B196-Analyse!$AP$7,2),"")</f>
        <v>7.7</v>
      </c>
      <c r="F196" s="1">
        <f t="shared" ca="1" si="41"/>
        <v>7.7</v>
      </c>
      <c r="G196" s="12">
        <f ca="1">IF(F196&lt;&gt;"",ROW($D$5)+MATCH(F196,INDIRECT(Analyse!$AR$7):INDIRECT(Analyse!$AS$7)),"")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9.0000000000000746E-2</v>
      </c>
      <c r="M196" s="10">
        <f t="shared" ca="1" si="33"/>
        <v>-9.9999999999999645E-2</v>
      </c>
      <c r="N196" s="2">
        <f t="shared" ca="1" si="34"/>
        <v>-0.90000000000001068</v>
      </c>
      <c r="O196" s="10">
        <f t="shared" ca="1" si="35"/>
        <v>11.410000000000082</v>
      </c>
      <c r="P196" s="2">
        <f t="shared" ca="1" si="36"/>
        <v>4.4799999999999995</v>
      </c>
      <c r="R196" s="1">
        <f t="shared" ca="1" si="37"/>
        <v>7.7</v>
      </c>
      <c r="S196" s="2">
        <f t="shared" ca="1" si="38"/>
        <v>4.4799999999999995</v>
      </c>
      <c r="T196" s="1" t="str">
        <f ca="1">IF(R196&lt;0,MATCH(ABS(R196),$R198:$R$1000,0)+ROW($R198)-1,"")</f>
        <v/>
      </c>
      <c r="U196" s="1" t="str">
        <f t="shared" ca="1" si="39"/>
        <v/>
      </c>
      <c r="V196" s="11" t="str">
        <f t="shared" ca="1" si="40"/>
        <v/>
      </c>
      <c r="W196" s="11"/>
      <c r="X196" s="11"/>
      <c r="Y196" s="12" t="str">
        <f ca="1">IF(V196&lt;&gt;"",IF(ABS($R196)&lt;0.8*Analyse!$AO$7/2,ABS($V196-$S196)/(INDIRECT($X$5)/100),""),"")</f>
        <v/>
      </c>
      <c r="AL196" s="1"/>
      <c r="AM196" s="2"/>
    </row>
    <row r="197" spans="2:39" x14ac:dyDescent="0.2">
      <c r="B197">
        <v>7.87</v>
      </c>
      <c r="C197">
        <v>4.3899999999999997</v>
      </c>
      <c r="D197" s="13">
        <f ca="1">IF(B197&lt;&gt;"",TRUNC(B197-Analyse!$AP$7,2),"")</f>
        <v>7.8</v>
      </c>
      <c r="F197" s="1">
        <f t="shared" ca="1" si="41"/>
        <v>7.8</v>
      </c>
      <c r="G197" s="12">
        <f ca="1">IF(F197&lt;&gt;"",ROW($D$5)+MATCH(F197,INDIRECT(Analyse!$AR$7):INDIRECT(Analyse!$AS$7)),"")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0.15999999999999925</v>
      </c>
      <c r="M197" s="10">
        <f t="shared" ca="1" si="33"/>
        <v>-0.10000000000000053</v>
      </c>
      <c r="N197" s="2">
        <f t="shared" ca="1" si="34"/>
        <v>-1.5999999999999841</v>
      </c>
      <c r="O197" s="10">
        <f t="shared" ca="1" si="35"/>
        <v>16.869999999999877</v>
      </c>
      <c r="P197" s="2">
        <f t="shared" ca="1" si="36"/>
        <v>4.3900000000000006</v>
      </c>
      <c r="R197" s="1">
        <f t="shared" ca="1" si="37"/>
        <v>7.8</v>
      </c>
      <c r="S197" s="2">
        <f t="shared" ca="1" si="38"/>
        <v>4.3900000000000006</v>
      </c>
      <c r="T197" s="1" t="str">
        <f ca="1">IF(R197&lt;0,MATCH(ABS(R197),$R199:$R$1000,0)+ROW($R199)-1,"")</f>
        <v/>
      </c>
      <c r="U197" s="1" t="str">
        <f t="shared" ca="1" si="39"/>
        <v/>
      </c>
      <c r="V197" s="11" t="str">
        <f t="shared" ca="1" si="40"/>
        <v/>
      </c>
      <c r="W197" s="11"/>
      <c r="X197" s="11"/>
      <c r="Y197" s="12" t="str">
        <f ca="1">IF(V197&lt;&gt;"",IF(ABS($R197)&lt;0.8*Analyse!$AO$7/2,ABS($V197-$S197)/(INDIRECT($X$5)/100),""),"")</f>
        <v/>
      </c>
      <c r="AL197" s="1"/>
      <c r="AM197" s="2"/>
    </row>
    <row r="198" spans="2:39" x14ac:dyDescent="0.2">
      <c r="B198">
        <v>7.97</v>
      </c>
      <c r="C198">
        <v>4.2300000000000004</v>
      </c>
      <c r="D198" s="13">
        <f ca="1">IF(B198&lt;&gt;"",TRUNC(B198-Analyse!$AP$7,2),"")</f>
        <v>7.9</v>
      </c>
      <c r="F198" s="1">
        <f t="shared" ca="1" si="41"/>
        <v>7.9</v>
      </c>
      <c r="G198" s="12">
        <f ca="1">IF(F198&lt;&gt;"",ROW($D$5)+MATCH(F198,INDIRECT(Analyse!$AR$7):INDIRECT(Analyse!$AS$7)),"")</f>
        <v>199</v>
      </c>
      <c r="H198" s="1" t="str">
        <f t="shared" ref="H198:H261" ca="1" si="42">IF(G198&lt;&gt;"","D"&amp;$G198,"")</f>
        <v>D199</v>
      </c>
      <c r="I198" s="1" t="str">
        <f t="shared" ref="I198:I261" ca="1" si="43">"D"&amp;TEXT($G198-1,"0")</f>
        <v>D198</v>
      </c>
      <c r="J198" s="1" t="str">
        <f t="shared" ref="J198:J261" ca="1" si="44">"C"&amp;$G198</f>
        <v>C199</v>
      </c>
      <c r="K198" s="1" t="str">
        <f t="shared" ref="K198:K261" ca="1" si="45">"C"&amp;TEXT($G198-1,"0")</f>
        <v>C198</v>
      </c>
      <c r="L198" s="10">
        <f t="shared" ref="L198:L261" ca="1" si="46">IF(INDIRECT(J198)&lt;&gt;"",INDIRECT(K198)-INDIRECT(J198),"")</f>
        <v>8.0000000000000071E-2</v>
      </c>
      <c r="M198" s="10">
        <f t="shared" ref="M198:M261" ca="1" si="47">IF(L198&lt;&gt;"",INDIRECT(I198)-INDIRECT(H198),"")</f>
        <v>-9.9999999999999645E-2</v>
      </c>
      <c r="N198" s="2">
        <f t="shared" ref="N198:N261" ca="1" si="48">IF(M198&lt;&gt;"",L198/M198,"")</f>
        <v>-0.8000000000000036</v>
      </c>
      <c r="O198" s="10">
        <f t="shared" ref="O198:O261" ca="1" si="49">IF(N198&lt;&gt;"",INDIRECT(K198)-N198*INDIRECT(I198),"")</f>
        <v>10.550000000000029</v>
      </c>
      <c r="P198" s="2">
        <f t="shared" ref="P198:P261" ca="1" si="50">IF(O198&lt;&gt;"",N198*F198+O198,"")</f>
        <v>4.2300000000000004</v>
      </c>
      <c r="R198" s="1">
        <f t="shared" ref="R198:R261" ca="1" si="51">F198</f>
        <v>7.9</v>
      </c>
      <c r="S198" s="2">
        <f t="shared" ref="S198:S261" ca="1" si="52">P198</f>
        <v>4.2300000000000004</v>
      </c>
      <c r="T198" s="1" t="str">
        <f ca="1">IF(R198&lt;0,MATCH(ABS(R198),$R200:$R$1000,0)+ROW($R200)-1,"")</f>
        <v/>
      </c>
      <c r="U198" s="1" t="str">
        <f t="shared" ref="U198:U261" ca="1" si="53">IF(T198&lt;&gt;"","S"&amp;T198,"")</f>
        <v/>
      </c>
      <c r="V198" s="11" t="str">
        <f t="shared" ref="V198:V261" ca="1" si="54">IF(U198&lt;&gt;"",INDIRECT(U198),"")</f>
        <v/>
      </c>
      <c r="W198" s="11"/>
      <c r="X198" s="11"/>
      <c r="Y198" s="12" t="str">
        <f ca="1">IF(V198&lt;&gt;"",IF(ABS($R198)&lt;0.8*Analyse!$AO$7/2,ABS($V198-$S198)/(INDIRECT($X$5)/100),""),"")</f>
        <v/>
      </c>
      <c r="AL198" s="1"/>
      <c r="AM198" s="2"/>
    </row>
    <row r="199" spans="2:39" x14ac:dyDescent="0.2">
      <c r="B199">
        <v>8.07</v>
      </c>
      <c r="C199">
        <v>4.1500000000000004</v>
      </c>
      <c r="D199" s="13">
        <f ca="1">IF(B199&lt;&gt;"",TRUNC(B199-Analyse!$AP$7,2),"")</f>
        <v>8</v>
      </c>
      <c r="F199" s="1">
        <f t="shared" ref="F199:F262" ca="1" si="55">IF(B199&lt;&gt;"",ROUND(F198+0.1,1),"")</f>
        <v>8</v>
      </c>
      <c r="G199" s="12">
        <f ca="1">IF(F199&lt;&gt;"",ROW($D$5)+MATCH(F199,INDIRECT(Analyse!$AR$7):INDIRECT(Analyse!$AS$7)),"")</f>
        <v>200</v>
      </c>
      <c r="H199" s="1" t="str">
        <f t="shared" ca="1" si="42"/>
        <v>D200</v>
      </c>
      <c r="I199" s="1" t="str">
        <f t="shared" ca="1" si="43"/>
        <v>D199</v>
      </c>
      <c r="J199" s="1" t="str">
        <f t="shared" ca="1" si="44"/>
        <v>C200</v>
      </c>
      <c r="K199" s="1" t="str">
        <f t="shared" ca="1" si="45"/>
        <v>C199</v>
      </c>
      <c r="L199" s="10">
        <f t="shared" ca="1" si="46"/>
        <v>0.14000000000000057</v>
      </c>
      <c r="M199" s="10">
        <f t="shared" ca="1" si="47"/>
        <v>-9.9999999999999645E-2</v>
      </c>
      <c r="N199" s="2">
        <f t="shared" ca="1" si="48"/>
        <v>-1.4000000000000106</v>
      </c>
      <c r="O199" s="10">
        <f t="shared" ca="1" si="49"/>
        <v>15.350000000000085</v>
      </c>
      <c r="P199" s="2">
        <f t="shared" ca="1" si="50"/>
        <v>4.1500000000000004</v>
      </c>
      <c r="R199" s="1">
        <f t="shared" ca="1" si="51"/>
        <v>8</v>
      </c>
      <c r="S199" s="2">
        <f t="shared" ca="1" si="52"/>
        <v>4.1500000000000004</v>
      </c>
      <c r="T199" s="1" t="str">
        <f ca="1">IF(R199&lt;0,MATCH(ABS(R199),$R201:$R$1000,0)+ROW($R201)-1,"")</f>
        <v/>
      </c>
      <c r="U199" s="1" t="str">
        <f t="shared" ca="1" si="53"/>
        <v/>
      </c>
      <c r="V199" s="11" t="str">
        <f t="shared" ca="1" si="54"/>
        <v/>
      </c>
      <c r="W199" s="11"/>
      <c r="X199" s="11"/>
      <c r="Y199" s="12" t="str">
        <f ca="1">IF(V199&lt;&gt;"",IF(ABS($R199)&lt;0.8*Analyse!$AO$7/2,ABS($V199-$S199)/(INDIRECT($X$5)/100),""),"")</f>
        <v/>
      </c>
      <c r="AL199" s="1"/>
      <c r="AM199" s="2"/>
    </row>
    <row r="200" spans="2:39" x14ac:dyDescent="0.2">
      <c r="B200">
        <v>8.17</v>
      </c>
      <c r="C200">
        <v>4.01</v>
      </c>
      <c r="D200" s="13">
        <f ca="1">IF(B200&lt;&gt;"",TRUNC(B200-Analyse!$AP$7,2),"")</f>
        <v>8.1</v>
      </c>
      <c r="F200" s="1">
        <f t="shared" ca="1" si="55"/>
        <v>8.1</v>
      </c>
      <c r="G200" s="12">
        <f ca="1">IF(F200&lt;&gt;"",ROW($D$5)+MATCH(F200,INDIRECT(Analyse!$AR$7):INDIRECT(Analyse!$AS$7)),"")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0.10999999999999988</v>
      </c>
      <c r="M200" s="10">
        <f t="shared" ca="1" si="47"/>
        <v>-9.9999999999999645E-2</v>
      </c>
      <c r="N200" s="2">
        <f t="shared" ca="1" si="48"/>
        <v>-1.1000000000000028</v>
      </c>
      <c r="O200" s="10">
        <f t="shared" ca="1" si="49"/>
        <v>12.920000000000021</v>
      </c>
      <c r="P200" s="2">
        <f t="shared" ca="1" si="50"/>
        <v>4.01</v>
      </c>
      <c r="R200" s="1">
        <f t="shared" ca="1" si="51"/>
        <v>8.1</v>
      </c>
      <c r="S200" s="2">
        <f t="shared" ca="1" si="52"/>
        <v>4.01</v>
      </c>
      <c r="T200" s="1" t="str">
        <f ca="1">IF(R200&lt;0,MATCH(ABS(R200),$R202:$R$1000,0)+ROW($R202)-1,"")</f>
        <v/>
      </c>
      <c r="U200" s="1" t="str">
        <f t="shared" ca="1" si="53"/>
        <v/>
      </c>
      <c r="V200" s="11" t="str">
        <f t="shared" ca="1" si="54"/>
        <v/>
      </c>
      <c r="W200" s="11"/>
      <c r="X200" s="11"/>
      <c r="Y200" s="12" t="str">
        <f ca="1">IF(V200&lt;&gt;"",IF(ABS($R200)&lt;0.8*Analyse!$AO$7/2,ABS($V200-$S200)/(INDIRECT($X$5)/100),""),"")</f>
        <v/>
      </c>
      <c r="AL200" s="1"/>
      <c r="AM200" s="2"/>
    </row>
    <row r="201" spans="2:39" x14ac:dyDescent="0.2">
      <c r="B201">
        <v>8.27</v>
      </c>
      <c r="C201">
        <v>3.9</v>
      </c>
      <c r="D201" s="13">
        <f ca="1">IF(B201&lt;&gt;"",TRUNC(B201-Analyse!$AP$7,2),"")</f>
        <v>8.1999999999999993</v>
      </c>
      <c r="F201" s="1">
        <f t="shared" ca="1" si="55"/>
        <v>8.1999999999999993</v>
      </c>
      <c r="G201" s="12">
        <f ca="1">IF(F201&lt;&gt;"",ROW($D$5)+MATCH(F201,INDIRECT(Analyse!$AR$7):INDIRECT(Analyse!$AS$7)),"")</f>
        <v>202</v>
      </c>
      <c r="H201" s="1" t="str">
        <f t="shared" ca="1" si="42"/>
        <v>D202</v>
      </c>
      <c r="I201" s="1" t="str">
        <f t="shared" ca="1" si="43"/>
        <v>D201</v>
      </c>
      <c r="J201" s="1" t="str">
        <f t="shared" ca="1" si="44"/>
        <v>C202</v>
      </c>
      <c r="K201" s="1" t="str">
        <f t="shared" ca="1" si="45"/>
        <v>C201</v>
      </c>
      <c r="L201" s="10">
        <f t="shared" ca="1" si="46"/>
        <v>0.12000000000000011</v>
      </c>
      <c r="M201" s="10">
        <f t="shared" ca="1" si="47"/>
        <v>-0.10000000000000142</v>
      </c>
      <c r="N201" s="2">
        <f t="shared" ca="1" si="48"/>
        <v>-1.199999999999984</v>
      </c>
      <c r="O201" s="10">
        <f t="shared" ca="1" si="49"/>
        <v>13.739999999999869</v>
      </c>
      <c r="P201" s="2">
        <f t="shared" ca="1" si="50"/>
        <v>3.9000000000000004</v>
      </c>
      <c r="R201" s="1">
        <f t="shared" ca="1" si="51"/>
        <v>8.1999999999999993</v>
      </c>
      <c r="S201" s="2">
        <f t="shared" ca="1" si="52"/>
        <v>3.9000000000000004</v>
      </c>
      <c r="T201" s="1" t="str">
        <f ca="1">IF(R201&lt;0,MATCH(ABS(R201),$R203:$R$1000,0)+ROW($R203)-1,"")</f>
        <v/>
      </c>
      <c r="U201" s="1" t="str">
        <f t="shared" ca="1" si="53"/>
        <v/>
      </c>
      <c r="V201" s="11" t="str">
        <f t="shared" ca="1" si="54"/>
        <v/>
      </c>
      <c r="W201" s="11"/>
      <c r="X201" s="11"/>
      <c r="Y201" s="12" t="str">
        <f ca="1">IF(V201&lt;&gt;"",IF(ABS($R201)&lt;0.8*Analyse!$AO$7/2,ABS($V201-$S201)/(INDIRECT($X$5)/100),""),"")</f>
        <v/>
      </c>
      <c r="AL201" s="1"/>
      <c r="AM201" s="2"/>
    </row>
    <row r="202" spans="2:39" x14ac:dyDescent="0.2">
      <c r="B202">
        <v>8.3699999999999992</v>
      </c>
      <c r="C202">
        <v>3.78</v>
      </c>
      <c r="D202" s="13">
        <f ca="1">IF(B202&lt;&gt;"",TRUNC(B202-Analyse!$AP$7,2),"")</f>
        <v>8.3000000000000007</v>
      </c>
      <c r="F202" s="1">
        <f t="shared" ca="1" si="55"/>
        <v>8.3000000000000007</v>
      </c>
      <c r="G202" s="12">
        <f ca="1">IF(F202&lt;&gt;"",ROW($D$5)+MATCH(F202,INDIRECT(Analyse!$AR$7):INDIRECT(Analyse!$AS$7)),"")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7.9999999999999627E-2</v>
      </c>
      <c r="M202" s="10">
        <f t="shared" ca="1" si="47"/>
        <v>-9.9999999999999645E-2</v>
      </c>
      <c r="N202" s="2">
        <f t="shared" ca="1" si="48"/>
        <v>-0.79999999999999916</v>
      </c>
      <c r="O202" s="10">
        <f t="shared" ca="1" si="49"/>
        <v>10.419999999999993</v>
      </c>
      <c r="P202" s="2">
        <f t="shared" ca="1" si="50"/>
        <v>3.7799999999999994</v>
      </c>
      <c r="R202" s="1">
        <f t="shared" ca="1" si="51"/>
        <v>8.3000000000000007</v>
      </c>
      <c r="S202" s="2">
        <f t="shared" ca="1" si="52"/>
        <v>3.7799999999999994</v>
      </c>
      <c r="T202" s="1" t="str">
        <f ca="1">IF(R202&lt;0,MATCH(ABS(R202),$R204:$R$1000,0)+ROW($R204)-1,"")</f>
        <v/>
      </c>
      <c r="U202" s="1" t="str">
        <f t="shared" ca="1" si="53"/>
        <v/>
      </c>
      <c r="V202" s="11" t="str">
        <f t="shared" ca="1" si="54"/>
        <v/>
      </c>
      <c r="W202" s="11"/>
      <c r="X202" s="11"/>
      <c r="Y202" s="12" t="str">
        <f ca="1">IF(V202&lt;&gt;"",IF(ABS($R202)&lt;0.8*Analyse!$AO$7/2,ABS($V202-$S202)/(INDIRECT($X$5)/100),""),"")</f>
        <v/>
      </c>
      <c r="AL202" s="1"/>
      <c r="AM202" s="2"/>
    </row>
    <row r="203" spans="2:39" x14ac:dyDescent="0.2">
      <c r="B203">
        <v>8.4700000000000006</v>
      </c>
      <c r="C203">
        <v>3.7</v>
      </c>
      <c r="D203" s="13">
        <f ca="1">IF(B203&lt;&gt;"",TRUNC(B203-Analyse!$AP$7,2),"")</f>
        <v>8.4</v>
      </c>
      <c r="F203" s="1">
        <f t="shared" ca="1" si="55"/>
        <v>8.4</v>
      </c>
      <c r="G203" s="12">
        <f ca="1">IF(F203&lt;&gt;"",ROW($D$5)+MATCH(F203,INDIRECT(Analyse!$AR$7):INDIRECT(Analyse!$AS$7)),"")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7.0000000000000284E-2</v>
      </c>
      <c r="M203" s="10">
        <f t="shared" ca="1" si="47"/>
        <v>-9.9999999999999645E-2</v>
      </c>
      <c r="N203" s="2">
        <f t="shared" ca="1" si="48"/>
        <v>-0.70000000000000528</v>
      </c>
      <c r="O203" s="10">
        <f t="shared" ca="1" si="49"/>
        <v>9.5800000000000445</v>
      </c>
      <c r="P203" s="2">
        <f t="shared" ca="1" si="50"/>
        <v>3.7</v>
      </c>
      <c r="R203" s="1">
        <f t="shared" ca="1" si="51"/>
        <v>8.4</v>
      </c>
      <c r="S203" s="2">
        <f t="shared" ca="1" si="52"/>
        <v>3.7</v>
      </c>
      <c r="T203" s="1" t="str">
        <f ca="1">IF(R203&lt;0,MATCH(ABS(R203),$R205:$R$1000,0)+ROW($R205)-1,"")</f>
        <v/>
      </c>
      <c r="U203" s="1" t="str">
        <f t="shared" ca="1" si="53"/>
        <v/>
      </c>
      <c r="V203" s="11" t="str">
        <f t="shared" ca="1" si="54"/>
        <v/>
      </c>
      <c r="W203" s="11"/>
      <c r="X203" s="11"/>
      <c r="Y203" s="12" t="str">
        <f ca="1">IF(V203&lt;&gt;"",IF(ABS($R203)&lt;0.8*Analyse!$AO$7/2,ABS($V203-$S203)/(INDIRECT($X$5)/100),""),"")</f>
        <v/>
      </c>
      <c r="AL203" s="1"/>
      <c r="AM203" s="2"/>
    </row>
    <row r="204" spans="2:39" x14ac:dyDescent="0.2">
      <c r="B204">
        <v>8.57</v>
      </c>
      <c r="C204">
        <v>3.63</v>
      </c>
      <c r="D204" s="13">
        <f ca="1">IF(B204&lt;&gt;"",TRUNC(B204-Analyse!$AP$7,2),"")</f>
        <v>8.5</v>
      </c>
      <c r="F204" s="1">
        <f t="shared" ca="1" si="55"/>
        <v>8.5</v>
      </c>
      <c r="G204" s="12">
        <f ca="1">IF(F204&lt;&gt;"",ROW($D$5)+MATCH(F204,INDIRECT(Analyse!$AR$7):INDIRECT(Analyse!$AS$7)),"")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4.9999999999999822E-2</v>
      </c>
      <c r="M204" s="10">
        <f t="shared" ca="1" si="47"/>
        <v>-9.9999999999999645E-2</v>
      </c>
      <c r="N204" s="2">
        <f t="shared" ca="1" si="48"/>
        <v>-0.5</v>
      </c>
      <c r="O204" s="10">
        <f t="shared" ca="1" si="49"/>
        <v>7.88</v>
      </c>
      <c r="P204" s="2">
        <f t="shared" ca="1" si="50"/>
        <v>3.63</v>
      </c>
      <c r="R204" s="1">
        <f t="shared" ca="1" si="51"/>
        <v>8.5</v>
      </c>
      <c r="S204" s="2">
        <f t="shared" ca="1" si="52"/>
        <v>3.63</v>
      </c>
      <c r="T204" s="1" t="str">
        <f ca="1">IF(R204&lt;0,MATCH(ABS(R204),$R206:$R$1000,0)+ROW($R206)-1,"")</f>
        <v/>
      </c>
      <c r="U204" s="1" t="str">
        <f t="shared" ca="1" si="53"/>
        <v/>
      </c>
      <c r="V204" s="11" t="str">
        <f t="shared" ca="1" si="54"/>
        <v/>
      </c>
      <c r="W204" s="11"/>
      <c r="X204" s="11"/>
      <c r="Y204" s="12" t="str">
        <f ca="1">IF(V204&lt;&gt;"",IF(ABS($R204)&lt;0.8*Analyse!$AO$7/2,ABS($V204-$S204)/(INDIRECT($X$5)/100),""),"")</f>
        <v/>
      </c>
      <c r="AL204" s="1"/>
      <c r="AM204" s="2"/>
    </row>
    <row r="205" spans="2:39" x14ac:dyDescent="0.2">
      <c r="B205">
        <v>8.67</v>
      </c>
      <c r="C205">
        <v>3.58</v>
      </c>
      <c r="D205" s="13">
        <f ca="1">IF(B205&lt;&gt;"",TRUNC(B205-Analyse!$AP$7,2),"")</f>
        <v>8.6</v>
      </c>
      <c r="F205" s="1">
        <f t="shared" ca="1" si="55"/>
        <v>8.6</v>
      </c>
      <c r="G205" s="12">
        <f ca="1">IF(F205&lt;&gt;"",ROW($D$5)+MATCH(F205,INDIRECT(Analyse!$AR$7):INDIRECT(Analyse!$AS$7)),"")</f>
        <v>206</v>
      </c>
      <c r="H205" s="1" t="str">
        <f t="shared" ca="1" si="42"/>
        <v>D206</v>
      </c>
      <c r="I205" s="1" t="str">
        <f t="shared" ca="1" si="43"/>
        <v>D205</v>
      </c>
      <c r="J205" s="1" t="str">
        <f t="shared" ca="1" si="44"/>
        <v>C206</v>
      </c>
      <c r="K205" s="1" t="str">
        <f t="shared" ca="1" si="45"/>
        <v>C205</v>
      </c>
      <c r="L205" s="10">
        <f t="shared" ca="1" si="46"/>
        <v>7.0000000000000284E-2</v>
      </c>
      <c r="M205" s="10">
        <f t="shared" ca="1" si="47"/>
        <v>-9.9999999999999645E-2</v>
      </c>
      <c r="N205" s="2">
        <f t="shared" ca="1" si="48"/>
        <v>-0.70000000000000528</v>
      </c>
      <c r="O205" s="10">
        <f t="shared" ca="1" si="49"/>
        <v>9.6000000000000441</v>
      </c>
      <c r="P205" s="2">
        <f t="shared" ca="1" si="50"/>
        <v>3.5799999999999992</v>
      </c>
      <c r="R205" s="1">
        <f t="shared" ca="1" si="51"/>
        <v>8.6</v>
      </c>
      <c r="S205" s="2">
        <f t="shared" ca="1" si="52"/>
        <v>3.5799999999999992</v>
      </c>
      <c r="T205" s="1" t="str">
        <f ca="1">IF(R205&lt;0,MATCH(ABS(R205),$R207:$R$1000,0)+ROW($R207)-1,"")</f>
        <v/>
      </c>
      <c r="U205" s="1" t="str">
        <f t="shared" ca="1" si="53"/>
        <v/>
      </c>
      <c r="V205" s="11" t="str">
        <f t="shared" ca="1" si="54"/>
        <v/>
      </c>
      <c r="W205" s="11"/>
      <c r="X205" s="11"/>
      <c r="Y205" s="12" t="str">
        <f ca="1">IF(V205&lt;&gt;"",IF(ABS($R205)&lt;0.8*Analyse!$AO$7/2,ABS($V205-$S205)/(INDIRECT($X$5)/100),""),"")</f>
        <v/>
      </c>
      <c r="AL205" s="1"/>
      <c r="AM205" s="2"/>
    </row>
    <row r="206" spans="2:39" x14ac:dyDescent="0.2">
      <c r="B206">
        <v>8.77</v>
      </c>
      <c r="C206">
        <v>3.51</v>
      </c>
      <c r="D206" s="13">
        <f ca="1">IF(B206&lt;&gt;"",TRUNC(B206-Analyse!$AP$7,2),"")</f>
        <v>8.6999999999999993</v>
      </c>
      <c r="F206" s="1">
        <f t="shared" ca="1" si="55"/>
        <v>8.6999999999999993</v>
      </c>
      <c r="G206" s="12">
        <f ca="1">IF(F206&lt;&gt;"",ROW($D$5)+MATCH(F206,INDIRECT(Analyse!$AR$7):INDIRECT(Analyse!$AS$7)),"")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0.10999999999999988</v>
      </c>
      <c r="M206" s="10">
        <f t="shared" ca="1" si="47"/>
        <v>-0.10000000000000142</v>
      </c>
      <c r="N206" s="2">
        <f t="shared" ca="1" si="48"/>
        <v>-1.0999999999999832</v>
      </c>
      <c r="O206" s="10">
        <f t="shared" ca="1" si="49"/>
        <v>13.079999999999853</v>
      </c>
      <c r="P206" s="2">
        <f t="shared" ca="1" si="50"/>
        <v>3.51</v>
      </c>
      <c r="R206" s="1">
        <f t="shared" ca="1" si="51"/>
        <v>8.6999999999999993</v>
      </c>
      <c r="S206" s="2">
        <f t="shared" ca="1" si="52"/>
        <v>3.51</v>
      </c>
      <c r="T206" s="1" t="str">
        <f ca="1">IF(R206&lt;0,MATCH(ABS(R206),$R208:$R$1000,0)+ROW($R208)-1,"")</f>
        <v/>
      </c>
      <c r="U206" s="1" t="str">
        <f t="shared" ca="1" si="53"/>
        <v/>
      </c>
      <c r="V206" s="11" t="str">
        <f t="shared" ca="1" si="54"/>
        <v/>
      </c>
      <c r="W206" s="11"/>
      <c r="X206" s="11"/>
      <c r="Y206" s="12" t="str">
        <f ca="1">IF(V206&lt;&gt;"",IF(ABS($R206)&lt;0.8*Analyse!$AO$7/2,ABS($V206-$S206)/(INDIRECT($X$5)/100),""),"")</f>
        <v/>
      </c>
      <c r="AL206" s="1"/>
      <c r="AM206" s="2"/>
    </row>
    <row r="207" spans="2:39" x14ac:dyDescent="0.2">
      <c r="B207">
        <v>8.8699999999999992</v>
      </c>
      <c r="C207">
        <v>3.4</v>
      </c>
      <c r="D207" s="13">
        <f ca="1">IF(B207&lt;&gt;"",TRUNC(B207-Analyse!$AP$7,2),"")</f>
        <v>8.8000000000000007</v>
      </c>
      <c r="F207" s="1">
        <f t="shared" ca="1" si="55"/>
        <v>8.8000000000000007</v>
      </c>
      <c r="G207" s="12">
        <f ca="1">IF(F207&lt;&gt;"",ROW($D$5)+MATCH(F207,INDIRECT(Analyse!$AR$7):INDIRECT(Analyse!$AS$7)),"")</f>
        <v>208</v>
      </c>
      <c r="H207" s="1" t="str">
        <f t="shared" ca="1" si="42"/>
        <v>D208</v>
      </c>
      <c r="I207" s="1" t="str">
        <f t="shared" ca="1" si="43"/>
        <v>D207</v>
      </c>
      <c r="J207" s="1" t="str">
        <f t="shared" ca="1" si="44"/>
        <v>C208</v>
      </c>
      <c r="K207" s="1" t="str">
        <f t="shared" ca="1" si="45"/>
        <v>C207</v>
      </c>
      <c r="L207" s="10">
        <f t="shared" ca="1" si="46"/>
        <v>8.9999999999999858E-2</v>
      </c>
      <c r="M207" s="10">
        <f t="shared" ca="1" si="47"/>
        <v>-9.9999999999999645E-2</v>
      </c>
      <c r="N207" s="2">
        <f t="shared" ca="1" si="48"/>
        <v>-0.9000000000000018</v>
      </c>
      <c r="O207" s="10">
        <f t="shared" ca="1" si="49"/>
        <v>11.320000000000016</v>
      </c>
      <c r="P207" s="2">
        <f t="shared" ca="1" si="50"/>
        <v>3.3999999999999995</v>
      </c>
      <c r="R207" s="1">
        <f t="shared" ca="1" si="51"/>
        <v>8.8000000000000007</v>
      </c>
      <c r="S207" s="2">
        <f t="shared" ca="1" si="52"/>
        <v>3.3999999999999995</v>
      </c>
      <c r="T207" s="1" t="str">
        <f ca="1">IF(R207&lt;0,MATCH(ABS(R207),$R209:$R$1000,0)+ROW($R209)-1,"")</f>
        <v/>
      </c>
      <c r="U207" s="1" t="str">
        <f t="shared" ca="1" si="53"/>
        <v/>
      </c>
      <c r="V207" s="11" t="str">
        <f t="shared" ca="1" si="54"/>
        <v/>
      </c>
      <c r="W207" s="11"/>
      <c r="X207" s="11"/>
      <c r="Y207" s="12" t="str">
        <f ca="1">IF(V207&lt;&gt;"",IF(ABS($R207)&lt;0.8*Analyse!$AO$7/2,ABS($V207-$S207)/(INDIRECT($X$5)/100),""),"")</f>
        <v/>
      </c>
      <c r="AL207" s="1"/>
      <c r="AM207" s="2"/>
    </row>
    <row r="208" spans="2:39" x14ac:dyDescent="0.2">
      <c r="B208">
        <v>8.9700000000000006</v>
      </c>
      <c r="C208">
        <v>3.31</v>
      </c>
      <c r="D208" s="13">
        <f ca="1">IF(B208&lt;&gt;"",TRUNC(B208-Analyse!$AP$7,2),"")</f>
        <v>8.9</v>
      </c>
      <c r="F208" s="1">
        <f t="shared" ca="1" si="55"/>
        <v>8.9</v>
      </c>
      <c r="G208" s="12">
        <f ca="1">IF(F208&lt;&gt;"",ROW($D$5)+MATCH(F208,INDIRECT(Analyse!$AR$7):INDIRECT(Analyse!$AS$7)),"")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6.0000000000000053E-2</v>
      </c>
      <c r="M208" s="10">
        <f t="shared" ca="1" si="47"/>
        <v>-9.9999999999999645E-2</v>
      </c>
      <c r="N208" s="2">
        <f t="shared" ca="1" si="48"/>
        <v>-0.60000000000000264</v>
      </c>
      <c r="O208" s="10">
        <f t="shared" ca="1" si="49"/>
        <v>8.6500000000000234</v>
      </c>
      <c r="P208" s="2">
        <f t="shared" ca="1" si="50"/>
        <v>3.3099999999999996</v>
      </c>
      <c r="R208" s="1">
        <f t="shared" ca="1" si="51"/>
        <v>8.9</v>
      </c>
      <c r="S208" s="2">
        <f t="shared" ca="1" si="52"/>
        <v>3.3099999999999996</v>
      </c>
      <c r="T208" s="1" t="str">
        <f ca="1">IF(R208&lt;0,MATCH(ABS(R208),$R210:$R$1000,0)+ROW($R210)-1,"")</f>
        <v/>
      </c>
      <c r="U208" s="1" t="str">
        <f t="shared" ca="1" si="53"/>
        <v/>
      </c>
      <c r="V208" s="11" t="str">
        <f t="shared" ca="1" si="54"/>
        <v/>
      </c>
      <c r="W208" s="11"/>
      <c r="X208" s="11"/>
      <c r="Y208" s="12" t="str">
        <f ca="1">IF(V208&lt;&gt;"",IF(ABS($R208)&lt;0.8*Analyse!$AO$7/2,ABS($V208-$S208)/(INDIRECT($X$5)/100),""),"")</f>
        <v/>
      </c>
      <c r="AL208" s="1"/>
      <c r="AM208" s="2"/>
    </row>
    <row r="209" spans="2:39" x14ac:dyDescent="0.2">
      <c r="B209">
        <v>9.07</v>
      </c>
      <c r="C209">
        <v>3.25</v>
      </c>
      <c r="D209" s="13">
        <f ca="1">IF(B209&lt;&gt;"",TRUNC(B209-Analyse!$AP$7,2),"")</f>
        <v>9</v>
      </c>
      <c r="F209" s="1">
        <f t="shared" ca="1" si="55"/>
        <v>9</v>
      </c>
      <c r="G209" s="12">
        <f ca="1">IF(F209&lt;&gt;"",ROW($D$5)+MATCH(F209,INDIRECT(Analyse!$AR$7):INDIRECT(Analyse!$AS$7)),"")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0.10000000000000009</v>
      </c>
      <c r="M209" s="10">
        <f t="shared" ca="1" si="47"/>
        <v>-9.9999999999999645E-2</v>
      </c>
      <c r="N209" s="2">
        <f t="shared" ca="1" si="48"/>
        <v>-1.0000000000000044</v>
      </c>
      <c r="O209" s="10">
        <f t="shared" ca="1" si="49"/>
        <v>12.250000000000039</v>
      </c>
      <c r="P209" s="2">
        <f t="shared" ca="1" si="50"/>
        <v>3.25</v>
      </c>
      <c r="R209" s="1">
        <f t="shared" ca="1" si="51"/>
        <v>9</v>
      </c>
      <c r="S209" s="2">
        <f t="shared" ca="1" si="52"/>
        <v>3.25</v>
      </c>
      <c r="T209" s="1" t="str">
        <f ca="1">IF(R209&lt;0,MATCH(ABS(R209),$R211:$R$1000,0)+ROW($R211)-1,"")</f>
        <v/>
      </c>
      <c r="U209" s="1" t="str">
        <f t="shared" ca="1" si="53"/>
        <v/>
      </c>
      <c r="V209" s="11" t="str">
        <f t="shared" ca="1" si="54"/>
        <v/>
      </c>
      <c r="W209" s="11"/>
      <c r="X209" s="11"/>
      <c r="Y209" s="12" t="str">
        <f ca="1">IF(V209&lt;&gt;"",IF(ABS($R209)&lt;0.8*Analyse!$AO$7/2,ABS($V209-$S209)/(INDIRECT($X$5)/100),""),"")</f>
        <v/>
      </c>
      <c r="AL209" s="1"/>
      <c r="AM209" s="2"/>
    </row>
    <row r="210" spans="2:39" x14ac:dyDescent="0.2">
      <c r="B210">
        <v>9.17</v>
      </c>
      <c r="C210">
        <v>3.15</v>
      </c>
      <c r="D210" s="13">
        <f ca="1">IF(B210&lt;&gt;"",TRUNC(B210-Analyse!$AP$7,2),"")</f>
        <v>9.1</v>
      </c>
      <c r="F210" s="1">
        <f t="shared" ca="1" si="55"/>
        <v>9.1</v>
      </c>
      <c r="G210" s="12">
        <f ca="1">IF(F210&lt;&gt;"",ROW($D$5)+MATCH(F210,INDIRECT(Analyse!$AR$7):INDIRECT(Analyse!$AS$7)),"")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0.10000000000000009</v>
      </c>
      <c r="M210" s="10">
        <f t="shared" ca="1" si="47"/>
        <v>-9.9999999999999645E-2</v>
      </c>
      <c r="N210" s="2">
        <f t="shared" ca="1" si="48"/>
        <v>-1.0000000000000044</v>
      </c>
      <c r="O210" s="10">
        <f t="shared" ca="1" si="49"/>
        <v>12.250000000000041</v>
      </c>
      <c r="P210" s="2">
        <f t="shared" ca="1" si="50"/>
        <v>3.1500000000000004</v>
      </c>
      <c r="R210" s="1">
        <f t="shared" ca="1" si="51"/>
        <v>9.1</v>
      </c>
      <c r="S210" s="2">
        <f t="shared" ca="1" si="52"/>
        <v>3.1500000000000004</v>
      </c>
      <c r="T210" s="1" t="str">
        <f ca="1">IF(R210&lt;0,MATCH(ABS(R210),$R212:$R$1000,0)+ROW($R212)-1,"")</f>
        <v/>
      </c>
      <c r="U210" s="1" t="str">
        <f t="shared" ca="1" si="53"/>
        <v/>
      </c>
      <c r="V210" s="11" t="str">
        <f t="shared" ca="1" si="54"/>
        <v/>
      </c>
      <c r="W210" s="11"/>
      <c r="X210" s="11"/>
      <c r="Y210" s="12" t="str">
        <f ca="1">IF(V210&lt;&gt;"",IF(ABS($R210)&lt;0.8*Analyse!$AO$7/2,ABS($V210-$S210)/(INDIRECT($X$5)/100),""),"")</f>
        <v/>
      </c>
      <c r="AL210" s="1"/>
      <c r="AM210" s="2"/>
    </row>
    <row r="211" spans="2:39" x14ac:dyDescent="0.2">
      <c r="B211">
        <v>9.27</v>
      </c>
      <c r="C211">
        <v>3.05</v>
      </c>
      <c r="D211" s="13">
        <f ca="1">IF(B211&lt;&gt;"",TRUNC(B211-Analyse!$AP$7,2),"")</f>
        <v>9.1999999999999993</v>
      </c>
      <c r="F211" s="1">
        <f t="shared" ca="1" si="55"/>
        <v>9.1999999999999993</v>
      </c>
      <c r="G211" s="12">
        <f ca="1">IF(F211&lt;&gt;"",ROW($D$5)+MATCH(F211,INDIRECT(Analyse!$AR$7):INDIRECT(Analyse!$AS$7)),"")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4.9999999999999822E-2</v>
      </c>
      <c r="M211" s="10">
        <f t="shared" ca="1" si="47"/>
        <v>-0.10000000000000142</v>
      </c>
      <c r="N211" s="2">
        <f t="shared" ca="1" si="48"/>
        <v>-0.49999999999999112</v>
      </c>
      <c r="O211" s="10">
        <f t="shared" ca="1" si="49"/>
        <v>7.6499999999999178</v>
      </c>
      <c r="P211" s="2">
        <f t="shared" ca="1" si="50"/>
        <v>3.05</v>
      </c>
      <c r="R211" s="1">
        <f t="shared" ca="1" si="51"/>
        <v>9.1999999999999993</v>
      </c>
      <c r="S211" s="2">
        <f t="shared" ca="1" si="52"/>
        <v>3.05</v>
      </c>
      <c r="T211" s="1" t="str">
        <f ca="1">IF(R211&lt;0,MATCH(ABS(R211),$R213:$R$1000,0)+ROW($R213)-1,"")</f>
        <v/>
      </c>
      <c r="U211" s="1" t="str">
        <f t="shared" ca="1" si="53"/>
        <v/>
      </c>
      <c r="V211" s="11" t="str">
        <f t="shared" ca="1" si="54"/>
        <v/>
      </c>
      <c r="W211" s="11"/>
      <c r="X211" s="11"/>
      <c r="Y211" s="12" t="str">
        <f ca="1">IF(V211&lt;&gt;"",IF(ABS($R211)&lt;0.8*Analyse!$AO$7/2,ABS($V211-$S211)/(INDIRECT($X$5)/100),""),"")</f>
        <v/>
      </c>
      <c r="AL211" s="1"/>
      <c r="AM211" s="2"/>
    </row>
    <row r="212" spans="2:39" x14ac:dyDescent="0.2">
      <c r="B212">
        <v>9.3699999999999992</v>
      </c>
      <c r="C212">
        <v>3</v>
      </c>
      <c r="D212" s="13">
        <f ca="1">IF(B212&lt;&gt;"",TRUNC(B212-Analyse!$AP$7,2),"")</f>
        <v>9.3000000000000007</v>
      </c>
      <c r="F212" s="1">
        <f t="shared" ca="1" si="55"/>
        <v>9.3000000000000007</v>
      </c>
      <c r="G212" s="12">
        <f ca="1">IF(F212&lt;&gt;"",ROW($D$5)+MATCH(F212,INDIRECT(Analyse!$AR$7):INDIRECT(Analyse!$AS$7)),"")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4.0000000000000036E-2</v>
      </c>
      <c r="M212" s="10">
        <f t="shared" ca="1" si="47"/>
        <v>-9.9999999999999645E-2</v>
      </c>
      <c r="N212" s="2">
        <f t="shared" ca="1" si="48"/>
        <v>-0.4000000000000018</v>
      </c>
      <c r="O212" s="10">
        <f t="shared" ca="1" si="49"/>
        <v>6.7200000000000166</v>
      </c>
      <c r="P212" s="2">
        <f t="shared" ca="1" si="50"/>
        <v>2.9999999999999996</v>
      </c>
      <c r="R212" s="1">
        <f t="shared" ca="1" si="51"/>
        <v>9.3000000000000007</v>
      </c>
      <c r="S212" s="2">
        <f t="shared" ca="1" si="52"/>
        <v>2.9999999999999996</v>
      </c>
      <c r="T212" s="1" t="str">
        <f ca="1">IF(R212&lt;0,MATCH(ABS(R212),$R214:$R$1000,0)+ROW($R214)-1,"")</f>
        <v/>
      </c>
      <c r="U212" s="1" t="str">
        <f t="shared" ca="1" si="53"/>
        <v/>
      </c>
      <c r="V212" s="11" t="str">
        <f t="shared" ca="1" si="54"/>
        <v/>
      </c>
      <c r="W212" s="11"/>
      <c r="X212" s="11"/>
      <c r="Y212" s="12" t="str">
        <f ca="1">IF(V212&lt;&gt;"",IF(ABS($R212)&lt;0.8*Analyse!$AO$7/2,ABS($V212-$S212)/(INDIRECT($X$5)/100),""),"")</f>
        <v/>
      </c>
      <c r="AL212" s="1"/>
      <c r="AM212" s="2"/>
    </row>
    <row r="213" spans="2:39" x14ac:dyDescent="0.2">
      <c r="B213">
        <v>9.4700000000000006</v>
      </c>
      <c r="C213">
        <v>2.96</v>
      </c>
      <c r="D213" s="13">
        <f ca="1">IF(B213&lt;&gt;"",TRUNC(B213-Analyse!$AP$7,2),"")</f>
        <v>9.4</v>
      </c>
      <c r="F213" s="1">
        <f t="shared" ca="1" si="55"/>
        <v>9.4</v>
      </c>
      <c r="G213" s="12">
        <f ca="1">IF(F213&lt;&gt;"",ROW($D$5)+MATCH(F213,INDIRECT(Analyse!$AR$7):INDIRECT(Analyse!$AS$7)),"")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4.0000000000000036E-2</v>
      </c>
      <c r="M213" s="10">
        <f t="shared" ca="1" si="47"/>
        <v>-9.9999999999999645E-2</v>
      </c>
      <c r="N213" s="2">
        <f t="shared" ca="1" si="48"/>
        <v>-0.4000000000000018</v>
      </c>
      <c r="O213" s="10">
        <f t="shared" ca="1" si="49"/>
        <v>6.7200000000000166</v>
      </c>
      <c r="P213" s="2">
        <f t="shared" ca="1" si="50"/>
        <v>2.9599999999999995</v>
      </c>
      <c r="R213" s="1">
        <f t="shared" ca="1" si="51"/>
        <v>9.4</v>
      </c>
      <c r="S213" s="2">
        <f t="shared" ca="1" si="52"/>
        <v>2.9599999999999995</v>
      </c>
      <c r="T213" s="1" t="str">
        <f ca="1">IF(R213&lt;0,MATCH(ABS(R213),$R215:$R$1000,0)+ROW($R215)-1,"")</f>
        <v/>
      </c>
      <c r="U213" s="1" t="str">
        <f t="shared" ca="1" si="53"/>
        <v/>
      </c>
      <c r="V213" s="11" t="str">
        <f t="shared" ca="1" si="54"/>
        <v/>
      </c>
      <c r="W213" s="11"/>
      <c r="X213" s="11"/>
      <c r="Y213" s="12" t="str">
        <f ca="1">IF(V213&lt;&gt;"",IF(ABS($R213)&lt;0.8*Analyse!$AO$7/2,ABS($V213-$S213)/(INDIRECT($X$5)/100),""),"")</f>
        <v/>
      </c>
      <c r="AL213" s="1"/>
      <c r="AM213" s="2"/>
    </row>
    <row r="214" spans="2:39" x14ac:dyDescent="0.2">
      <c r="B214">
        <v>9.57</v>
      </c>
      <c r="C214">
        <v>2.92</v>
      </c>
      <c r="D214" s="13">
        <f ca="1">IF(B214&lt;&gt;"",TRUNC(B214-Analyse!$AP$7,2),"")</f>
        <v>9.5</v>
      </c>
      <c r="F214" s="1">
        <f t="shared" ca="1" si="55"/>
        <v>9.5</v>
      </c>
      <c r="G214" s="12">
        <f ca="1">IF(F214&lt;&gt;"",ROW($D$5)+MATCH(F214,INDIRECT(Analyse!$AR$7):INDIRECT(Analyse!$AS$7)),"")</f>
        <v>215</v>
      </c>
      <c r="H214" s="1" t="str">
        <f t="shared" ca="1" si="42"/>
        <v>D215</v>
      </c>
      <c r="I214" s="1" t="str">
        <f t="shared" ca="1" si="43"/>
        <v>D214</v>
      </c>
      <c r="J214" s="1" t="str">
        <f t="shared" ca="1" si="44"/>
        <v>C215</v>
      </c>
      <c r="K214" s="1" t="str">
        <f t="shared" ca="1" si="45"/>
        <v>C214</v>
      </c>
      <c r="L214" s="10">
        <f t="shared" ca="1" si="46"/>
        <v>2.9999999999999805E-2</v>
      </c>
      <c r="M214" s="10">
        <f t="shared" ca="1" si="47"/>
        <v>-9.9999999999999645E-2</v>
      </c>
      <c r="N214" s="2">
        <f t="shared" ca="1" si="48"/>
        <v>-0.2999999999999991</v>
      </c>
      <c r="O214" s="10">
        <f t="shared" ca="1" si="49"/>
        <v>5.7699999999999916</v>
      </c>
      <c r="P214" s="2">
        <f t="shared" ca="1" si="50"/>
        <v>2.92</v>
      </c>
      <c r="R214" s="1">
        <f t="shared" ca="1" si="51"/>
        <v>9.5</v>
      </c>
      <c r="S214" s="2">
        <f t="shared" ca="1" si="52"/>
        <v>2.92</v>
      </c>
      <c r="T214" s="1" t="str">
        <f ca="1">IF(R214&lt;0,MATCH(ABS(R214),$R216:$R$1000,0)+ROW($R216)-1,"")</f>
        <v/>
      </c>
      <c r="U214" s="1" t="str">
        <f t="shared" ca="1" si="53"/>
        <v/>
      </c>
      <c r="V214" s="11" t="str">
        <f t="shared" ca="1" si="54"/>
        <v/>
      </c>
      <c r="W214" s="11"/>
      <c r="X214" s="11"/>
      <c r="Y214" s="12" t="str">
        <f ca="1">IF(V214&lt;&gt;"",IF(ABS($R214)&lt;0.8*Analyse!$AO$7/2,ABS($V214-$S214)/(INDIRECT($X$5)/100),""),"")</f>
        <v/>
      </c>
      <c r="AL214" s="1"/>
      <c r="AM214" s="2"/>
    </row>
    <row r="215" spans="2:39" x14ac:dyDescent="0.2">
      <c r="B215">
        <v>9.67</v>
      </c>
      <c r="C215">
        <v>2.89</v>
      </c>
      <c r="D215" s="13">
        <f ca="1">IF(B215&lt;&gt;"",TRUNC(B215-Analyse!$AP$7,2),"")</f>
        <v>9.6</v>
      </c>
      <c r="F215" s="1">
        <f t="shared" ca="1" si="55"/>
        <v>9.6</v>
      </c>
      <c r="G215" s="12">
        <f ca="1">IF(F215&lt;&gt;"",ROW($D$5)+MATCH(F215,INDIRECT(Analyse!$AR$7):INDIRECT(Analyse!$AS$7)),"")</f>
        <v>216</v>
      </c>
      <c r="H215" s="1" t="str">
        <f t="shared" ca="1" si="42"/>
        <v>D216</v>
      </c>
      <c r="I215" s="1" t="str">
        <f t="shared" ca="1" si="43"/>
        <v>D215</v>
      </c>
      <c r="J215" s="1" t="str">
        <f t="shared" ca="1" si="44"/>
        <v>C216</v>
      </c>
      <c r="K215" s="1" t="str">
        <f t="shared" ca="1" si="45"/>
        <v>C215</v>
      </c>
      <c r="L215" s="10">
        <f t="shared" ca="1" si="46"/>
        <v>0.16000000000000014</v>
      </c>
      <c r="M215" s="10">
        <f t="shared" ca="1" si="47"/>
        <v>-9.9999999999999645E-2</v>
      </c>
      <c r="N215" s="2">
        <f t="shared" ca="1" si="48"/>
        <v>-1.6000000000000072</v>
      </c>
      <c r="O215" s="10">
        <f t="shared" ca="1" si="49"/>
        <v>18.250000000000068</v>
      </c>
      <c r="P215" s="2">
        <f t="shared" ca="1" si="50"/>
        <v>2.8899999999999988</v>
      </c>
      <c r="R215" s="1">
        <f t="shared" ca="1" si="51"/>
        <v>9.6</v>
      </c>
      <c r="S215" s="2">
        <f t="shared" ca="1" si="52"/>
        <v>2.8899999999999988</v>
      </c>
      <c r="T215" s="1" t="str">
        <f ca="1">IF(R215&lt;0,MATCH(ABS(R215),$R217:$R$1000,0)+ROW($R217)-1,"")</f>
        <v/>
      </c>
      <c r="U215" s="1" t="str">
        <f t="shared" ca="1" si="53"/>
        <v/>
      </c>
      <c r="V215" s="11" t="str">
        <f t="shared" ca="1" si="54"/>
        <v/>
      </c>
      <c r="W215" s="11"/>
      <c r="X215" s="11"/>
      <c r="Y215" s="12" t="str">
        <f ca="1">IF(V215&lt;&gt;"",IF(ABS($R215)&lt;0.8*Analyse!$AO$7/2,ABS($V215-$S215)/(INDIRECT($X$5)/100),""),"")</f>
        <v/>
      </c>
      <c r="AL215" s="1"/>
      <c r="AM215" s="2"/>
    </row>
    <row r="216" spans="2:39" x14ac:dyDescent="0.2">
      <c r="B216">
        <v>9.77</v>
      </c>
      <c r="C216">
        <v>2.73</v>
      </c>
      <c r="D216" s="13">
        <f ca="1">IF(B216&lt;&gt;"",TRUNC(B216-Analyse!$AP$7,2),"")</f>
        <v>9.6999999999999993</v>
      </c>
      <c r="F216" s="1">
        <f t="shared" ca="1" si="55"/>
        <v>9.6999999999999993</v>
      </c>
      <c r="G216" s="12">
        <f ca="1">IF(F216&lt;&gt;"",ROW($D$5)+MATCH(F216,INDIRECT(Analyse!$AR$7):INDIRECT(Analyse!$AS$7)),"")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-4.0000000000000036E-2</v>
      </c>
      <c r="M216" s="10">
        <f t="shared" ca="1" si="47"/>
        <v>-0.10000000000000142</v>
      </c>
      <c r="N216" s="2">
        <f t="shared" ca="1" si="48"/>
        <v>0.39999999999999469</v>
      </c>
      <c r="O216" s="10">
        <f t="shared" ca="1" si="49"/>
        <v>-1.1499999999999484</v>
      </c>
      <c r="P216" s="2">
        <f t="shared" ca="1" si="50"/>
        <v>2.73</v>
      </c>
      <c r="R216" s="1">
        <f t="shared" ca="1" si="51"/>
        <v>9.6999999999999993</v>
      </c>
      <c r="S216" s="2">
        <f t="shared" ca="1" si="52"/>
        <v>2.73</v>
      </c>
      <c r="T216" s="1" t="str">
        <f ca="1">IF(R216&lt;0,MATCH(ABS(R216),$R218:$R$1000,0)+ROW($R218)-1,"")</f>
        <v/>
      </c>
      <c r="U216" s="1" t="str">
        <f t="shared" ca="1" si="53"/>
        <v/>
      </c>
      <c r="V216" s="11" t="str">
        <f t="shared" ca="1" si="54"/>
        <v/>
      </c>
      <c r="W216" s="11"/>
      <c r="X216" s="11"/>
      <c r="Y216" s="12" t="str">
        <f ca="1">IF(V216&lt;&gt;"",IF(ABS($R216)&lt;0.8*Analyse!$AO$7/2,ABS($V216-$S216)/(INDIRECT($X$5)/100),""),"")</f>
        <v/>
      </c>
      <c r="AL216" s="1"/>
      <c r="AM216" s="2"/>
    </row>
    <row r="217" spans="2:39" x14ac:dyDescent="0.2">
      <c r="B217">
        <v>9.8699999999999992</v>
      </c>
      <c r="C217">
        <v>2.77</v>
      </c>
      <c r="D217" s="13">
        <f ca="1">IF(B217&lt;&gt;"",TRUNC(B217-Analyse!$AP$7,2),"")</f>
        <v>9.8000000000000007</v>
      </c>
      <c r="F217" s="1">
        <f t="shared" ca="1" si="55"/>
        <v>9.8000000000000007</v>
      </c>
      <c r="G217" s="12">
        <f ca="1">IF(F217&lt;&gt;"",ROW($D$5)+MATCH(F217,INDIRECT(Analyse!$AR$7):INDIRECT(Analyse!$AS$7)),"")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0.10999999999999988</v>
      </c>
      <c r="M217" s="10">
        <f t="shared" ca="1" si="47"/>
        <v>-9.9999999999999645E-2</v>
      </c>
      <c r="N217" s="2">
        <f t="shared" ca="1" si="48"/>
        <v>-1.1000000000000028</v>
      </c>
      <c r="O217" s="10">
        <f t="shared" ca="1" si="49"/>
        <v>13.550000000000027</v>
      </c>
      <c r="P217" s="2">
        <f t="shared" ca="1" si="50"/>
        <v>2.7699999999999996</v>
      </c>
      <c r="R217" s="1">
        <f t="shared" ca="1" si="51"/>
        <v>9.8000000000000007</v>
      </c>
      <c r="S217" s="2">
        <f t="shared" ca="1" si="52"/>
        <v>2.7699999999999996</v>
      </c>
      <c r="T217" s="1" t="str">
        <f ca="1">IF(R217&lt;0,MATCH(ABS(R217),$R219:$R$1000,0)+ROW($R219)-1,"")</f>
        <v/>
      </c>
      <c r="U217" s="1" t="str">
        <f t="shared" ca="1" si="53"/>
        <v/>
      </c>
      <c r="V217" s="11" t="str">
        <f t="shared" ca="1" si="54"/>
        <v/>
      </c>
      <c r="W217" s="11"/>
      <c r="X217" s="11"/>
      <c r="Y217" s="12" t="str">
        <f ca="1">IF(V217&lt;&gt;"",IF(ABS($R217)&lt;0.8*Analyse!$AO$7/2,ABS($V217-$S217)/(INDIRECT($X$5)/100),""),"")</f>
        <v/>
      </c>
      <c r="AL217" s="1"/>
      <c r="AM217" s="2"/>
    </row>
    <row r="218" spans="2:39" x14ac:dyDescent="0.2">
      <c r="B218">
        <v>9.9700000000000006</v>
      </c>
      <c r="C218">
        <v>2.66</v>
      </c>
      <c r="D218" s="13">
        <f ca="1">IF(B218&lt;&gt;"",TRUNC(B218-Analyse!$AP$7,2),"")</f>
        <v>9.9</v>
      </c>
      <c r="F218" s="1">
        <f t="shared" ca="1" si="55"/>
        <v>9.9</v>
      </c>
      <c r="G218" s="12">
        <f ca="1">IF(F218&lt;&gt;"",ROW($D$5)+MATCH(F218,INDIRECT(Analyse!$AR$7):INDIRECT(Analyse!$AS$7)),"")</f>
        <v>219</v>
      </c>
      <c r="H218" s="1" t="str">
        <f t="shared" ca="1" si="42"/>
        <v>D219</v>
      </c>
      <c r="I218" s="1" t="str">
        <f t="shared" ca="1" si="43"/>
        <v>D218</v>
      </c>
      <c r="J218" s="1" t="str">
        <f t="shared" ca="1" si="44"/>
        <v>C219</v>
      </c>
      <c r="K218" s="1" t="str">
        <f t="shared" ca="1" si="45"/>
        <v>C218</v>
      </c>
      <c r="L218" s="10">
        <f t="shared" ca="1" si="46"/>
        <v>3.0000000000000249E-2</v>
      </c>
      <c r="M218" s="10">
        <f t="shared" ca="1" si="47"/>
        <v>-9.9999999999999645E-2</v>
      </c>
      <c r="N218" s="2">
        <f t="shared" ca="1" si="48"/>
        <v>-0.30000000000000354</v>
      </c>
      <c r="O218" s="10">
        <f t="shared" ca="1" si="49"/>
        <v>5.6300000000000354</v>
      </c>
      <c r="P218" s="2">
        <f t="shared" ca="1" si="50"/>
        <v>2.66</v>
      </c>
      <c r="R218" s="1">
        <f t="shared" ca="1" si="51"/>
        <v>9.9</v>
      </c>
      <c r="S218" s="2">
        <f t="shared" ca="1" si="52"/>
        <v>2.66</v>
      </c>
      <c r="T218" s="1" t="str">
        <f ca="1">IF(R218&lt;0,MATCH(ABS(R218),$R220:$R$1000,0)+ROW($R220)-1,"")</f>
        <v/>
      </c>
      <c r="U218" s="1" t="str">
        <f t="shared" ca="1" si="53"/>
        <v/>
      </c>
      <c r="V218" s="11" t="str">
        <f t="shared" ca="1" si="54"/>
        <v/>
      </c>
      <c r="W218" s="11"/>
      <c r="X218" s="11"/>
      <c r="Y218" s="12" t="str">
        <f ca="1">IF(V218&lt;&gt;"",IF(ABS($R218)&lt;0.8*Analyse!$AO$7/2,ABS($V218-$S218)/(INDIRECT($X$5)/100),""),"")</f>
        <v/>
      </c>
      <c r="AL218" s="1"/>
      <c r="AM218" s="2"/>
    </row>
    <row r="219" spans="2:39" x14ac:dyDescent="0.2">
      <c r="B219">
        <v>10.07</v>
      </c>
      <c r="C219">
        <v>2.63</v>
      </c>
      <c r="D219" s="13">
        <f ca="1">IF(B219&lt;&gt;"",TRUNC(B219-Analyse!$AP$7,2),"")</f>
        <v>10</v>
      </c>
      <c r="F219" s="1">
        <f t="shared" ca="1" si="55"/>
        <v>10</v>
      </c>
      <c r="G219" s="12">
        <f ca="1">IF(F219&lt;&gt;"",ROW($D$5)+MATCH(F219,INDIRECT(Analyse!$AR$7):INDIRECT(Analyse!$AS$7)),"")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6.0000000000000053E-2</v>
      </c>
      <c r="M219" s="10">
        <f t="shared" ca="1" si="47"/>
        <v>-9.9999999999999645E-2</v>
      </c>
      <c r="N219" s="2">
        <f t="shared" ca="1" si="48"/>
        <v>-0.60000000000000264</v>
      </c>
      <c r="O219" s="10">
        <f t="shared" ca="1" si="49"/>
        <v>8.6300000000000274</v>
      </c>
      <c r="P219" s="2">
        <f t="shared" ca="1" si="50"/>
        <v>2.6300000000000008</v>
      </c>
      <c r="R219" s="1">
        <f t="shared" ca="1" si="51"/>
        <v>10</v>
      </c>
      <c r="S219" s="2">
        <f t="shared" ca="1" si="52"/>
        <v>2.6300000000000008</v>
      </c>
      <c r="T219" s="1" t="str">
        <f ca="1">IF(R219&lt;0,MATCH(ABS(R219),$R221:$R$1000,0)+ROW($R221)-1,"")</f>
        <v/>
      </c>
      <c r="U219" s="1" t="str">
        <f t="shared" ca="1" si="53"/>
        <v/>
      </c>
      <c r="V219" s="11" t="str">
        <f t="shared" ca="1" si="54"/>
        <v/>
      </c>
      <c r="W219" s="11"/>
      <c r="X219" s="11"/>
      <c r="Y219" s="12" t="str">
        <f ca="1">IF(V219&lt;&gt;"",IF(ABS($R219)&lt;0.8*Analyse!$AO$7/2,ABS($V219-$S219)/(INDIRECT($X$5)/100),""),"")</f>
        <v/>
      </c>
      <c r="AL219" s="1"/>
      <c r="AM219" s="2"/>
    </row>
    <row r="220" spans="2:39" x14ac:dyDescent="0.2">
      <c r="B220">
        <v>10.17</v>
      </c>
      <c r="C220">
        <v>2.57</v>
      </c>
      <c r="D220" s="13">
        <f ca="1">IF(B220&lt;&gt;"",TRUNC(B220-Analyse!$AP$7,2),"")</f>
        <v>10.1</v>
      </c>
      <c r="F220" s="1">
        <f t="shared" ca="1" si="55"/>
        <v>10.1</v>
      </c>
      <c r="G220" s="12">
        <f ca="1">IF(F220&lt;&gt;"",ROW($D$5)+MATCH(F220,INDIRECT(Analyse!$AR$7):INDIRECT(Analyse!$AS$7)),"")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4.0000000000000036E-2</v>
      </c>
      <c r="M220" s="10">
        <f t="shared" ca="1" si="47"/>
        <v>-9.9999999999999645E-2</v>
      </c>
      <c r="N220" s="2">
        <f t="shared" ca="1" si="48"/>
        <v>-0.4000000000000018</v>
      </c>
      <c r="O220" s="10">
        <f t="shared" ca="1" si="49"/>
        <v>6.6100000000000172</v>
      </c>
      <c r="P220" s="2">
        <f t="shared" ca="1" si="50"/>
        <v>2.5699999999999994</v>
      </c>
      <c r="R220" s="1">
        <f t="shared" ca="1" si="51"/>
        <v>10.1</v>
      </c>
      <c r="S220" s="2">
        <f t="shared" ca="1" si="52"/>
        <v>2.5699999999999994</v>
      </c>
      <c r="T220" s="1" t="str">
        <f ca="1">IF(R220&lt;0,MATCH(ABS(R220),$R222:$R$1000,0)+ROW($R222)-1,"")</f>
        <v/>
      </c>
      <c r="U220" s="1" t="str">
        <f t="shared" ca="1" si="53"/>
        <v/>
      </c>
      <c r="V220" s="11" t="str">
        <f t="shared" ca="1" si="54"/>
        <v/>
      </c>
      <c r="W220" s="11"/>
      <c r="X220" s="11"/>
      <c r="Y220" s="12" t="str">
        <f ca="1">IF(V220&lt;&gt;"",IF(ABS($R220)&lt;0.8*Analyse!$AO$7/2,ABS($V220-$S220)/(INDIRECT($X$5)/100),""),"")</f>
        <v/>
      </c>
      <c r="AL220" s="1"/>
      <c r="AM220" s="2"/>
    </row>
    <row r="221" spans="2:39" x14ac:dyDescent="0.2">
      <c r="B221">
        <v>10.27</v>
      </c>
      <c r="C221">
        <v>2.5299999999999998</v>
      </c>
      <c r="D221" s="13">
        <f ca="1">IF(B221&lt;&gt;"",TRUNC(B221-Analyse!$AP$7,2),"")</f>
        <v>10.199999999999999</v>
      </c>
      <c r="F221" s="1">
        <f t="shared" ca="1" si="55"/>
        <v>10.199999999999999</v>
      </c>
      <c r="G221" s="12">
        <f ca="1">IF(F221&lt;&gt;"",ROW($D$5)+MATCH(F221,INDIRECT(Analyse!$AR$7):INDIRECT(Analyse!$AS$7)),"")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0.10999999999999988</v>
      </c>
      <c r="M221" s="10">
        <f t="shared" ca="1" si="47"/>
        <v>-0.10000000000000142</v>
      </c>
      <c r="N221" s="2">
        <f t="shared" ca="1" si="48"/>
        <v>-1.0999999999999832</v>
      </c>
      <c r="O221" s="10">
        <f t="shared" ca="1" si="49"/>
        <v>13.749999999999828</v>
      </c>
      <c r="P221" s="2">
        <f t="shared" ca="1" si="50"/>
        <v>2.5299999999999994</v>
      </c>
      <c r="R221" s="1">
        <f t="shared" ca="1" si="51"/>
        <v>10.199999999999999</v>
      </c>
      <c r="S221" s="2">
        <f t="shared" ca="1" si="52"/>
        <v>2.5299999999999994</v>
      </c>
      <c r="T221" s="1" t="str">
        <f ca="1">IF(R221&lt;0,MATCH(ABS(R221),$R223:$R$1000,0)+ROW($R223)-1,"")</f>
        <v/>
      </c>
      <c r="U221" s="1" t="str">
        <f t="shared" ca="1" si="53"/>
        <v/>
      </c>
      <c r="V221" s="11" t="str">
        <f t="shared" ca="1" si="54"/>
        <v/>
      </c>
      <c r="W221" s="11"/>
      <c r="X221" s="11"/>
      <c r="Y221" s="12" t="str">
        <f ca="1">IF(V221&lt;&gt;"",IF(ABS($R221)&lt;0.8*Analyse!$AO$7/2,ABS($V221-$S221)/(INDIRECT($X$5)/100),""),"")</f>
        <v/>
      </c>
      <c r="AL221" s="1"/>
      <c r="AM221" s="2"/>
    </row>
    <row r="222" spans="2:39" x14ac:dyDescent="0.2">
      <c r="B222">
        <v>10.37</v>
      </c>
      <c r="C222">
        <v>2.42</v>
      </c>
      <c r="D222" s="13">
        <f ca="1">IF(B222&lt;&gt;"",TRUNC(B222-Analyse!$AP$7,2),"")</f>
        <v>10.3</v>
      </c>
      <c r="F222" s="1">
        <f t="shared" ca="1" si="55"/>
        <v>10.3</v>
      </c>
      <c r="G222" s="12">
        <f ca="1">IF(F222&lt;&gt;"",ROW($D$5)+MATCH(F222,INDIRECT(Analyse!$AR$7):INDIRECT(Analyse!$AS$7)),"")</f>
        <v>223</v>
      </c>
      <c r="H222" s="1" t="str">
        <f t="shared" ca="1" si="42"/>
        <v>D223</v>
      </c>
      <c r="I222" s="1" t="str">
        <f t="shared" ca="1" si="43"/>
        <v>D222</v>
      </c>
      <c r="J222" s="1" t="str">
        <f t="shared" ca="1" si="44"/>
        <v>C223</v>
      </c>
      <c r="K222" s="1" t="str">
        <f t="shared" ca="1" si="45"/>
        <v>C222</v>
      </c>
      <c r="L222" s="10">
        <f t="shared" ca="1" si="46"/>
        <v>4.9999999999999822E-2</v>
      </c>
      <c r="M222" s="10">
        <f t="shared" ca="1" si="47"/>
        <v>-9.9999999999999645E-2</v>
      </c>
      <c r="N222" s="2">
        <f t="shared" ca="1" si="48"/>
        <v>-0.5</v>
      </c>
      <c r="O222" s="10">
        <f t="shared" ca="1" si="49"/>
        <v>7.57</v>
      </c>
      <c r="P222" s="2">
        <f t="shared" ca="1" si="50"/>
        <v>2.42</v>
      </c>
      <c r="R222" s="1">
        <f t="shared" ca="1" si="51"/>
        <v>10.3</v>
      </c>
      <c r="S222" s="2">
        <f t="shared" ca="1" si="52"/>
        <v>2.42</v>
      </c>
      <c r="T222" s="1" t="str">
        <f ca="1">IF(R222&lt;0,MATCH(ABS(R222),$R224:$R$1000,0)+ROW($R224)-1,"")</f>
        <v/>
      </c>
      <c r="U222" s="1" t="str">
        <f t="shared" ca="1" si="53"/>
        <v/>
      </c>
      <c r="V222" s="11" t="str">
        <f t="shared" ca="1" si="54"/>
        <v/>
      </c>
      <c r="W222" s="11"/>
      <c r="X222" s="11"/>
      <c r="Y222" s="12" t="str">
        <f ca="1">IF(V222&lt;&gt;"",IF(ABS($R222)&lt;0.8*Analyse!$AO$7/2,ABS($V222-$S222)/(INDIRECT($X$5)/100),""),"")</f>
        <v/>
      </c>
      <c r="AL222" s="1"/>
      <c r="AM222" s="2"/>
    </row>
    <row r="223" spans="2:39" x14ac:dyDescent="0.2">
      <c r="B223">
        <v>10.47</v>
      </c>
      <c r="C223">
        <v>2.37</v>
      </c>
      <c r="D223" s="13">
        <f ca="1">IF(B223&lt;&gt;"",TRUNC(B223-Analyse!$AP$7,2),"")</f>
        <v>10.4</v>
      </c>
      <c r="F223" s="1">
        <f t="shared" ca="1" si="55"/>
        <v>10.4</v>
      </c>
      <c r="G223" s="12">
        <f ca="1">IF(F223&lt;&gt;"",ROW($D$5)+MATCH(F223,INDIRECT(Analyse!$AR$7):INDIRECT(Analyse!$AS$7)),"")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0.10000000000000009</v>
      </c>
      <c r="M223" s="10">
        <f t="shared" ca="1" si="47"/>
        <v>-9.9999999999999645E-2</v>
      </c>
      <c r="N223" s="2">
        <f t="shared" ca="1" si="48"/>
        <v>-1.0000000000000044</v>
      </c>
      <c r="O223" s="10">
        <f t="shared" ca="1" si="49"/>
        <v>12.770000000000046</v>
      </c>
      <c r="P223" s="2">
        <f t="shared" ca="1" si="50"/>
        <v>2.3699999999999992</v>
      </c>
      <c r="R223" s="1">
        <f t="shared" ca="1" si="51"/>
        <v>10.4</v>
      </c>
      <c r="S223" s="2">
        <f t="shared" ca="1" si="52"/>
        <v>2.3699999999999992</v>
      </c>
      <c r="T223" s="1" t="str">
        <f ca="1">IF(R223&lt;0,MATCH(ABS(R223),$R225:$R$1000,0)+ROW($R225)-1,"")</f>
        <v/>
      </c>
      <c r="U223" s="1" t="str">
        <f t="shared" ca="1" si="53"/>
        <v/>
      </c>
      <c r="V223" s="11" t="str">
        <f t="shared" ca="1" si="54"/>
        <v/>
      </c>
      <c r="W223" s="11"/>
      <c r="X223" s="11"/>
      <c r="Y223" s="12" t="str">
        <f ca="1">IF(V223&lt;&gt;"",IF(ABS($R223)&lt;0.8*Analyse!$AO$7/2,ABS($V223-$S223)/(INDIRECT($X$5)/100),""),"")</f>
        <v/>
      </c>
      <c r="AL223" s="1"/>
      <c r="AM223" s="2"/>
    </row>
    <row r="224" spans="2:39" x14ac:dyDescent="0.2">
      <c r="B224">
        <v>10.57</v>
      </c>
      <c r="C224">
        <v>2.27</v>
      </c>
      <c r="D224" s="13">
        <f ca="1">IF(B224&lt;&gt;"",TRUNC(B224-Analyse!$AP$7,2),"")</f>
        <v>10.5</v>
      </c>
      <c r="F224" s="1">
        <f t="shared" ca="1" si="55"/>
        <v>10.5</v>
      </c>
      <c r="G224" s="12">
        <f ca="1">IF(F224&lt;&gt;"",ROW($D$5)+MATCH(F224,INDIRECT(Analyse!$AR$7):INDIRECT(Analyse!$AS$7)),"")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-4.9999999999999822E-2</v>
      </c>
      <c r="M224" s="10">
        <f t="shared" ca="1" si="47"/>
        <v>-9.9999999999999645E-2</v>
      </c>
      <c r="N224" s="2">
        <f t="shared" ca="1" si="48"/>
        <v>0.5</v>
      </c>
      <c r="O224" s="10">
        <f t="shared" ca="1" si="49"/>
        <v>-2.98</v>
      </c>
      <c r="P224" s="2">
        <f t="shared" ca="1" si="50"/>
        <v>2.27</v>
      </c>
      <c r="R224" s="1">
        <f t="shared" ca="1" si="51"/>
        <v>10.5</v>
      </c>
      <c r="S224" s="2">
        <f t="shared" ca="1" si="52"/>
        <v>2.27</v>
      </c>
      <c r="T224" s="1" t="str">
        <f ca="1">IF(R224&lt;0,MATCH(ABS(R224),$R226:$R$1000,0)+ROW($R226)-1,"")</f>
        <v/>
      </c>
      <c r="U224" s="1" t="str">
        <f t="shared" ca="1" si="53"/>
        <v/>
      </c>
      <c r="V224" s="11" t="str">
        <f t="shared" ca="1" si="54"/>
        <v/>
      </c>
      <c r="W224" s="11"/>
      <c r="X224" s="11"/>
      <c r="Y224" s="12" t="str">
        <f ca="1">IF(V224&lt;&gt;"",IF(ABS($R224)&lt;0.8*Analyse!$AO$7/2,ABS($V224-$S224)/(INDIRECT($X$5)/100),""),"")</f>
        <v/>
      </c>
      <c r="AL224" s="1"/>
      <c r="AM224" s="2"/>
    </row>
    <row r="225" spans="2:39" x14ac:dyDescent="0.2">
      <c r="B225">
        <v>10.67</v>
      </c>
      <c r="C225">
        <v>2.3199999999999998</v>
      </c>
      <c r="D225" s="13">
        <f ca="1">IF(B225&lt;&gt;"",TRUNC(B225-Analyse!$AP$7,2),"")</f>
        <v>10.6</v>
      </c>
      <c r="F225" s="1">
        <f t="shared" ca="1" si="55"/>
        <v>10.6</v>
      </c>
      <c r="G225" s="12">
        <f ca="1">IF(F225&lt;&gt;"",ROW($D$5)+MATCH(F225,INDIRECT(Analyse!$AR$7):INDIRECT(Analyse!$AS$7)),"")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8.9999999999999858E-2</v>
      </c>
      <c r="M225" s="10">
        <f t="shared" ca="1" si="47"/>
        <v>-9.9999999999999645E-2</v>
      </c>
      <c r="N225" s="2">
        <f t="shared" ca="1" si="48"/>
        <v>-0.9000000000000018</v>
      </c>
      <c r="O225" s="10">
        <f t="shared" ca="1" si="49"/>
        <v>11.860000000000019</v>
      </c>
      <c r="P225" s="2">
        <f t="shared" ca="1" si="50"/>
        <v>2.3200000000000003</v>
      </c>
      <c r="R225" s="1">
        <f t="shared" ca="1" si="51"/>
        <v>10.6</v>
      </c>
      <c r="S225" s="2">
        <f t="shared" ca="1" si="52"/>
        <v>2.3200000000000003</v>
      </c>
      <c r="T225" s="1" t="str">
        <f ca="1">IF(R225&lt;0,MATCH(ABS(R225),$R227:$R$1000,0)+ROW($R227)-1,"")</f>
        <v/>
      </c>
      <c r="U225" s="1" t="str">
        <f t="shared" ca="1" si="53"/>
        <v/>
      </c>
      <c r="V225" s="11" t="str">
        <f t="shared" ca="1" si="54"/>
        <v/>
      </c>
      <c r="W225" s="11"/>
      <c r="X225" s="11"/>
      <c r="Y225" s="12" t="str">
        <f ca="1">IF(V225&lt;&gt;"",IF(ABS($R225)&lt;0.8*Analyse!$AO$7/2,ABS($V225-$S225)/(INDIRECT($X$5)/100),""),"")</f>
        <v/>
      </c>
      <c r="AL225" s="1"/>
      <c r="AM225" s="2"/>
    </row>
    <row r="226" spans="2:39" x14ac:dyDescent="0.2">
      <c r="B226">
        <v>10.77</v>
      </c>
      <c r="C226">
        <v>2.23</v>
      </c>
      <c r="D226" s="13">
        <f ca="1">IF(B226&lt;&gt;"",TRUNC(B226-Analyse!$AP$7,2),"")</f>
        <v>10.7</v>
      </c>
      <c r="F226" s="1">
        <f t="shared" ca="1" si="55"/>
        <v>10.7</v>
      </c>
      <c r="G226" s="12">
        <f ca="1">IF(F226&lt;&gt;"",ROW($D$5)+MATCH(F226,INDIRECT(Analyse!$AR$7):INDIRECT(Analyse!$AS$7)),"")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6.0000000000000053E-2</v>
      </c>
      <c r="M226" s="10">
        <f t="shared" ca="1" si="47"/>
        <v>-0.10000000000000142</v>
      </c>
      <c r="N226" s="2">
        <f t="shared" ca="1" si="48"/>
        <v>-0.59999999999999198</v>
      </c>
      <c r="O226" s="10">
        <f t="shared" ca="1" si="49"/>
        <v>8.6499999999999133</v>
      </c>
      <c r="P226" s="2">
        <f t="shared" ca="1" si="50"/>
        <v>2.2299999999999995</v>
      </c>
      <c r="R226" s="1">
        <f t="shared" ca="1" si="51"/>
        <v>10.7</v>
      </c>
      <c r="S226" s="2">
        <f t="shared" ca="1" si="52"/>
        <v>2.2299999999999995</v>
      </c>
      <c r="T226" s="1" t="str">
        <f ca="1">IF(R226&lt;0,MATCH(ABS(R226),$R228:$R$1000,0)+ROW($R228)-1,"")</f>
        <v/>
      </c>
      <c r="U226" s="1" t="str">
        <f t="shared" ca="1" si="53"/>
        <v/>
      </c>
      <c r="V226" s="11" t="str">
        <f t="shared" ca="1" si="54"/>
        <v/>
      </c>
      <c r="W226" s="11"/>
      <c r="X226" s="11"/>
      <c r="Y226" s="12" t="str">
        <f ca="1">IF(V226&lt;&gt;"",IF(ABS($R226)&lt;0.8*Analyse!$AO$7/2,ABS($V226-$S226)/(INDIRECT($X$5)/100),""),"")</f>
        <v/>
      </c>
      <c r="AL226" s="1"/>
      <c r="AM226" s="2"/>
    </row>
    <row r="227" spans="2:39" x14ac:dyDescent="0.2">
      <c r="B227">
        <v>10.87</v>
      </c>
      <c r="C227">
        <v>2.17</v>
      </c>
      <c r="D227" s="13">
        <f ca="1">IF(B227&lt;&gt;"",TRUNC(B227-Analyse!$AP$7,2),"")</f>
        <v>10.8</v>
      </c>
      <c r="F227" s="1">
        <f t="shared" ca="1" si="55"/>
        <v>10.8</v>
      </c>
      <c r="G227" s="12">
        <f ca="1">IF(F227&lt;&gt;"",ROW($D$5)+MATCH(F227,INDIRECT(Analyse!$AR$7):INDIRECT(Analyse!$AS$7)),"")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4.9999999999999822E-2</v>
      </c>
      <c r="M227" s="10">
        <f t="shared" ca="1" si="47"/>
        <v>-9.9999999999999645E-2</v>
      </c>
      <c r="N227" s="2">
        <f t="shared" ca="1" si="48"/>
        <v>-0.5</v>
      </c>
      <c r="O227" s="10">
        <f t="shared" ca="1" si="49"/>
        <v>7.57</v>
      </c>
      <c r="P227" s="2">
        <f t="shared" ca="1" si="50"/>
        <v>2.17</v>
      </c>
      <c r="R227" s="1">
        <f t="shared" ca="1" si="51"/>
        <v>10.8</v>
      </c>
      <c r="S227" s="2">
        <f t="shared" ca="1" si="52"/>
        <v>2.17</v>
      </c>
      <c r="T227" s="1" t="str">
        <f ca="1">IF(R227&lt;0,MATCH(ABS(R227),$R229:$R$1000,0)+ROW($R229)-1,"")</f>
        <v/>
      </c>
      <c r="U227" s="1" t="str">
        <f t="shared" ca="1" si="53"/>
        <v/>
      </c>
      <c r="V227" s="11" t="str">
        <f t="shared" ca="1" si="54"/>
        <v/>
      </c>
      <c r="W227" s="11"/>
      <c r="X227" s="11"/>
      <c r="Y227" s="12" t="str">
        <f ca="1">IF(V227&lt;&gt;"",IF(ABS($R227)&lt;0.8*Analyse!$AO$7/2,ABS($V227-$S227)/(INDIRECT($X$5)/100),""),"")</f>
        <v/>
      </c>
      <c r="AL227" s="1"/>
      <c r="AM227" s="2"/>
    </row>
    <row r="228" spans="2:39" x14ac:dyDescent="0.2">
      <c r="B228">
        <v>10.97</v>
      </c>
      <c r="C228">
        <v>2.12</v>
      </c>
      <c r="D228" s="13">
        <f ca="1">IF(B228&lt;&gt;"",TRUNC(B228-Analyse!$AP$7,2),"")</f>
        <v>10.9</v>
      </c>
      <c r="F228" s="1">
        <f t="shared" ca="1" si="55"/>
        <v>10.9</v>
      </c>
      <c r="G228" s="12">
        <f ca="1">IF(F228&lt;&gt;"",ROW($D$5)+MATCH(F228,INDIRECT(Analyse!$AR$7):INDIRECT(Analyse!$AS$7)),"")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-9.9999999999997868E-3</v>
      </c>
      <c r="M228" s="10">
        <f t="shared" ca="1" si="47"/>
        <v>-9.9999999999999645E-2</v>
      </c>
      <c r="N228" s="2">
        <f t="shared" ca="1" si="48"/>
        <v>9.9999999999998229E-2</v>
      </c>
      <c r="O228" s="10">
        <f t="shared" ca="1" si="49"/>
        <v>1.0300000000000193</v>
      </c>
      <c r="P228" s="2">
        <f t="shared" ca="1" si="50"/>
        <v>2.12</v>
      </c>
      <c r="R228" s="1">
        <f t="shared" ca="1" si="51"/>
        <v>10.9</v>
      </c>
      <c r="S228" s="2">
        <f t="shared" ca="1" si="52"/>
        <v>2.12</v>
      </c>
      <c r="T228" s="1" t="str">
        <f ca="1">IF(R228&lt;0,MATCH(ABS(R228),$R230:$R$1000,0)+ROW($R230)-1,"")</f>
        <v/>
      </c>
      <c r="U228" s="1" t="str">
        <f t="shared" ca="1" si="53"/>
        <v/>
      </c>
      <c r="V228" s="11" t="str">
        <f t="shared" ca="1" si="54"/>
        <v/>
      </c>
      <c r="W228" s="11"/>
      <c r="X228" s="11"/>
      <c r="Y228" s="12" t="str">
        <f ca="1">IF(V228&lt;&gt;"",IF(ABS($R228)&lt;0.8*Analyse!$AO$7/2,ABS($V228-$S228)/(INDIRECT($X$5)/100),""),"")</f>
        <v/>
      </c>
      <c r="AL228" s="1"/>
      <c r="AM228" s="2"/>
    </row>
    <row r="229" spans="2:39" x14ac:dyDescent="0.2">
      <c r="B229">
        <v>11.07</v>
      </c>
      <c r="C229">
        <v>2.13</v>
      </c>
      <c r="D229" s="13">
        <f ca="1">IF(B229&lt;&gt;"",TRUNC(B229-Analyse!$AP$7,2),"")</f>
        <v>11</v>
      </c>
      <c r="F229" s="1">
        <f t="shared" ca="1" si="55"/>
        <v>11</v>
      </c>
      <c r="G229" s="12">
        <f ca="1">IF(F229&lt;&gt;"",ROW($D$5)+MATCH(F229,INDIRECT(Analyse!$AR$7):INDIRECT(Analyse!$AS$7)),"")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6.0000000000000053E-2</v>
      </c>
      <c r="M229" s="10">
        <f t="shared" ca="1" si="47"/>
        <v>-9.9999999999999645E-2</v>
      </c>
      <c r="N229" s="2">
        <f t="shared" ca="1" si="48"/>
        <v>-0.60000000000000264</v>
      </c>
      <c r="O229" s="10">
        <f t="shared" ca="1" si="49"/>
        <v>8.7300000000000288</v>
      </c>
      <c r="P229" s="2">
        <f t="shared" ca="1" si="50"/>
        <v>2.13</v>
      </c>
      <c r="R229" s="1">
        <f t="shared" ca="1" si="51"/>
        <v>11</v>
      </c>
      <c r="S229" s="2">
        <f t="shared" ca="1" si="52"/>
        <v>2.13</v>
      </c>
      <c r="T229" s="1" t="str">
        <f ca="1">IF(R229&lt;0,MATCH(ABS(R229),$R231:$R$1000,0)+ROW($R231)-1,"")</f>
        <v/>
      </c>
      <c r="U229" s="1" t="str">
        <f t="shared" ca="1" si="53"/>
        <v/>
      </c>
      <c r="V229" s="11" t="str">
        <f t="shared" ca="1" si="54"/>
        <v/>
      </c>
      <c r="W229" s="11"/>
      <c r="X229" s="11"/>
      <c r="Y229" s="12" t="str">
        <f ca="1">IF(V229&lt;&gt;"",IF(ABS($R229)&lt;0.8*Analyse!$AO$7/2,ABS($V229-$S229)/(INDIRECT($X$5)/100),""),"")</f>
        <v/>
      </c>
      <c r="AL229" s="1"/>
      <c r="AM229" s="2"/>
    </row>
    <row r="230" spans="2:39" x14ac:dyDescent="0.2">
      <c r="B230">
        <v>11.17</v>
      </c>
      <c r="C230">
        <v>2.0699999999999998</v>
      </c>
      <c r="D230" s="13">
        <f ca="1">IF(B230&lt;&gt;"",TRUNC(B230-Analyse!$AP$7,2),"")</f>
        <v>11.1</v>
      </c>
      <c r="F230" s="1">
        <f t="shared" ca="1" si="55"/>
        <v>11.1</v>
      </c>
      <c r="G230" s="12">
        <f ca="1">IF(F230&lt;&gt;"",ROW($D$5)+MATCH(F230,INDIRECT(Analyse!$AR$7):INDIRECT(Analyse!$AS$7)),"")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9.9999999999999867E-2</v>
      </c>
      <c r="M230" s="10">
        <f t="shared" ca="1" si="47"/>
        <v>-9.9999999999999645E-2</v>
      </c>
      <c r="N230" s="2">
        <f t="shared" ca="1" si="48"/>
        <v>-1.0000000000000022</v>
      </c>
      <c r="O230" s="10">
        <f t="shared" ca="1" si="49"/>
        <v>13.170000000000025</v>
      </c>
      <c r="P230" s="2">
        <f t="shared" ca="1" si="50"/>
        <v>2.0700000000000003</v>
      </c>
      <c r="R230" s="1">
        <f t="shared" ca="1" si="51"/>
        <v>11.1</v>
      </c>
      <c r="S230" s="2">
        <f t="shared" ca="1" si="52"/>
        <v>2.0700000000000003</v>
      </c>
      <c r="T230" s="1" t="str">
        <f ca="1">IF(R230&lt;0,MATCH(ABS(R230),$R232:$R$1000,0)+ROW($R232)-1,"")</f>
        <v/>
      </c>
      <c r="U230" s="1" t="str">
        <f t="shared" ca="1" si="53"/>
        <v/>
      </c>
      <c r="V230" s="11" t="str">
        <f t="shared" ca="1" si="54"/>
        <v/>
      </c>
      <c r="W230" s="11"/>
      <c r="X230" s="11"/>
      <c r="Y230" s="12" t="str">
        <f ca="1">IF(V230&lt;&gt;"",IF(ABS($R230)&lt;0.8*Analyse!$AO$7/2,ABS($V230-$S230)/(INDIRECT($X$5)/100),""),"")</f>
        <v/>
      </c>
      <c r="AL230" s="1"/>
      <c r="AM230" s="2"/>
    </row>
    <row r="231" spans="2:39" x14ac:dyDescent="0.2">
      <c r="B231">
        <v>11.27</v>
      </c>
      <c r="C231">
        <v>1.97</v>
      </c>
      <c r="D231" s="13">
        <f ca="1">IF(B231&lt;&gt;"",TRUNC(B231-Analyse!$AP$7,2),"")</f>
        <v>11.2</v>
      </c>
      <c r="F231" s="1">
        <f t="shared" ca="1" si="55"/>
        <v>11.2</v>
      </c>
      <c r="G231" s="12">
        <f ca="1">IF(F231&lt;&gt;"",ROW($D$5)+MATCH(F231,INDIRECT(Analyse!$AR$7):INDIRECT(Analyse!$AS$7)),"")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3.0000000000000027E-2</v>
      </c>
      <c r="M231" s="10">
        <f t="shared" ca="1" si="47"/>
        <v>-0.10000000000000142</v>
      </c>
      <c r="N231" s="2">
        <f t="shared" ca="1" si="48"/>
        <v>-0.29999999999999599</v>
      </c>
      <c r="O231" s="10">
        <f t="shared" ca="1" si="49"/>
        <v>5.3299999999999548</v>
      </c>
      <c r="P231" s="2">
        <f t="shared" ca="1" si="50"/>
        <v>1.9699999999999998</v>
      </c>
      <c r="R231" s="1">
        <f t="shared" ca="1" si="51"/>
        <v>11.2</v>
      </c>
      <c r="S231" s="2">
        <f t="shared" ca="1" si="52"/>
        <v>1.9699999999999998</v>
      </c>
      <c r="T231" s="1" t="str">
        <f ca="1">IF(R231&lt;0,MATCH(ABS(R231),$R233:$R$1000,0)+ROW($R233)-1,"")</f>
        <v/>
      </c>
      <c r="U231" s="1" t="str">
        <f t="shared" ca="1" si="53"/>
        <v/>
      </c>
      <c r="V231" s="11" t="str">
        <f t="shared" ca="1" si="54"/>
        <v/>
      </c>
      <c r="W231" s="11"/>
      <c r="X231" s="11"/>
      <c r="Y231" s="12" t="str">
        <f ca="1">IF(V231&lt;&gt;"",IF(ABS($R231)&lt;0.8*Analyse!$AO$7/2,ABS($V231-$S231)/(INDIRECT($X$5)/100),""),"")</f>
        <v/>
      </c>
      <c r="AL231" s="1"/>
      <c r="AM231" s="2"/>
    </row>
    <row r="232" spans="2:39" x14ac:dyDescent="0.2">
      <c r="B232">
        <v>11.37</v>
      </c>
      <c r="C232">
        <v>1.94</v>
      </c>
      <c r="D232" s="13">
        <f ca="1">IF(B232&lt;&gt;"",TRUNC(B232-Analyse!$AP$7,2),"")</f>
        <v>11.3</v>
      </c>
      <c r="F232" s="1">
        <f t="shared" ca="1" si="55"/>
        <v>11.3</v>
      </c>
      <c r="G232" s="12">
        <f ca="1">IF(F232&lt;&gt;"",ROW($D$5)+MATCH(F232,INDIRECT(Analyse!$AR$7):INDIRECT(Analyse!$AS$7)),"")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5.0000000000000044E-2</v>
      </c>
      <c r="M232" s="10">
        <f t="shared" ca="1" si="47"/>
        <v>-9.9999999999999645E-2</v>
      </c>
      <c r="N232" s="2">
        <f t="shared" ca="1" si="48"/>
        <v>-0.50000000000000222</v>
      </c>
      <c r="O232" s="10">
        <f t="shared" ca="1" si="49"/>
        <v>7.5900000000000247</v>
      </c>
      <c r="P232" s="2">
        <f t="shared" ca="1" si="50"/>
        <v>1.9399999999999995</v>
      </c>
      <c r="R232" s="1">
        <f t="shared" ca="1" si="51"/>
        <v>11.3</v>
      </c>
      <c r="S232" s="2">
        <f t="shared" ca="1" si="52"/>
        <v>1.9399999999999995</v>
      </c>
      <c r="T232" s="1" t="str">
        <f ca="1">IF(R232&lt;0,MATCH(ABS(R232),$R234:$R$1000,0)+ROW($R234)-1,"")</f>
        <v/>
      </c>
      <c r="U232" s="1" t="str">
        <f t="shared" ca="1" si="53"/>
        <v/>
      </c>
      <c r="V232" s="11" t="str">
        <f t="shared" ca="1" si="54"/>
        <v/>
      </c>
      <c r="W232" s="11"/>
      <c r="X232" s="11"/>
      <c r="Y232" s="12" t="str">
        <f ca="1">IF(V232&lt;&gt;"",IF(ABS($R232)&lt;0.8*Analyse!$AO$7/2,ABS($V232-$S232)/(INDIRECT($X$5)/100),""),"")</f>
        <v/>
      </c>
      <c r="AL232" s="1"/>
      <c r="AM232" s="2"/>
    </row>
    <row r="233" spans="2:39" x14ac:dyDescent="0.2">
      <c r="B233">
        <v>11.47</v>
      </c>
      <c r="C233">
        <v>1.89</v>
      </c>
      <c r="D233" s="13">
        <f ca="1">IF(B233&lt;&gt;"",TRUNC(B233-Analyse!$AP$7,2),"")</f>
        <v>11.4</v>
      </c>
      <c r="F233" s="1">
        <f t="shared" ca="1" si="55"/>
        <v>11.4</v>
      </c>
      <c r="G233" s="12">
        <f ca="1">IF(F233&lt;&gt;"",ROW($D$5)+MATCH(F233,INDIRECT(Analyse!$AR$7):INDIRECT(Analyse!$AS$7)),"")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 t="str">
        <f t="shared" ca="1" si="46"/>
        <v/>
      </c>
      <c r="M233" s="10" t="str">
        <f t="shared" ca="1" si="47"/>
        <v/>
      </c>
      <c r="N233" s="2" t="str">
        <f t="shared" ca="1" si="48"/>
        <v/>
      </c>
      <c r="O233" s="10" t="str">
        <f t="shared" ca="1" si="49"/>
        <v/>
      </c>
      <c r="P233" s="2" t="str">
        <f t="shared" ca="1" si="50"/>
        <v/>
      </c>
      <c r="R233" s="1">
        <f t="shared" ca="1" si="51"/>
        <v>11.4</v>
      </c>
      <c r="S233" s="2" t="str">
        <f t="shared" ca="1" si="52"/>
        <v/>
      </c>
      <c r="T233" s="1" t="str">
        <f ca="1">IF(R233&lt;0,MATCH(ABS(R233),$R235:$R$1000,0)+ROW($R235)-1,"")</f>
        <v/>
      </c>
      <c r="U233" s="1" t="str">
        <f t="shared" ca="1" si="53"/>
        <v/>
      </c>
      <c r="V233" s="11" t="str">
        <f t="shared" ca="1" si="54"/>
        <v/>
      </c>
      <c r="W233" s="11"/>
      <c r="X233" s="11"/>
      <c r="Y233" s="12" t="str">
        <f ca="1">IF(V233&lt;&gt;"",IF(ABS($R233)&lt;0.8*Analyse!$AO$7/2,ABS($V233-$S233)/(INDIRECT($X$5)/100),""),"")</f>
        <v/>
      </c>
      <c r="AL233" s="1"/>
      <c r="AM233" s="2"/>
    </row>
    <row r="234" spans="2:39" x14ac:dyDescent="0.2">
      <c r="D234" s="13" t="str">
        <f>IF(B234&lt;&gt;"",TRUNC(B234-Analyse!$AP$7,2),"")</f>
        <v/>
      </c>
      <c r="F234" s="1" t="str">
        <f t="shared" si="55"/>
        <v/>
      </c>
      <c r="G234" s="12" t="str">
        <f ca="1">IF(F234&lt;&gt;"",ROW($D$5)+MATCH(F234,INDIRECT(Analyse!$AR$7):INDIRECT(Analyse!$AS$7)),"")</f>
        <v/>
      </c>
      <c r="H234" s="1" t="str">
        <f t="shared" ca="1" si="42"/>
        <v/>
      </c>
      <c r="I234" s="1" t="e">
        <f t="shared" ca="1" si="43"/>
        <v>#VALUE!</v>
      </c>
      <c r="J234" s="1" t="str">
        <f t="shared" ca="1" si="44"/>
        <v>C</v>
      </c>
      <c r="K234" s="1" t="e">
        <f t="shared" ca="1" si="45"/>
        <v>#VALUE!</v>
      </c>
      <c r="L234" s="10" t="e">
        <f t="shared" ca="1" si="46"/>
        <v>#REF!</v>
      </c>
      <c r="M234" s="10" t="e">
        <f t="shared" ca="1" si="47"/>
        <v>#REF!</v>
      </c>
      <c r="N234" s="2" t="e">
        <f t="shared" ca="1" si="48"/>
        <v>#REF!</v>
      </c>
      <c r="O234" s="10" t="e">
        <f t="shared" ca="1" si="49"/>
        <v>#REF!</v>
      </c>
      <c r="P234" s="2" t="e">
        <f t="shared" ca="1" si="50"/>
        <v>#REF!</v>
      </c>
      <c r="R234" s="1" t="str">
        <f t="shared" si="51"/>
        <v/>
      </c>
      <c r="S234" s="2" t="e">
        <f t="shared" ca="1" si="52"/>
        <v>#REF!</v>
      </c>
      <c r="T234" s="1" t="str">
        <f>IF(R234&lt;0,MATCH(ABS(R234),$R236:$R$1000,0)+ROW($R236)-1,"")</f>
        <v/>
      </c>
      <c r="U234" s="1" t="str">
        <f t="shared" si="53"/>
        <v/>
      </c>
      <c r="V234" s="11" t="str">
        <f t="shared" ca="1" si="54"/>
        <v/>
      </c>
      <c r="W234" s="11"/>
      <c r="X234" s="11"/>
      <c r="Y234" s="12" t="str">
        <f ca="1">IF(V234&lt;&gt;"",IF(ABS($R234)&lt;0.8*Analyse!$AO$7/2,ABS($V234-$S234)/(INDIRECT($X$5)/100),""),"")</f>
        <v/>
      </c>
      <c r="AL234" s="1"/>
      <c r="AM234" s="2"/>
    </row>
    <row r="235" spans="2:39" x14ac:dyDescent="0.2">
      <c r="D235" s="13" t="str">
        <f>IF(B235&lt;&gt;"",TRUNC(B235-Analyse!$AP$7,2),"")</f>
        <v/>
      </c>
      <c r="F235" s="1" t="str">
        <f t="shared" si="55"/>
        <v/>
      </c>
      <c r="G235" s="12" t="str">
        <f ca="1">IF(F235&lt;&gt;"",ROW($D$5)+MATCH(F235,INDIRECT(Analyse!$AR$7):INDIRECT(Analyse!$AS$7)),"")</f>
        <v/>
      </c>
      <c r="H235" s="1" t="str">
        <f t="shared" ca="1" si="42"/>
        <v/>
      </c>
      <c r="I235" s="1" t="e">
        <f t="shared" ca="1" si="43"/>
        <v>#VALUE!</v>
      </c>
      <c r="J235" s="1" t="str">
        <f t="shared" ca="1" si="44"/>
        <v>C</v>
      </c>
      <c r="K235" s="1" t="e">
        <f t="shared" ca="1" si="45"/>
        <v>#VALUE!</v>
      </c>
      <c r="L235" s="10" t="e">
        <f t="shared" ca="1" si="46"/>
        <v>#REF!</v>
      </c>
      <c r="M235" s="10" t="e">
        <f t="shared" ca="1" si="47"/>
        <v>#REF!</v>
      </c>
      <c r="N235" s="2" t="e">
        <f t="shared" ca="1" si="48"/>
        <v>#REF!</v>
      </c>
      <c r="O235" s="10" t="e">
        <f t="shared" ca="1" si="49"/>
        <v>#REF!</v>
      </c>
      <c r="P235" s="2" t="e">
        <f t="shared" ca="1" si="50"/>
        <v>#REF!</v>
      </c>
      <c r="R235" s="1" t="str">
        <f t="shared" si="51"/>
        <v/>
      </c>
      <c r="S235" s="2" t="e">
        <f t="shared" ca="1" si="52"/>
        <v>#REF!</v>
      </c>
      <c r="T235" s="1" t="str">
        <f>IF(R235&lt;0,MATCH(ABS(R235),$R237:$R$1000,0)+ROW($R237)-1,"")</f>
        <v/>
      </c>
      <c r="U235" s="1" t="str">
        <f t="shared" si="53"/>
        <v/>
      </c>
      <c r="V235" s="11" t="str">
        <f t="shared" ca="1" si="54"/>
        <v/>
      </c>
      <c r="W235" s="11"/>
      <c r="X235" s="11"/>
      <c r="Y235" s="12" t="str">
        <f ca="1">IF(V235&lt;&gt;"",IF(ABS($R235)&lt;0.8*Analyse!$AO$7/2,ABS($V235-$S235)/(INDIRECT($X$5)/100),""),"")</f>
        <v/>
      </c>
      <c r="AL235" s="1"/>
      <c r="AM235" s="2"/>
    </row>
    <row r="236" spans="2:39" x14ac:dyDescent="0.2">
      <c r="D236" s="13" t="str">
        <f>IF(B236&lt;&gt;"",TRUNC(B236-Analyse!$AP$7,2),"")</f>
        <v/>
      </c>
      <c r="F236" s="1" t="str">
        <f t="shared" si="55"/>
        <v/>
      </c>
      <c r="G236" s="12" t="str">
        <f ca="1">IF(F236&lt;&gt;"",ROW($D$5)+MATCH(F236,INDIRECT(Analyse!$AR$7):INDIRECT(Analyse!$AS$7)),"")</f>
        <v/>
      </c>
      <c r="H236" s="1" t="str">
        <f t="shared" ca="1" si="42"/>
        <v/>
      </c>
      <c r="I236" s="1" t="e">
        <f t="shared" ca="1" si="43"/>
        <v>#VALUE!</v>
      </c>
      <c r="J236" s="1" t="str">
        <f t="shared" ca="1" si="44"/>
        <v>C</v>
      </c>
      <c r="K236" s="1" t="e">
        <f t="shared" ca="1" si="45"/>
        <v>#VALUE!</v>
      </c>
      <c r="L236" s="10" t="e">
        <f t="shared" ca="1" si="46"/>
        <v>#REF!</v>
      </c>
      <c r="M236" s="10" t="e">
        <f t="shared" ca="1" si="47"/>
        <v>#REF!</v>
      </c>
      <c r="N236" s="2" t="e">
        <f t="shared" ca="1" si="48"/>
        <v>#REF!</v>
      </c>
      <c r="O236" s="10" t="e">
        <f t="shared" ca="1" si="49"/>
        <v>#REF!</v>
      </c>
      <c r="P236" s="2" t="e">
        <f t="shared" ca="1" si="50"/>
        <v>#REF!</v>
      </c>
      <c r="R236" s="1" t="str">
        <f t="shared" si="51"/>
        <v/>
      </c>
      <c r="S236" s="2" t="e">
        <f t="shared" ca="1" si="52"/>
        <v>#REF!</v>
      </c>
      <c r="T236" s="1" t="str">
        <f>IF(R236&lt;0,MATCH(ABS(R236),$R238:$R$1000,0)+ROW($R238)-1,"")</f>
        <v/>
      </c>
      <c r="U236" s="1" t="str">
        <f t="shared" si="53"/>
        <v/>
      </c>
      <c r="V236" s="11" t="str">
        <f t="shared" ca="1" si="54"/>
        <v/>
      </c>
      <c r="W236" s="11"/>
      <c r="X236" s="11"/>
      <c r="Y236" s="12" t="str">
        <f ca="1">IF(V236&lt;&gt;"",IF(ABS($R236)&lt;0.8*Analyse!$AO$7/2,ABS($V236-$S236)/(INDIRECT($X$5)/100),""),"")</f>
        <v/>
      </c>
      <c r="AL236" s="1"/>
      <c r="AM236" s="2"/>
    </row>
    <row r="237" spans="2:39" x14ac:dyDescent="0.2">
      <c r="D237" s="13" t="str">
        <f>IF(B237&lt;&gt;"",TRUNC(B237-Analyse!$AP$7,2),"")</f>
        <v/>
      </c>
      <c r="F237" s="1" t="str">
        <f t="shared" si="55"/>
        <v/>
      </c>
      <c r="G237" s="12" t="str">
        <f ca="1">IF(F237&lt;&gt;"",ROW($D$5)+MATCH(F237,INDIRECT(Analyse!$AR$7):INDIRECT(Analyse!$AS$7)),"")</f>
        <v/>
      </c>
      <c r="H237" s="1" t="str">
        <f t="shared" ca="1" si="42"/>
        <v/>
      </c>
      <c r="I237" s="1" t="e">
        <f t="shared" ca="1" si="43"/>
        <v>#VALUE!</v>
      </c>
      <c r="J237" s="1" t="str">
        <f t="shared" ca="1" si="44"/>
        <v>C</v>
      </c>
      <c r="K237" s="1" t="e">
        <f t="shared" ca="1" si="45"/>
        <v>#VALUE!</v>
      </c>
      <c r="L237" s="10" t="e">
        <f t="shared" ca="1" si="46"/>
        <v>#REF!</v>
      </c>
      <c r="M237" s="10" t="e">
        <f t="shared" ca="1" si="47"/>
        <v>#REF!</v>
      </c>
      <c r="N237" s="2" t="e">
        <f t="shared" ca="1" si="48"/>
        <v>#REF!</v>
      </c>
      <c r="O237" s="10" t="e">
        <f t="shared" ca="1" si="49"/>
        <v>#REF!</v>
      </c>
      <c r="P237" s="2" t="e">
        <f t="shared" ca="1" si="50"/>
        <v>#REF!</v>
      </c>
      <c r="R237" s="1" t="str">
        <f t="shared" si="51"/>
        <v/>
      </c>
      <c r="S237" s="2" t="e">
        <f t="shared" ca="1" si="52"/>
        <v>#REF!</v>
      </c>
      <c r="T237" s="1" t="str">
        <f>IF(R237&lt;0,MATCH(ABS(R237),$R239:$R$1000,0)+ROW($R239)-1,"")</f>
        <v/>
      </c>
      <c r="U237" s="1" t="str">
        <f t="shared" si="53"/>
        <v/>
      </c>
      <c r="V237" s="11" t="str">
        <f t="shared" ca="1" si="54"/>
        <v/>
      </c>
      <c r="W237" s="11"/>
      <c r="X237" s="11"/>
      <c r="Y237" s="12" t="str">
        <f ca="1">IF(V237&lt;&gt;"",IF(ABS($R237)&lt;0.8*Analyse!$AO$7/2,ABS($V237-$S237)/(INDIRECT($X$5)/100),""),"")</f>
        <v/>
      </c>
      <c r="AL237" s="1"/>
      <c r="AM237" s="2"/>
    </row>
    <row r="238" spans="2:39" x14ac:dyDescent="0.2">
      <c r="D238" s="13" t="str">
        <f>IF(B238&lt;&gt;"",TRUNC(B238-Analyse!$AP$7,2),"")</f>
        <v/>
      </c>
      <c r="F238" s="1" t="str">
        <f t="shared" si="55"/>
        <v/>
      </c>
      <c r="G238" s="12" t="str">
        <f ca="1">IF(F238&lt;&gt;"",ROW($D$5)+MATCH(F238,INDIRECT(Analyse!$AR$7):INDIRECT(Analyse!$AS$7)),"")</f>
        <v/>
      </c>
      <c r="H238" s="1" t="str">
        <f t="shared" ca="1" si="42"/>
        <v/>
      </c>
      <c r="I238" s="1" t="e">
        <f t="shared" ca="1" si="43"/>
        <v>#VALUE!</v>
      </c>
      <c r="J238" s="1" t="str">
        <f t="shared" ca="1" si="44"/>
        <v>C</v>
      </c>
      <c r="K238" s="1" t="e">
        <f t="shared" ca="1" si="45"/>
        <v>#VALUE!</v>
      </c>
      <c r="L238" s="10" t="e">
        <f t="shared" ca="1" si="46"/>
        <v>#REF!</v>
      </c>
      <c r="M238" s="10" t="e">
        <f t="shared" ca="1" si="47"/>
        <v>#REF!</v>
      </c>
      <c r="N238" s="2" t="e">
        <f t="shared" ca="1" si="48"/>
        <v>#REF!</v>
      </c>
      <c r="O238" s="10" t="e">
        <f t="shared" ca="1" si="49"/>
        <v>#REF!</v>
      </c>
      <c r="P238" s="2" t="e">
        <f t="shared" ca="1" si="50"/>
        <v>#REF!</v>
      </c>
      <c r="R238" s="1" t="str">
        <f t="shared" si="51"/>
        <v/>
      </c>
      <c r="S238" s="2" t="e">
        <f t="shared" ca="1" si="52"/>
        <v>#REF!</v>
      </c>
      <c r="T238" s="1" t="str">
        <f>IF(R238&lt;0,MATCH(ABS(R238),$R240:$R$1000,0)+ROW($R240)-1,"")</f>
        <v/>
      </c>
      <c r="U238" s="1" t="str">
        <f t="shared" si="53"/>
        <v/>
      </c>
      <c r="V238" s="11" t="str">
        <f t="shared" ca="1" si="54"/>
        <v/>
      </c>
      <c r="W238" s="11"/>
      <c r="X238" s="11"/>
      <c r="Y238" s="12" t="str">
        <f ca="1">IF(V238&lt;&gt;"",IF(ABS($R238)&lt;0.8*Analyse!$AO$7/2,ABS($V238-$S238)/(INDIRECT($X$5)/100),""),"")</f>
        <v/>
      </c>
      <c r="AL238" s="1"/>
      <c r="AM238" s="2"/>
    </row>
    <row r="239" spans="2:39" x14ac:dyDescent="0.2">
      <c r="D239" s="13" t="str">
        <f>IF(B239&lt;&gt;"",TRUNC(B239-Analyse!$AP$7,2),"")</f>
        <v/>
      </c>
      <c r="F239" s="1" t="str">
        <f t="shared" si="55"/>
        <v/>
      </c>
      <c r="G239" s="12" t="str">
        <f ca="1">IF(F239&lt;&gt;"",ROW($D$5)+MATCH(F239,INDIRECT(Analyse!$AR$7):INDIRECT(Analyse!$AS$7)),"")</f>
        <v/>
      </c>
      <c r="H239" s="1" t="str">
        <f t="shared" ca="1" si="42"/>
        <v/>
      </c>
      <c r="I239" s="1" t="e">
        <f t="shared" ca="1" si="43"/>
        <v>#VALUE!</v>
      </c>
      <c r="J239" s="1" t="str">
        <f t="shared" ca="1" si="44"/>
        <v>C</v>
      </c>
      <c r="K239" s="1" t="e">
        <f t="shared" ca="1" si="45"/>
        <v>#VALUE!</v>
      </c>
      <c r="L239" s="10" t="e">
        <f t="shared" ca="1" si="46"/>
        <v>#REF!</v>
      </c>
      <c r="M239" s="10" t="e">
        <f t="shared" ca="1" si="47"/>
        <v>#REF!</v>
      </c>
      <c r="N239" s="2" t="e">
        <f t="shared" ca="1" si="48"/>
        <v>#REF!</v>
      </c>
      <c r="O239" s="10" t="e">
        <f t="shared" ca="1" si="49"/>
        <v>#REF!</v>
      </c>
      <c r="P239" s="2" t="e">
        <f t="shared" ca="1" si="50"/>
        <v>#REF!</v>
      </c>
      <c r="R239" s="1" t="str">
        <f t="shared" si="51"/>
        <v/>
      </c>
      <c r="S239" s="2" t="e">
        <f t="shared" ca="1" si="52"/>
        <v>#REF!</v>
      </c>
      <c r="T239" s="1" t="str">
        <f>IF(R239&lt;0,MATCH(ABS(R239),$R241:$R$1000,0)+ROW($R241)-1,"")</f>
        <v/>
      </c>
      <c r="U239" s="1" t="str">
        <f t="shared" si="53"/>
        <v/>
      </c>
      <c r="V239" s="11" t="str">
        <f t="shared" ca="1" si="54"/>
        <v/>
      </c>
      <c r="W239" s="11"/>
      <c r="X239" s="11"/>
      <c r="Y239" s="12" t="str">
        <f ca="1">IF(V239&lt;&gt;"",IF(ABS($R239)&lt;0.8*Analyse!$AO$7/2,ABS($V239-$S239)/(INDIRECT($X$5)/100),""),"")</f>
        <v/>
      </c>
      <c r="AL239" s="1"/>
      <c r="AM239" s="2"/>
    </row>
    <row r="240" spans="2:39" x14ac:dyDescent="0.2">
      <c r="D240" s="13" t="str">
        <f>IF(B240&lt;&gt;"",TRUNC(B240-Analyse!$AP$7,2),"")</f>
        <v/>
      </c>
      <c r="F240" s="1" t="str">
        <f t="shared" si="55"/>
        <v/>
      </c>
      <c r="G240" s="12" t="str">
        <f ca="1">IF(F240&lt;&gt;"",ROW($D$5)+MATCH(F240,INDIRECT(Analyse!$AR$7):INDIRECT(Analyse!$AS$7)),"")</f>
        <v/>
      </c>
      <c r="H240" s="1" t="str">
        <f t="shared" ca="1" si="42"/>
        <v/>
      </c>
      <c r="I240" s="1" t="e">
        <f t="shared" ca="1" si="43"/>
        <v>#VALUE!</v>
      </c>
      <c r="J240" s="1" t="str">
        <f t="shared" ca="1" si="44"/>
        <v>C</v>
      </c>
      <c r="K240" s="1" t="e">
        <f t="shared" ca="1" si="45"/>
        <v>#VALUE!</v>
      </c>
      <c r="L240" s="10" t="e">
        <f t="shared" ca="1" si="46"/>
        <v>#REF!</v>
      </c>
      <c r="M240" s="10" t="e">
        <f t="shared" ca="1" si="47"/>
        <v>#REF!</v>
      </c>
      <c r="N240" s="2" t="e">
        <f t="shared" ca="1" si="48"/>
        <v>#REF!</v>
      </c>
      <c r="O240" s="10" t="e">
        <f t="shared" ca="1" si="49"/>
        <v>#REF!</v>
      </c>
      <c r="P240" s="2" t="e">
        <f t="shared" ca="1" si="50"/>
        <v>#REF!</v>
      </c>
      <c r="R240" s="1" t="str">
        <f t="shared" si="51"/>
        <v/>
      </c>
      <c r="S240" s="2" t="e">
        <f t="shared" ca="1" si="52"/>
        <v>#REF!</v>
      </c>
      <c r="T240" s="1" t="str">
        <f>IF(R240&lt;0,MATCH(ABS(R240),$R242:$R$1000,0)+ROW($R242)-1,"")</f>
        <v/>
      </c>
      <c r="U240" s="1" t="str">
        <f t="shared" si="53"/>
        <v/>
      </c>
      <c r="V240" s="11" t="str">
        <f t="shared" ca="1" si="54"/>
        <v/>
      </c>
      <c r="W240" s="11"/>
      <c r="X240" s="11"/>
      <c r="Y240" s="12" t="str">
        <f ca="1">IF(V240&lt;&gt;"",IF(ABS($R240)&lt;0.8*Analyse!$AO$7/2,ABS($V240-$S240)/(INDIRECT($X$5)/100),""),"")</f>
        <v/>
      </c>
      <c r="AL240" s="1"/>
      <c r="AM240" s="2"/>
    </row>
    <row r="241" spans="4:39" x14ac:dyDescent="0.2">
      <c r="D241" s="13" t="str">
        <f>IF(B241&lt;&gt;"",TRUNC(B241-Analyse!$AP$7,2),"")</f>
        <v/>
      </c>
      <c r="F241" s="1" t="str">
        <f t="shared" si="55"/>
        <v/>
      </c>
      <c r="G241" s="12" t="str">
        <f ca="1">IF(F241&lt;&gt;"",ROW($D$5)+MATCH(F241,INDIRECT(Analyse!$AR$7):INDIRECT(Analyse!$AS$7)),"")</f>
        <v/>
      </c>
      <c r="H241" s="1" t="str">
        <f t="shared" ca="1" si="42"/>
        <v/>
      </c>
      <c r="I241" s="1" t="e">
        <f t="shared" ca="1" si="43"/>
        <v>#VALUE!</v>
      </c>
      <c r="J241" s="1" t="str">
        <f t="shared" ca="1" si="44"/>
        <v>C</v>
      </c>
      <c r="K241" s="1" t="e">
        <f t="shared" ca="1" si="45"/>
        <v>#VALUE!</v>
      </c>
      <c r="L241" s="10" t="e">
        <f t="shared" ca="1" si="46"/>
        <v>#REF!</v>
      </c>
      <c r="M241" s="10" t="e">
        <f t="shared" ca="1" si="47"/>
        <v>#REF!</v>
      </c>
      <c r="N241" s="2" t="e">
        <f t="shared" ca="1" si="48"/>
        <v>#REF!</v>
      </c>
      <c r="O241" s="10" t="e">
        <f t="shared" ca="1" si="49"/>
        <v>#REF!</v>
      </c>
      <c r="P241" s="2" t="e">
        <f t="shared" ca="1" si="50"/>
        <v>#REF!</v>
      </c>
      <c r="R241" s="1" t="str">
        <f t="shared" si="51"/>
        <v/>
      </c>
      <c r="S241" s="2" t="e">
        <f t="shared" ca="1" si="52"/>
        <v>#REF!</v>
      </c>
      <c r="T241" s="1" t="str">
        <f>IF(R241&lt;0,MATCH(ABS(R241),$R243:$R$1000,0)+ROW($R243)-1,"")</f>
        <v/>
      </c>
      <c r="U241" s="1" t="str">
        <f t="shared" si="53"/>
        <v/>
      </c>
      <c r="V241" s="11" t="str">
        <f t="shared" ca="1" si="54"/>
        <v/>
      </c>
      <c r="W241" s="11"/>
      <c r="X241" s="11"/>
      <c r="Y241" s="12" t="str">
        <f ca="1">IF(V241&lt;&gt;"",IF(ABS($R241)&lt;0.8*Analyse!$AO$7/2,ABS($V241-$S241)/(INDIRECT($X$5)/100),""),"")</f>
        <v/>
      </c>
      <c r="AL241" s="1"/>
      <c r="AM241" s="2"/>
    </row>
    <row r="242" spans="4:39" x14ac:dyDescent="0.2">
      <c r="D242" s="13" t="str">
        <f>IF(B242&lt;&gt;"",TRUNC(B242-Analyse!$AP$7,2),"")</f>
        <v/>
      </c>
      <c r="F242" s="1" t="str">
        <f t="shared" si="55"/>
        <v/>
      </c>
      <c r="G242" s="12" t="str">
        <f ca="1">IF(F242&lt;&gt;"",ROW($D$5)+MATCH(F242,INDIRECT(Analyse!$AR$7):INDIRECT(Analyse!$AS$7)),"")</f>
        <v/>
      </c>
      <c r="H242" s="1" t="str">
        <f t="shared" ca="1" si="42"/>
        <v/>
      </c>
      <c r="I242" s="1" t="e">
        <f t="shared" ca="1" si="43"/>
        <v>#VALUE!</v>
      </c>
      <c r="J242" s="1" t="str">
        <f t="shared" ca="1" si="44"/>
        <v>C</v>
      </c>
      <c r="K242" s="1" t="e">
        <f t="shared" ca="1" si="45"/>
        <v>#VALUE!</v>
      </c>
      <c r="L242" s="10" t="e">
        <f t="shared" ca="1" si="46"/>
        <v>#REF!</v>
      </c>
      <c r="M242" s="10" t="e">
        <f t="shared" ca="1" si="47"/>
        <v>#REF!</v>
      </c>
      <c r="N242" s="2" t="e">
        <f t="shared" ca="1" si="48"/>
        <v>#REF!</v>
      </c>
      <c r="O242" s="10" t="e">
        <f t="shared" ca="1" si="49"/>
        <v>#REF!</v>
      </c>
      <c r="P242" s="2" t="e">
        <f t="shared" ca="1" si="50"/>
        <v>#REF!</v>
      </c>
      <c r="R242" s="1" t="str">
        <f t="shared" si="51"/>
        <v/>
      </c>
      <c r="S242" s="2" t="e">
        <f t="shared" ca="1" si="52"/>
        <v>#REF!</v>
      </c>
      <c r="T242" s="1" t="str">
        <f>IF(R242&lt;0,MATCH(ABS(R242),$R244:$R$1000,0)+ROW($R244)-1,"")</f>
        <v/>
      </c>
      <c r="U242" s="1" t="str">
        <f t="shared" si="53"/>
        <v/>
      </c>
      <c r="V242" s="11" t="str">
        <f t="shared" ca="1" si="54"/>
        <v/>
      </c>
      <c r="W242" s="11"/>
      <c r="X242" s="11"/>
      <c r="Y242" s="12" t="str">
        <f ca="1">IF(V242&lt;&gt;"",IF(ABS($R242)&lt;0.8*Analyse!$AO$7/2,ABS($V242-$S242)/(INDIRECT($X$5)/100),""),"")</f>
        <v/>
      </c>
      <c r="AL242" s="1"/>
      <c r="AM242" s="2"/>
    </row>
    <row r="243" spans="4:39" x14ac:dyDescent="0.2">
      <c r="D243" s="13" t="str">
        <f>IF(B243&lt;&gt;"",TRUNC(B243-Analyse!$AP$7,2),"")</f>
        <v/>
      </c>
      <c r="F243" s="1" t="str">
        <f t="shared" si="55"/>
        <v/>
      </c>
      <c r="G243" s="12" t="str">
        <f ca="1">IF(F243&lt;&gt;"",ROW($D$5)+MATCH(F243,INDIRECT(Analyse!$AR$7):INDIRECT(Analyse!$AS$7)),"")</f>
        <v/>
      </c>
      <c r="H243" s="1" t="str">
        <f t="shared" ca="1" si="42"/>
        <v/>
      </c>
      <c r="I243" s="1" t="e">
        <f t="shared" ca="1" si="43"/>
        <v>#VALUE!</v>
      </c>
      <c r="J243" s="1" t="str">
        <f t="shared" ca="1" si="44"/>
        <v>C</v>
      </c>
      <c r="K243" s="1" t="e">
        <f t="shared" ca="1" si="45"/>
        <v>#VALUE!</v>
      </c>
      <c r="L243" s="10" t="e">
        <f t="shared" ca="1" si="46"/>
        <v>#REF!</v>
      </c>
      <c r="M243" s="10" t="e">
        <f t="shared" ca="1" si="47"/>
        <v>#REF!</v>
      </c>
      <c r="N243" s="2" t="e">
        <f t="shared" ca="1" si="48"/>
        <v>#REF!</v>
      </c>
      <c r="O243" s="10" t="e">
        <f t="shared" ca="1" si="49"/>
        <v>#REF!</v>
      </c>
      <c r="P243" s="2" t="e">
        <f t="shared" ca="1" si="50"/>
        <v>#REF!</v>
      </c>
      <c r="R243" s="1" t="str">
        <f t="shared" si="51"/>
        <v/>
      </c>
      <c r="S243" s="2" t="e">
        <f t="shared" ca="1" si="52"/>
        <v>#REF!</v>
      </c>
      <c r="T243" s="1" t="str">
        <f>IF(R243&lt;0,MATCH(ABS(R243),$R245:$R$1000,0)+ROW($R245)-1,"")</f>
        <v/>
      </c>
      <c r="U243" s="1" t="str">
        <f t="shared" si="53"/>
        <v/>
      </c>
      <c r="V243" s="11" t="str">
        <f t="shared" ca="1" si="54"/>
        <v/>
      </c>
      <c r="W243" s="11"/>
      <c r="X243" s="11"/>
      <c r="Y243" s="12" t="str">
        <f ca="1">IF(V243&lt;&gt;"",IF(ABS($R243)&lt;0.8*Analyse!$AO$7/2,ABS($V243-$S243)/(INDIRECT($X$5)/100),""),"")</f>
        <v/>
      </c>
      <c r="AL243" s="1"/>
      <c r="AM243" s="2"/>
    </row>
    <row r="244" spans="4:39" x14ac:dyDescent="0.2">
      <c r="D244" s="13" t="str">
        <f>IF(B244&lt;&gt;"",TRUNC(B244-Analyse!$AP$7,2),"")</f>
        <v/>
      </c>
      <c r="F244" s="1" t="str">
        <f t="shared" si="55"/>
        <v/>
      </c>
      <c r="G244" s="12" t="str">
        <f ca="1">IF(F244&lt;&gt;"",ROW($D$5)+MATCH(F244,INDIRECT(Analyse!$AR$7):INDIRECT(Analyse!$AS$7)),"")</f>
        <v/>
      </c>
      <c r="H244" s="1" t="str">
        <f t="shared" ca="1" si="42"/>
        <v/>
      </c>
      <c r="I244" s="1" t="e">
        <f t="shared" ca="1" si="43"/>
        <v>#VALUE!</v>
      </c>
      <c r="J244" s="1" t="str">
        <f t="shared" ca="1" si="44"/>
        <v>C</v>
      </c>
      <c r="K244" s="1" t="e">
        <f t="shared" ca="1" si="45"/>
        <v>#VALUE!</v>
      </c>
      <c r="L244" s="10" t="e">
        <f t="shared" ca="1" si="46"/>
        <v>#REF!</v>
      </c>
      <c r="M244" s="10" t="e">
        <f t="shared" ca="1" si="47"/>
        <v>#REF!</v>
      </c>
      <c r="N244" s="2" t="e">
        <f t="shared" ca="1" si="48"/>
        <v>#REF!</v>
      </c>
      <c r="O244" s="10" t="e">
        <f t="shared" ca="1" si="49"/>
        <v>#REF!</v>
      </c>
      <c r="P244" s="2" t="e">
        <f t="shared" ca="1" si="50"/>
        <v>#REF!</v>
      </c>
      <c r="R244" s="1" t="str">
        <f t="shared" si="51"/>
        <v/>
      </c>
      <c r="S244" s="2" t="e">
        <f t="shared" ca="1" si="52"/>
        <v>#REF!</v>
      </c>
      <c r="T244" s="1" t="str">
        <f>IF(R244&lt;0,MATCH(ABS(R244),$R246:$R$1000,0)+ROW($R246)-1,"")</f>
        <v/>
      </c>
      <c r="U244" s="1" t="str">
        <f t="shared" si="53"/>
        <v/>
      </c>
      <c r="V244" s="11" t="str">
        <f t="shared" ca="1" si="54"/>
        <v/>
      </c>
      <c r="W244" s="11"/>
      <c r="X244" s="11"/>
      <c r="Y244" s="12" t="str">
        <f ca="1">IF(V244&lt;&gt;"",IF(ABS($R244)&lt;0.8*Analyse!$AO$7/2,ABS($V244-$S244)/(INDIRECT($X$5)/100),""),"")</f>
        <v/>
      </c>
      <c r="AL244" s="1"/>
      <c r="AM244" s="2"/>
    </row>
    <row r="245" spans="4:39" x14ac:dyDescent="0.2">
      <c r="D245" s="13" t="str">
        <f>IF(B245&lt;&gt;"",TRUNC(B245-Analyse!$AP$7,2),"")</f>
        <v/>
      </c>
      <c r="F245" s="1" t="str">
        <f t="shared" si="55"/>
        <v/>
      </c>
      <c r="G245" s="12" t="str">
        <f ca="1">IF(F245&lt;&gt;"",ROW($D$5)+MATCH(F245,INDIRECT(Analyse!$AR$7):INDIRECT(Analyse!$AS$7)),"")</f>
        <v/>
      </c>
      <c r="H245" s="1" t="str">
        <f t="shared" ca="1" si="42"/>
        <v/>
      </c>
      <c r="I245" s="1" t="e">
        <f t="shared" ca="1" si="43"/>
        <v>#VALUE!</v>
      </c>
      <c r="J245" s="1" t="str">
        <f t="shared" ca="1" si="44"/>
        <v>C</v>
      </c>
      <c r="K245" s="1" t="e">
        <f t="shared" ca="1" si="45"/>
        <v>#VALUE!</v>
      </c>
      <c r="L245" s="10" t="e">
        <f t="shared" ca="1" si="46"/>
        <v>#REF!</v>
      </c>
      <c r="M245" s="10" t="e">
        <f t="shared" ca="1" si="47"/>
        <v>#REF!</v>
      </c>
      <c r="N245" s="2" t="e">
        <f t="shared" ca="1" si="48"/>
        <v>#REF!</v>
      </c>
      <c r="O245" s="10" t="e">
        <f t="shared" ca="1" si="49"/>
        <v>#REF!</v>
      </c>
      <c r="P245" s="2" t="e">
        <f t="shared" ca="1" si="50"/>
        <v>#REF!</v>
      </c>
      <c r="R245" s="1" t="str">
        <f t="shared" si="51"/>
        <v/>
      </c>
      <c r="S245" s="2" t="e">
        <f t="shared" ca="1" si="52"/>
        <v>#REF!</v>
      </c>
      <c r="T245" s="1" t="str">
        <f>IF(R245&lt;0,MATCH(ABS(R245),$R247:$R$1000,0)+ROW($R247)-1,"")</f>
        <v/>
      </c>
      <c r="U245" s="1" t="str">
        <f t="shared" si="53"/>
        <v/>
      </c>
      <c r="V245" s="11" t="str">
        <f t="shared" ca="1" si="54"/>
        <v/>
      </c>
      <c r="W245" s="11"/>
      <c r="X245" s="11"/>
      <c r="Y245" s="12" t="str">
        <f ca="1">IF(V245&lt;&gt;"",IF(ABS($R245)&lt;0.8*Analyse!$AO$7/2,ABS($V245-$S245)/(INDIRECT($X$5)/100),""),"")</f>
        <v/>
      </c>
      <c r="AL245" s="1"/>
      <c r="AM245" s="2"/>
    </row>
    <row r="246" spans="4:39" x14ac:dyDescent="0.2">
      <c r="D246" s="13" t="str">
        <f>IF(B246&lt;&gt;"",TRUNC(B246-Analyse!$AP$7,2),"")</f>
        <v/>
      </c>
      <c r="F246" s="1" t="str">
        <f t="shared" si="55"/>
        <v/>
      </c>
      <c r="G246" s="12" t="str">
        <f ca="1">IF(F246&lt;&gt;"",ROW($D$5)+MATCH(F246,INDIRECT(Analyse!$AR$7):INDIRECT(Analyse!$AS$7)),"")</f>
        <v/>
      </c>
      <c r="H246" s="1" t="str">
        <f t="shared" ca="1" si="42"/>
        <v/>
      </c>
      <c r="I246" s="1" t="e">
        <f t="shared" ca="1" si="43"/>
        <v>#VALUE!</v>
      </c>
      <c r="J246" s="1" t="str">
        <f t="shared" ca="1" si="44"/>
        <v>C</v>
      </c>
      <c r="K246" s="1" t="e">
        <f t="shared" ca="1" si="45"/>
        <v>#VALUE!</v>
      </c>
      <c r="L246" s="10" t="e">
        <f t="shared" ca="1" si="46"/>
        <v>#REF!</v>
      </c>
      <c r="M246" s="10" t="e">
        <f t="shared" ca="1" si="47"/>
        <v>#REF!</v>
      </c>
      <c r="N246" s="2" t="e">
        <f t="shared" ca="1" si="48"/>
        <v>#REF!</v>
      </c>
      <c r="O246" s="10" t="e">
        <f t="shared" ca="1" si="49"/>
        <v>#REF!</v>
      </c>
      <c r="P246" s="2" t="e">
        <f t="shared" ca="1" si="50"/>
        <v>#REF!</v>
      </c>
      <c r="R246" s="1" t="str">
        <f t="shared" si="51"/>
        <v/>
      </c>
      <c r="S246" s="2" t="e">
        <f t="shared" ca="1" si="52"/>
        <v>#REF!</v>
      </c>
      <c r="T246" s="1" t="str">
        <f>IF(R246&lt;0,MATCH(ABS(R246),$R248:$R$1000,0)+ROW($R248)-1,"")</f>
        <v/>
      </c>
      <c r="U246" s="1" t="str">
        <f t="shared" si="53"/>
        <v/>
      </c>
      <c r="V246" s="11" t="str">
        <f t="shared" ca="1" si="54"/>
        <v/>
      </c>
      <c r="W246" s="11"/>
      <c r="X246" s="11"/>
      <c r="Y246" s="12" t="str">
        <f ca="1">IF(V246&lt;&gt;"",IF(ABS($R246)&lt;0.8*Analyse!$AO$7/2,ABS($V246-$S246)/(INDIRECT($X$5)/100),""),"")</f>
        <v/>
      </c>
      <c r="AL246" s="1"/>
      <c r="AM246" s="2"/>
    </row>
    <row r="247" spans="4:39" x14ac:dyDescent="0.2">
      <c r="D247" s="13" t="str">
        <f>IF(B247&lt;&gt;"",TRUNC(B247-Analyse!$AP$7,2),"")</f>
        <v/>
      </c>
      <c r="F247" s="1" t="str">
        <f t="shared" si="55"/>
        <v/>
      </c>
      <c r="G247" s="12" t="str">
        <f ca="1">IF(F247&lt;&gt;"",ROW($D$5)+MATCH(F247,INDIRECT(Analyse!$AR$7):INDIRECT(Analyse!$AS$7)),"")</f>
        <v/>
      </c>
      <c r="H247" s="1" t="str">
        <f t="shared" ca="1" si="42"/>
        <v/>
      </c>
      <c r="I247" s="1" t="e">
        <f t="shared" ca="1" si="43"/>
        <v>#VALUE!</v>
      </c>
      <c r="J247" s="1" t="str">
        <f t="shared" ca="1" si="44"/>
        <v>C</v>
      </c>
      <c r="K247" s="1" t="e">
        <f t="shared" ca="1" si="45"/>
        <v>#VALUE!</v>
      </c>
      <c r="L247" s="10" t="e">
        <f t="shared" ca="1" si="46"/>
        <v>#REF!</v>
      </c>
      <c r="M247" s="10" t="e">
        <f t="shared" ca="1" si="47"/>
        <v>#REF!</v>
      </c>
      <c r="N247" s="2" t="e">
        <f t="shared" ca="1" si="48"/>
        <v>#REF!</v>
      </c>
      <c r="O247" s="10" t="e">
        <f t="shared" ca="1" si="49"/>
        <v>#REF!</v>
      </c>
      <c r="P247" s="2" t="e">
        <f t="shared" ca="1" si="50"/>
        <v>#REF!</v>
      </c>
      <c r="R247" s="1" t="str">
        <f t="shared" si="51"/>
        <v/>
      </c>
      <c r="S247" s="2" t="e">
        <f t="shared" ca="1" si="52"/>
        <v>#REF!</v>
      </c>
      <c r="T247" s="1" t="str">
        <f>IF(R247&lt;0,MATCH(ABS(R247),$R249:$R$1000,0)+ROW($R249)-1,"")</f>
        <v/>
      </c>
      <c r="U247" s="1" t="str">
        <f t="shared" si="53"/>
        <v/>
      </c>
      <c r="V247" s="11" t="str">
        <f t="shared" ca="1" si="54"/>
        <v/>
      </c>
      <c r="W247" s="11"/>
      <c r="X247" s="11"/>
      <c r="Y247" s="12" t="str">
        <f ca="1">IF(V247&lt;&gt;"",IF(ABS($R247)&lt;0.8*Analyse!$AO$7/2,ABS($V247-$S247)/(INDIRECT($X$5)/100),""),"")</f>
        <v/>
      </c>
      <c r="AL247" s="1"/>
      <c r="AM247" s="2"/>
    </row>
    <row r="248" spans="4:39" x14ac:dyDescent="0.2">
      <c r="D248" s="13" t="str">
        <f>IF(B248&lt;&gt;"",TRUNC(B248-Analyse!$AP$7,2),"")</f>
        <v/>
      </c>
      <c r="F248" s="1" t="str">
        <f t="shared" si="55"/>
        <v/>
      </c>
      <c r="G248" s="12" t="str">
        <f ca="1">IF(F248&lt;&gt;"",ROW($D$5)+MATCH(F248,INDIRECT(Analyse!$AR$7):INDIRECT(Analyse!$AS$7)),"")</f>
        <v/>
      </c>
      <c r="H248" s="1" t="str">
        <f t="shared" ca="1" si="42"/>
        <v/>
      </c>
      <c r="I248" s="1" t="e">
        <f t="shared" ca="1" si="43"/>
        <v>#VALUE!</v>
      </c>
      <c r="J248" s="1" t="str">
        <f t="shared" ca="1" si="44"/>
        <v>C</v>
      </c>
      <c r="K248" s="1" t="e">
        <f t="shared" ca="1" si="45"/>
        <v>#VALUE!</v>
      </c>
      <c r="L248" s="10" t="e">
        <f t="shared" ca="1" si="46"/>
        <v>#REF!</v>
      </c>
      <c r="M248" s="10" t="e">
        <f t="shared" ca="1" si="47"/>
        <v>#REF!</v>
      </c>
      <c r="N248" s="2" t="e">
        <f t="shared" ca="1" si="48"/>
        <v>#REF!</v>
      </c>
      <c r="O248" s="10" t="e">
        <f t="shared" ca="1" si="49"/>
        <v>#REF!</v>
      </c>
      <c r="P248" s="2" t="e">
        <f t="shared" ca="1" si="50"/>
        <v>#REF!</v>
      </c>
      <c r="R248" s="1" t="str">
        <f t="shared" si="51"/>
        <v/>
      </c>
      <c r="S248" s="2" t="e">
        <f t="shared" ca="1" si="52"/>
        <v>#REF!</v>
      </c>
      <c r="T248" s="1" t="str">
        <f>IF(R248&lt;0,MATCH(ABS(R248),$R250:$R$1000,0)+ROW($R250)-1,"")</f>
        <v/>
      </c>
      <c r="U248" s="1" t="str">
        <f t="shared" si="53"/>
        <v/>
      </c>
      <c r="V248" s="11" t="str">
        <f t="shared" ca="1" si="54"/>
        <v/>
      </c>
      <c r="W248" s="11"/>
      <c r="X248" s="11"/>
      <c r="Y248" s="12" t="str">
        <f ca="1">IF(V248&lt;&gt;"",IF(ABS($R248)&lt;0.8*Analyse!$AO$7/2,ABS($V248-$S248)/(INDIRECT($X$5)/100),""),"")</f>
        <v/>
      </c>
      <c r="AL248" s="1"/>
      <c r="AM248" s="2"/>
    </row>
    <row r="249" spans="4:39" x14ac:dyDescent="0.2">
      <c r="D249" s="13" t="str">
        <f>IF(B249&lt;&gt;"",TRUNC(B249-Analyse!$AP$7,2),"")</f>
        <v/>
      </c>
      <c r="F249" s="1" t="str">
        <f t="shared" si="55"/>
        <v/>
      </c>
      <c r="G249" s="12" t="str">
        <f ca="1">IF(F249&lt;&gt;"",ROW($D$5)+MATCH(F249,INDIRECT(Analyse!$AR$7):INDIRECT(Analyse!$AS$7)),"")</f>
        <v/>
      </c>
      <c r="H249" s="1" t="str">
        <f t="shared" ca="1" si="42"/>
        <v/>
      </c>
      <c r="I249" s="1" t="e">
        <f t="shared" ca="1" si="43"/>
        <v>#VALUE!</v>
      </c>
      <c r="J249" s="1" t="str">
        <f t="shared" ca="1" si="44"/>
        <v>C</v>
      </c>
      <c r="K249" s="1" t="e">
        <f t="shared" ca="1" si="45"/>
        <v>#VALUE!</v>
      </c>
      <c r="L249" s="10" t="e">
        <f t="shared" ca="1" si="46"/>
        <v>#REF!</v>
      </c>
      <c r="M249" s="10" t="e">
        <f t="shared" ca="1" si="47"/>
        <v>#REF!</v>
      </c>
      <c r="N249" s="2" t="e">
        <f t="shared" ca="1" si="48"/>
        <v>#REF!</v>
      </c>
      <c r="O249" s="10" t="e">
        <f t="shared" ca="1" si="49"/>
        <v>#REF!</v>
      </c>
      <c r="P249" s="2" t="e">
        <f t="shared" ca="1" si="50"/>
        <v>#REF!</v>
      </c>
      <c r="R249" s="1" t="str">
        <f t="shared" si="51"/>
        <v/>
      </c>
      <c r="S249" s="2" t="e">
        <f t="shared" ca="1" si="52"/>
        <v>#REF!</v>
      </c>
      <c r="T249" s="1" t="str">
        <f>IF(R249&lt;0,MATCH(ABS(R249),$R251:$R$1000,0)+ROW($R251)-1,"")</f>
        <v/>
      </c>
      <c r="U249" s="1" t="str">
        <f t="shared" si="53"/>
        <v/>
      </c>
      <c r="V249" s="11" t="str">
        <f t="shared" ca="1" si="54"/>
        <v/>
      </c>
      <c r="W249" s="11"/>
      <c r="X249" s="11"/>
      <c r="Y249" s="12" t="str">
        <f ca="1">IF(V249&lt;&gt;"",IF(ABS($R249)&lt;0.8*Analyse!$AO$7/2,ABS($V249-$S249)/(INDIRECT($X$5)/100),""),"")</f>
        <v/>
      </c>
      <c r="AL249" s="1"/>
      <c r="AM249" s="2"/>
    </row>
    <row r="250" spans="4:39" x14ac:dyDescent="0.2">
      <c r="D250" s="13" t="str">
        <f>IF(B250&lt;&gt;"",TRUNC(B250-Analyse!$AP$7,2),"")</f>
        <v/>
      </c>
      <c r="F250" s="1" t="str">
        <f t="shared" si="55"/>
        <v/>
      </c>
      <c r="G250" s="12" t="str">
        <f ca="1">IF(F250&lt;&gt;"",ROW($D$5)+MATCH(F250,INDIRECT(Analyse!$AR$7):INDIRECT(Analyse!$AS$7)),"")</f>
        <v/>
      </c>
      <c r="H250" s="1" t="str">
        <f t="shared" ca="1" si="42"/>
        <v/>
      </c>
      <c r="I250" s="1" t="e">
        <f t="shared" ca="1" si="43"/>
        <v>#VALUE!</v>
      </c>
      <c r="J250" s="1" t="str">
        <f t="shared" ca="1" si="44"/>
        <v>C</v>
      </c>
      <c r="K250" s="1" t="e">
        <f t="shared" ca="1" si="45"/>
        <v>#VALUE!</v>
      </c>
      <c r="L250" s="10" t="e">
        <f t="shared" ca="1" si="46"/>
        <v>#REF!</v>
      </c>
      <c r="M250" s="10" t="e">
        <f t="shared" ca="1" si="47"/>
        <v>#REF!</v>
      </c>
      <c r="N250" s="2" t="e">
        <f t="shared" ca="1" si="48"/>
        <v>#REF!</v>
      </c>
      <c r="O250" s="10" t="e">
        <f t="shared" ca="1" si="49"/>
        <v>#REF!</v>
      </c>
      <c r="P250" s="2" t="e">
        <f t="shared" ca="1" si="50"/>
        <v>#REF!</v>
      </c>
      <c r="R250" s="1" t="str">
        <f t="shared" si="51"/>
        <v/>
      </c>
      <c r="S250" s="2" t="e">
        <f t="shared" ca="1" si="52"/>
        <v>#REF!</v>
      </c>
      <c r="T250" s="1" t="str">
        <f>IF(R250&lt;0,MATCH(ABS(R250),$R252:$R$1000,0)+ROW($R252)-1,"")</f>
        <v/>
      </c>
      <c r="U250" s="1" t="str">
        <f t="shared" si="53"/>
        <v/>
      </c>
      <c r="V250" s="11" t="str">
        <f t="shared" ca="1" si="54"/>
        <v/>
      </c>
      <c r="W250" s="11"/>
      <c r="X250" s="11"/>
      <c r="Y250" s="12" t="str">
        <f ca="1">IF(V250&lt;&gt;"",IF(ABS($R250)&lt;0.8*Analyse!$AO$7/2,ABS($V250-$S250)/(INDIRECT($X$5)/100),""),"")</f>
        <v/>
      </c>
      <c r="AL250" s="1"/>
      <c r="AM250" s="2"/>
    </row>
    <row r="251" spans="4:39" x14ac:dyDescent="0.2">
      <c r="D251" s="13" t="str">
        <f>IF(B251&lt;&gt;"",TRUNC(B251-Analyse!$AP$7,2),"")</f>
        <v/>
      </c>
      <c r="F251" s="1" t="str">
        <f t="shared" si="55"/>
        <v/>
      </c>
      <c r="G251" s="12" t="str">
        <f ca="1">IF(F251&lt;&gt;"",ROW($D$5)+MATCH(F251,INDIRECT(Analyse!$AR$7):INDIRECT(Analyse!$AS$7)),"")</f>
        <v/>
      </c>
      <c r="H251" s="1" t="str">
        <f t="shared" ca="1" si="42"/>
        <v/>
      </c>
      <c r="I251" s="1" t="e">
        <f t="shared" ca="1" si="43"/>
        <v>#VALUE!</v>
      </c>
      <c r="J251" s="1" t="str">
        <f t="shared" ca="1" si="44"/>
        <v>C</v>
      </c>
      <c r="K251" s="1" t="e">
        <f t="shared" ca="1" si="45"/>
        <v>#VALUE!</v>
      </c>
      <c r="L251" s="10" t="e">
        <f t="shared" ca="1" si="46"/>
        <v>#REF!</v>
      </c>
      <c r="M251" s="10" t="e">
        <f t="shared" ca="1" si="47"/>
        <v>#REF!</v>
      </c>
      <c r="N251" s="2" t="e">
        <f t="shared" ca="1" si="48"/>
        <v>#REF!</v>
      </c>
      <c r="O251" s="10" t="e">
        <f t="shared" ca="1" si="49"/>
        <v>#REF!</v>
      </c>
      <c r="P251" s="2" t="e">
        <f t="shared" ca="1" si="50"/>
        <v>#REF!</v>
      </c>
      <c r="R251" s="1" t="str">
        <f t="shared" si="51"/>
        <v/>
      </c>
      <c r="S251" s="2" t="e">
        <f t="shared" ca="1" si="52"/>
        <v>#REF!</v>
      </c>
      <c r="T251" s="1" t="str">
        <f>IF(R251&lt;0,MATCH(ABS(R251),$R253:$R$1000,0)+ROW($R253)-1,"")</f>
        <v/>
      </c>
      <c r="U251" s="1" t="str">
        <f t="shared" si="53"/>
        <v/>
      </c>
      <c r="V251" s="11" t="str">
        <f t="shared" ca="1" si="54"/>
        <v/>
      </c>
      <c r="W251" s="11"/>
      <c r="X251" s="11"/>
      <c r="Y251" s="12" t="str">
        <f ca="1">IF(V251&lt;&gt;"",IF(ABS($R251)&lt;0.8*Analyse!$AO$7/2,ABS($V251-$S251)/(INDIRECT($X$5)/100),""),"")</f>
        <v/>
      </c>
      <c r="AL251" s="1"/>
      <c r="AM251" s="2"/>
    </row>
    <row r="252" spans="4:39" x14ac:dyDescent="0.2">
      <c r="D252" s="13" t="str">
        <f>IF(B252&lt;&gt;"",TRUNC(B252-Analyse!$AP$7,2),"")</f>
        <v/>
      </c>
      <c r="F252" s="1" t="str">
        <f t="shared" si="55"/>
        <v/>
      </c>
      <c r="G252" s="12" t="str">
        <f ca="1">IF(F252&lt;&gt;"",ROW($D$5)+MATCH(F252,INDIRECT(Analyse!$AR$7):INDIRECT(Analyse!$AS$7)),"")</f>
        <v/>
      </c>
      <c r="H252" s="1" t="str">
        <f t="shared" ca="1" si="42"/>
        <v/>
      </c>
      <c r="I252" s="1" t="e">
        <f t="shared" ca="1" si="43"/>
        <v>#VALUE!</v>
      </c>
      <c r="J252" s="1" t="str">
        <f t="shared" ca="1" si="44"/>
        <v>C</v>
      </c>
      <c r="K252" s="1" t="e">
        <f t="shared" ca="1" si="45"/>
        <v>#VALUE!</v>
      </c>
      <c r="L252" s="10" t="e">
        <f t="shared" ca="1" si="46"/>
        <v>#REF!</v>
      </c>
      <c r="M252" s="10" t="e">
        <f t="shared" ca="1" si="47"/>
        <v>#REF!</v>
      </c>
      <c r="N252" s="2" t="e">
        <f t="shared" ca="1" si="48"/>
        <v>#REF!</v>
      </c>
      <c r="O252" s="10" t="e">
        <f t="shared" ca="1" si="49"/>
        <v>#REF!</v>
      </c>
      <c r="P252" s="2" t="e">
        <f t="shared" ca="1" si="50"/>
        <v>#REF!</v>
      </c>
      <c r="R252" s="1" t="str">
        <f t="shared" si="51"/>
        <v/>
      </c>
      <c r="S252" s="2" t="e">
        <f t="shared" ca="1" si="52"/>
        <v>#REF!</v>
      </c>
      <c r="T252" s="1" t="str">
        <f>IF(R252&lt;0,MATCH(ABS(R252),$R254:$R$1000,0)+ROW($R254)-1,"")</f>
        <v/>
      </c>
      <c r="U252" s="1" t="str">
        <f t="shared" si="53"/>
        <v/>
      </c>
      <c r="V252" s="11" t="str">
        <f t="shared" ca="1" si="54"/>
        <v/>
      </c>
      <c r="W252" s="11"/>
      <c r="X252" s="11"/>
      <c r="Y252" s="12" t="str">
        <f ca="1">IF(V252&lt;&gt;"",IF(ABS($R252)&lt;0.8*Analyse!$AO$7/2,ABS($V252-$S252)/(INDIRECT($X$5)/100),""),"")</f>
        <v/>
      </c>
      <c r="AL252" s="1"/>
      <c r="AM252" s="2"/>
    </row>
    <row r="253" spans="4:39" x14ac:dyDescent="0.2">
      <c r="D253" s="13" t="str">
        <f>IF(B253&lt;&gt;"",TRUNC(B253-Analyse!$AP$7,2),"")</f>
        <v/>
      </c>
      <c r="F253" s="1" t="str">
        <f t="shared" si="55"/>
        <v/>
      </c>
      <c r="G253" s="12" t="str">
        <f ca="1">IF(F253&lt;&gt;"",ROW($D$5)+MATCH(F253,INDIRECT(Analyse!$AR$7):INDIRECT(Analyse!$AS$7)),"")</f>
        <v/>
      </c>
      <c r="H253" s="1" t="str">
        <f t="shared" ca="1" si="42"/>
        <v/>
      </c>
      <c r="I253" s="1" t="e">
        <f t="shared" ca="1" si="43"/>
        <v>#VALUE!</v>
      </c>
      <c r="J253" s="1" t="str">
        <f t="shared" ca="1" si="44"/>
        <v>C</v>
      </c>
      <c r="K253" s="1" t="e">
        <f t="shared" ca="1" si="45"/>
        <v>#VALUE!</v>
      </c>
      <c r="L253" s="10" t="e">
        <f t="shared" ca="1" si="46"/>
        <v>#REF!</v>
      </c>
      <c r="M253" s="10" t="e">
        <f t="shared" ca="1" si="47"/>
        <v>#REF!</v>
      </c>
      <c r="N253" s="2" t="e">
        <f t="shared" ca="1" si="48"/>
        <v>#REF!</v>
      </c>
      <c r="O253" s="10" t="e">
        <f t="shared" ca="1" si="49"/>
        <v>#REF!</v>
      </c>
      <c r="P253" s="2" t="e">
        <f t="shared" ca="1" si="50"/>
        <v>#REF!</v>
      </c>
      <c r="R253" s="1" t="str">
        <f t="shared" si="51"/>
        <v/>
      </c>
      <c r="S253" s="2" t="e">
        <f t="shared" ca="1" si="52"/>
        <v>#REF!</v>
      </c>
      <c r="T253" s="1" t="str">
        <f>IF(R253&lt;0,MATCH(ABS(R253),$R255:$R$1000,0)+ROW($R255)-1,"")</f>
        <v/>
      </c>
      <c r="U253" s="1" t="str">
        <f t="shared" si="53"/>
        <v/>
      </c>
      <c r="V253" s="11" t="str">
        <f t="shared" ca="1" si="54"/>
        <v/>
      </c>
      <c r="W253" s="11"/>
      <c r="X253" s="11"/>
      <c r="Y253" s="12" t="str">
        <f ca="1">IF(V253&lt;&gt;"",IF(ABS($R253)&lt;0.8*Analyse!$AO$7/2,ABS($V253-$S253)/(INDIRECT($X$5)/100),""),"")</f>
        <v/>
      </c>
      <c r="AL253" s="1"/>
      <c r="AM253" s="2"/>
    </row>
    <row r="254" spans="4:39" x14ac:dyDescent="0.2">
      <c r="D254" s="13" t="str">
        <f>IF(B254&lt;&gt;"",TRUNC(B254-Analyse!$AP$7,2),"")</f>
        <v/>
      </c>
      <c r="F254" s="1" t="str">
        <f t="shared" si="55"/>
        <v/>
      </c>
      <c r="G254" s="12" t="str">
        <f ca="1">IF(F254&lt;&gt;"",ROW($D$5)+MATCH(F254,INDIRECT(Analyse!$AR$7):INDIRECT(Analyse!$AS$7)),"")</f>
        <v/>
      </c>
      <c r="H254" s="1" t="str">
        <f t="shared" ca="1" si="42"/>
        <v/>
      </c>
      <c r="I254" s="1" t="e">
        <f t="shared" ca="1" si="43"/>
        <v>#VALUE!</v>
      </c>
      <c r="J254" s="1" t="str">
        <f t="shared" ca="1" si="44"/>
        <v>C</v>
      </c>
      <c r="K254" s="1" t="e">
        <f t="shared" ca="1" si="45"/>
        <v>#VALUE!</v>
      </c>
      <c r="L254" s="10" t="e">
        <f t="shared" ca="1" si="46"/>
        <v>#REF!</v>
      </c>
      <c r="M254" s="10" t="e">
        <f t="shared" ca="1" si="47"/>
        <v>#REF!</v>
      </c>
      <c r="N254" s="2" t="e">
        <f t="shared" ca="1" si="48"/>
        <v>#REF!</v>
      </c>
      <c r="O254" s="10" t="e">
        <f t="shared" ca="1" si="49"/>
        <v>#REF!</v>
      </c>
      <c r="P254" s="2" t="e">
        <f t="shared" ca="1" si="50"/>
        <v>#REF!</v>
      </c>
      <c r="R254" s="1" t="str">
        <f t="shared" si="51"/>
        <v/>
      </c>
      <c r="S254" s="2" t="e">
        <f t="shared" ca="1" si="52"/>
        <v>#REF!</v>
      </c>
      <c r="T254" s="1" t="str">
        <f>IF(R254&lt;0,MATCH(ABS(R254),$R256:$R$1000,0)+ROW($R256)-1,"")</f>
        <v/>
      </c>
      <c r="U254" s="1" t="str">
        <f t="shared" si="53"/>
        <v/>
      </c>
      <c r="V254" s="11" t="str">
        <f t="shared" ca="1" si="54"/>
        <v/>
      </c>
      <c r="W254" s="11"/>
      <c r="X254" s="11"/>
      <c r="Y254" s="12" t="str">
        <f ca="1">IF(V254&lt;&gt;"",IF(ABS($R254)&lt;0.8*Analyse!$AO$7/2,ABS($V254-$S254)/(INDIRECT($X$5)/100),""),"")</f>
        <v/>
      </c>
      <c r="AL254" s="1"/>
      <c r="AM254" s="2"/>
    </row>
    <row r="255" spans="4:39" x14ac:dyDescent="0.2">
      <c r="D255" s="13" t="str">
        <f>IF(B255&lt;&gt;"",TRUNC(B255-Analyse!$AP$7,2),"")</f>
        <v/>
      </c>
      <c r="F255" s="1" t="str">
        <f t="shared" si="55"/>
        <v/>
      </c>
      <c r="G255" s="12" t="str">
        <f ca="1">IF(F255&lt;&gt;"",ROW($D$5)+MATCH(F255,INDIRECT(Analyse!$AR$7):INDIRECT(Analyse!$AS$7)),"")</f>
        <v/>
      </c>
      <c r="H255" s="1" t="str">
        <f t="shared" ca="1" si="42"/>
        <v/>
      </c>
      <c r="I255" s="1" t="e">
        <f t="shared" ca="1" si="43"/>
        <v>#VALUE!</v>
      </c>
      <c r="J255" s="1" t="str">
        <f t="shared" ca="1" si="44"/>
        <v>C</v>
      </c>
      <c r="K255" s="1" t="e">
        <f t="shared" ca="1" si="45"/>
        <v>#VALUE!</v>
      </c>
      <c r="L255" s="10" t="e">
        <f t="shared" ca="1" si="46"/>
        <v>#REF!</v>
      </c>
      <c r="M255" s="10" t="e">
        <f t="shared" ca="1" si="47"/>
        <v>#REF!</v>
      </c>
      <c r="N255" s="2" t="e">
        <f t="shared" ca="1" si="48"/>
        <v>#REF!</v>
      </c>
      <c r="O255" s="10" t="e">
        <f t="shared" ca="1" si="49"/>
        <v>#REF!</v>
      </c>
      <c r="P255" s="2" t="e">
        <f t="shared" ca="1" si="50"/>
        <v>#REF!</v>
      </c>
      <c r="R255" s="1" t="str">
        <f t="shared" si="51"/>
        <v/>
      </c>
      <c r="S255" s="2" t="e">
        <f t="shared" ca="1" si="52"/>
        <v>#REF!</v>
      </c>
      <c r="T255" s="1" t="str">
        <f>IF(R255&lt;0,MATCH(ABS(R255),$R257:$R$1000,0)+ROW($R257)-1,"")</f>
        <v/>
      </c>
      <c r="U255" s="1" t="str">
        <f t="shared" si="53"/>
        <v/>
      </c>
      <c r="V255" s="11" t="str">
        <f t="shared" ca="1" si="54"/>
        <v/>
      </c>
      <c r="W255" s="11"/>
      <c r="X255" s="11"/>
      <c r="Y255" s="12" t="str">
        <f ca="1">IF(V255&lt;&gt;"",IF(ABS($R255)&lt;0.8*Analyse!$AO$7/2,ABS($V255-$S255)/(INDIRECT($X$5)/100),""),"")</f>
        <v/>
      </c>
      <c r="AL255" s="1"/>
      <c r="AM255" s="2"/>
    </row>
    <row r="256" spans="4:39" x14ac:dyDescent="0.2">
      <c r="D256" s="13" t="str">
        <f>IF(B256&lt;&gt;"",TRUNC(B256-Analyse!$AP$7,2),"")</f>
        <v/>
      </c>
      <c r="F256" s="1" t="str">
        <f t="shared" si="55"/>
        <v/>
      </c>
      <c r="G256" s="12" t="str">
        <f ca="1">IF(F256&lt;&gt;"",ROW($D$5)+MATCH(F256,INDIRECT(Analyse!$AR$7):INDIRECT(Analyse!$AS$7)),"")</f>
        <v/>
      </c>
      <c r="H256" s="1" t="str">
        <f t="shared" ca="1" si="42"/>
        <v/>
      </c>
      <c r="I256" s="1" t="e">
        <f t="shared" ca="1" si="43"/>
        <v>#VALUE!</v>
      </c>
      <c r="J256" s="1" t="str">
        <f t="shared" ca="1" si="44"/>
        <v>C</v>
      </c>
      <c r="K256" s="1" t="e">
        <f t="shared" ca="1" si="45"/>
        <v>#VALUE!</v>
      </c>
      <c r="L256" s="10" t="e">
        <f t="shared" ca="1" si="46"/>
        <v>#REF!</v>
      </c>
      <c r="M256" s="10" t="e">
        <f t="shared" ca="1" si="47"/>
        <v>#REF!</v>
      </c>
      <c r="N256" s="2" t="e">
        <f t="shared" ca="1" si="48"/>
        <v>#REF!</v>
      </c>
      <c r="O256" s="10" t="e">
        <f t="shared" ca="1" si="49"/>
        <v>#REF!</v>
      </c>
      <c r="P256" s="2" t="e">
        <f t="shared" ca="1" si="50"/>
        <v>#REF!</v>
      </c>
      <c r="R256" s="1" t="str">
        <f t="shared" si="51"/>
        <v/>
      </c>
      <c r="S256" s="2" t="e">
        <f t="shared" ca="1" si="52"/>
        <v>#REF!</v>
      </c>
      <c r="T256" s="1" t="str">
        <f>IF(R256&lt;0,MATCH(ABS(R256),$R258:$R$1000,0)+ROW($R258)-1,"")</f>
        <v/>
      </c>
      <c r="U256" s="1" t="str">
        <f t="shared" si="53"/>
        <v/>
      </c>
      <c r="V256" s="11" t="str">
        <f t="shared" ca="1" si="54"/>
        <v/>
      </c>
      <c r="W256" s="11"/>
      <c r="X256" s="11"/>
      <c r="Y256" s="12" t="str">
        <f ca="1">IF(V256&lt;&gt;"",IF(ABS($R256)&lt;0.8*Analyse!$AO$7/2,ABS($V256-$S256)/(INDIRECT($X$5)/100),""),"")</f>
        <v/>
      </c>
      <c r="AL256" s="1"/>
      <c r="AM256" s="2"/>
    </row>
    <row r="257" spans="4:39" x14ac:dyDescent="0.2">
      <c r="D257" s="13" t="str">
        <f>IF(B257&lt;&gt;"",TRUNC(B257-Analyse!$AP$7,2),"")</f>
        <v/>
      </c>
      <c r="F257" s="1" t="str">
        <f t="shared" si="55"/>
        <v/>
      </c>
      <c r="G257" s="12" t="str">
        <f ca="1">IF(F257&lt;&gt;"",ROW($D$5)+MATCH(F257,INDIRECT(Analyse!$AR$7):INDIRECT(Analyse!$AS$7)),"")</f>
        <v/>
      </c>
      <c r="H257" s="1" t="str">
        <f t="shared" ca="1" si="42"/>
        <v/>
      </c>
      <c r="I257" s="1" t="e">
        <f t="shared" ca="1" si="43"/>
        <v>#VALUE!</v>
      </c>
      <c r="J257" s="1" t="str">
        <f t="shared" ca="1" si="44"/>
        <v>C</v>
      </c>
      <c r="K257" s="1" t="e">
        <f t="shared" ca="1" si="45"/>
        <v>#VALUE!</v>
      </c>
      <c r="L257" s="10" t="e">
        <f t="shared" ca="1" si="46"/>
        <v>#REF!</v>
      </c>
      <c r="M257" s="10" t="e">
        <f t="shared" ca="1" si="47"/>
        <v>#REF!</v>
      </c>
      <c r="N257" s="2" t="e">
        <f t="shared" ca="1" si="48"/>
        <v>#REF!</v>
      </c>
      <c r="O257" s="10" t="e">
        <f t="shared" ca="1" si="49"/>
        <v>#REF!</v>
      </c>
      <c r="P257" s="2" t="e">
        <f t="shared" ca="1" si="50"/>
        <v>#REF!</v>
      </c>
      <c r="R257" s="1" t="str">
        <f t="shared" si="51"/>
        <v/>
      </c>
      <c r="S257" s="2" t="e">
        <f t="shared" ca="1" si="52"/>
        <v>#REF!</v>
      </c>
      <c r="T257" s="1" t="str">
        <f>IF(R257&lt;0,MATCH(ABS(R257),$R259:$R$1000,0)+ROW($R259)-1,"")</f>
        <v/>
      </c>
      <c r="U257" s="1" t="str">
        <f t="shared" si="53"/>
        <v/>
      </c>
      <c r="V257" s="11" t="str">
        <f t="shared" ca="1" si="54"/>
        <v/>
      </c>
      <c r="W257" s="11"/>
      <c r="X257" s="11"/>
      <c r="Y257" s="12" t="str">
        <f ca="1">IF(V257&lt;&gt;"",IF(ABS($R257)&lt;0.8*Analyse!$AO$7/2,ABS($V257-$S257)/(INDIRECT($X$5)/100),""),"")</f>
        <v/>
      </c>
      <c r="AL257" s="1"/>
      <c r="AM257" s="2"/>
    </row>
    <row r="258" spans="4:39" x14ac:dyDescent="0.2">
      <c r="D258" s="13" t="str">
        <f>IF(B258&lt;&gt;"",TRUNC(B258-Analyse!$AP$7,2),"")</f>
        <v/>
      </c>
      <c r="F258" s="1" t="str">
        <f t="shared" si="55"/>
        <v/>
      </c>
      <c r="G258" s="12" t="str">
        <f ca="1">IF(F258&lt;&gt;"",ROW($D$5)+MATCH(F258,INDIRECT(Analyse!$AR$7):INDIRECT(Analyse!$AS$7)),"")</f>
        <v/>
      </c>
      <c r="H258" s="1" t="str">
        <f t="shared" ca="1" si="42"/>
        <v/>
      </c>
      <c r="I258" s="1" t="e">
        <f t="shared" ca="1" si="43"/>
        <v>#VALUE!</v>
      </c>
      <c r="J258" s="1" t="str">
        <f t="shared" ca="1" si="44"/>
        <v>C</v>
      </c>
      <c r="K258" s="1" t="e">
        <f t="shared" ca="1" si="45"/>
        <v>#VALUE!</v>
      </c>
      <c r="L258" s="10" t="e">
        <f t="shared" ca="1" si="46"/>
        <v>#REF!</v>
      </c>
      <c r="M258" s="10" t="e">
        <f t="shared" ca="1" si="47"/>
        <v>#REF!</v>
      </c>
      <c r="N258" s="2" t="e">
        <f t="shared" ca="1" si="48"/>
        <v>#REF!</v>
      </c>
      <c r="O258" s="10" t="e">
        <f t="shared" ca="1" si="49"/>
        <v>#REF!</v>
      </c>
      <c r="P258" s="2" t="e">
        <f t="shared" ca="1" si="50"/>
        <v>#REF!</v>
      </c>
      <c r="R258" s="1" t="str">
        <f t="shared" si="51"/>
        <v/>
      </c>
      <c r="S258" s="2" t="e">
        <f t="shared" ca="1" si="52"/>
        <v>#REF!</v>
      </c>
      <c r="T258" s="1" t="str">
        <f>IF(R258&lt;0,MATCH(ABS(R258),$R260:$R$1000,0)+ROW($R260)-1,"")</f>
        <v/>
      </c>
      <c r="U258" s="1" t="str">
        <f t="shared" si="53"/>
        <v/>
      </c>
      <c r="V258" s="11" t="str">
        <f t="shared" ca="1" si="54"/>
        <v/>
      </c>
      <c r="W258" s="11"/>
      <c r="X258" s="11"/>
      <c r="Y258" s="12" t="str">
        <f ca="1">IF(V258&lt;&gt;"",IF(ABS($R258)&lt;0.8*Analyse!$AO$7/2,ABS($V258-$S258)/(INDIRECT($X$5)/100),""),"")</f>
        <v/>
      </c>
      <c r="AL258" s="1"/>
      <c r="AM258" s="2"/>
    </row>
    <row r="259" spans="4:39" x14ac:dyDescent="0.2">
      <c r="D259" s="13" t="str">
        <f>IF(B259&lt;&gt;"",TRUNC(B259-Analyse!$AP$7,2),"")</f>
        <v/>
      </c>
      <c r="F259" s="1" t="str">
        <f t="shared" si="55"/>
        <v/>
      </c>
      <c r="G259" s="12" t="str">
        <f ca="1">IF(F259&lt;&gt;"",ROW($D$5)+MATCH(F259,INDIRECT(Analyse!$AR$7):INDIRECT(Analyse!$AS$7)),"")</f>
        <v/>
      </c>
      <c r="H259" s="1" t="str">
        <f t="shared" ca="1" si="42"/>
        <v/>
      </c>
      <c r="I259" s="1" t="e">
        <f t="shared" ca="1" si="43"/>
        <v>#VALUE!</v>
      </c>
      <c r="J259" s="1" t="str">
        <f t="shared" ca="1" si="44"/>
        <v>C</v>
      </c>
      <c r="K259" s="1" t="e">
        <f t="shared" ca="1" si="45"/>
        <v>#VALUE!</v>
      </c>
      <c r="L259" s="10" t="e">
        <f t="shared" ca="1" si="46"/>
        <v>#REF!</v>
      </c>
      <c r="M259" s="10" t="e">
        <f t="shared" ca="1" si="47"/>
        <v>#REF!</v>
      </c>
      <c r="N259" s="2" t="e">
        <f t="shared" ca="1" si="48"/>
        <v>#REF!</v>
      </c>
      <c r="O259" s="10" t="e">
        <f t="shared" ca="1" si="49"/>
        <v>#REF!</v>
      </c>
      <c r="P259" s="2" t="e">
        <f t="shared" ca="1" si="50"/>
        <v>#REF!</v>
      </c>
      <c r="R259" s="1" t="str">
        <f t="shared" si="51"/>
        <v/>
      </c>
      <c r="S259" s="2" t="e">
        <f t="shared" ca="1" si="52"/>
        <v>#REF!</v>
      </c>
      <c r="T259" s="1" t="str">
        <f>IF(R259&lt;0,MATCH(ABS(R259),$R261:$R$1000,0)+ROW($R261)-1,"")</f>
        <v/>
      </c>
      <c r="U259" s="1" t="str">
        <f t="shared" si="53"/>
        <v/>
      </c>
      <c r="V259" s="11" t="str">
        <f t="shared" ca="1" si="54"/>
        <v/>
      </c>
      <c r="W259" s="11"/>
      <c r="X259" s="11"/>
      <c r="Y259" s="12" t="str">
        <f ca="1">IF(V259&lt;&gt;"",IF(ABS($R259)&lt;0.8*Analyse!$AO$7/2,ABS($V259-$S259)/(INDIRECT($X$5)/100),""),"")</f>
        <v/>
      </c>
      <c r="AL259" s="1"/>
      <c r="AM259" s="2"/>
    </row>
    <row r="260" spans="4:39" x14ac:dyDescent="0.2">
      <c r="D260" s="13" t="str">
        <f>IF(B260&lt;&gt;"",TRUNC(B260-Analyse!$AP$7,2),"")</f>
        <v/>
      </c>
      <c r="F260" s="1" t="str">
        <f t="shared" si="55"/>
        <v/>
      </c>
      <c r="G260" s="12" t="str">
        <f ca="1">IF(F260&lt;&gt;"",ROW($D$5)+MATCH(F260,INDIRECT(Analyse!$AR$7):INDIRECT(Analyse!$AS$7)),"")</f>
        <v/>
      </c>
      <c r="H260" s="1" t="str">
        <f t="shared" ca="1" si="42"/>
        <v/>
      </c>
      <c r="I260" s="1" t="e">
        <f t="shared" ca="1" si="43"/>
        <v>#VALUE!</v>
      </c>
      <c r="J260" s="1" t="str">
        <f t="shared" ca="1" si="44"/>
        <v>C</v>
      </c>
      <c r="K260" s="1" t="e">
        <f t="shared" ca="1" si="45"/>
        <v>#VALUE!</v>
      </c>
      <c r="L260" s="10" t="e">
        <f t="shared" ca="1" si="46"/>
        <v>#REF!</v>
      </c>
      <c r="M260" s="10" t="e">
        <f t="shared" ca="1" si="47"/>
        <v>#REF!</v>
      </c>
      <c r="N260" s="2" t="e">
        <f t="shared" ca="1" si="48"/>
        <v>#REF!</v>
      </c>
      <c r="O260" s="10" t="e">
        <f t="shared" ca="1" si="49"/>
        <v>#REF!</v>
      </c>
      <c r="P260" s="2" t="e">
        <f t="shared" ca="1" si="50"/>
        <v>#REF!</v>
      </c>
      <c r="R260" s="1" t="str">
        <f t="shared" si="51"/>
        <v/>
      </c>
      <c r="S260" s="2" t="e">
        <f t="shared" ca="1" si="52"/>
        <v>#REF!</v>
      </c>
      <c r="T260" s="1" t="str">
        <f>IF(R260&lt;0,MATCH(ABS(R260),$R262:$R$1000,0)+ROW($R262)-1,"")</f>
        <v/>
      </c>
      <c r="U260" s="1" t="str">
        <f t="shared" si="53"/>
        <v/>
      </c>
      <c r="V260" s="11" t="str">
        <f t="shared" ca="1" si="54"/>
        <v/>
      </c>
      <c r="W260" s="11"/>
      <c r="X260" s="11"/>
      <c r="Y260" s="12" t="str">
        <f ca="1">IF(V260&lt;&gt;"",IF(ABS($R260)&lt;0.8*Analyse!$AO$7/2,ABS($V260-$S260)/(INDIRECT($X$5)/100),""),"")</f>
        <v/>
      </c>
      <c r="AL260" s="1"/>
      <c r="AM260" s="2"/>
    </row>
    <row r="261" spans="4:39" x14ac:dyDescent="0.2">
      <c r="D261" s="13" t="str">
        <f>IF(B261&lt;&gt;"",TRUNC(B261-Analyse!$AP$7,2),"")</f>
        <v/>
      </c>
      <c r="F261" s="1" t="str">
        <f t="shared" si="55"/>
        <v/>
      </c>
      <c r="G261" s="12" t="str">
        <f ca="1">IF(F261&lt;&gt;"",ROW($D$5)+MATCH(F261,INDIRECT(Analyse!$AR$7):INDIRECT(Analyse!$AS$7)),"")</f>
        <v/>
      </c>
      <c r="H261" s="1" t="str">
        <f t="shared" ca="1" si="42"/>
        <v/>
      </c>
      <c r="I261" s="1" t="e">
        <f t="shared" ca="1" si="43"/>
        <v>#VALUE!</v>
      </c>
      <c r="J261" s="1" t="str">
        <f t="shared" ca="1" si="44"/>
        <v>C</v>
      </c>
      <c r="K261" s="1" t="e">
        <f t="shared" ca="1" si="45"/>
        <v>#VALUE!</v>
      </c>
      <c r="L261" s="10" t="e">
        <f t="shared" ca="1" si="46"/>
        <v>#REF!</v>
      </c>
      <c r="M261" s="10" t="e">
        <f t="shared" ca="1" si="47"/>
        <v>#REF!</v>
      </c>
      <c r="N261" s="2" t="e">
        <f t="shared" ca="1" si="48"/>
        <v>#REF!</v>
      </c>
      <c r="O261" s="10" t="e">
        <f t="shared" ca="1" si="49"/>
        <v>#REF!</v>
      </c>
      <c r="P261" s="2" t="e">
        <f t="shared" ca="1" si="50"/>
        <v>#REF!</v>
      </c>
      <c r="R261" s="1" t="str">
        <f t="shared" si="51"/>
        <v/>
      </c>
      <c r="S261" s="2" t="e">
        <f t="shared" ca="1" si="52"/>
        <v>#REF!</v>
      </c>
      <c r="T261" s="1" t="str">
        <f>IF(R261&lt;0,MATCH(ABS(R261),$R263:$R$1000,0)+ROW($R263)-1,"")</f>
        <v/>
      </c>
      <c r="U261" s="1" t="str">
        <f t="shared" si="53"/>
        <v/>
      </c>
      <c r="V261" s="11" t="str">
        <f t="shared" ca="1" si="54"/>
        <v/>
      </c>
      <c r="W261" s="11"/>
      <c r="X261" s="11"/>
      <c r="Y261" s="12" t="str">
        <f ca="1">IF(V261&lt;&gt;"",IF(ABS($R261)&lt;0.8*Analyse!$AO$7/2,ABS($V261-$S261)/(INDIRECT($X$5)/100),""),"")</f>
        <v/>
      </c>
      <c r="AL261" s="1"/>
      <c r="AM261" s="2"/>
    </row>
    <row r="262" spans="4:39" x14ac:dyDescent="0.2">
      <c r="D262" s="13" t="str">
        <f>IF(B262&lt;&gt;"",TRUNC(B262-Analyse!$AP$7,2),"")</f>
        <v/>
      </c>
      <c r="F262" s="1" t="str">
        <f t="shared" si="55"/>
        <v/>
      </c>
      <c r="G262" s="12" t="str">
        <f ca="1">IF(F262&lt;&gt;"",ROW($D$5)+MATCH(F262,INDIRECT(Analyse!$AR$7):INDIRECT(Analyse!$AS$7)),"")</f>
        <v/>
      </c>
      <c r="H262" s="1" t="str">
        <f t="shared" ref="H262:H325" ca="1" si="56">IF(G262&lt;&gt;"","D"&amp;$G262,"")</f>
        <v/>
      </c>
      <c r="I262" s="1" t="e">
        <f t="shared" ref="I262:I325" ca="1" si="57">"D"&amp;TEXT($G262-1,"0")</f>
        <v>#VALUE!</v>
      </c>
      <c r="J262" s="1" t="str">
        <f t="shared" ref="J262:J325" ca="1" si="58">"C"&amp;$G262</f>
        <v>C</v>
      </c>
      <c r="K262" s="1" t="e">
        <f t="shared" ref="K262:K325" ca="1" si="59">"C"&amp;TEXT($G262-1,"0")</f>
        <v>#VALUE!</v>
      </c>
      <c r="L262" s="10" t="e">
        <f t="shared" ref="L262:L325" ca="1" si="60">IF(INDIRECT(J262)&lt;&gt;"",INDIRECT(K262)-INDIRECT(J262),"")</f>
        <v>#REF!</v>
      </c>
      <c r="M262" s="10" t="e">
        <f t="shared" ref="M262:M325" ca="1" si="61">IF(L262&lt;&gt;"",INDIRECT(I262)-INDIRECT(H262),"")</f>
        <v>#REF!</v>
      </c>
      <c r="N262" s="2" t="e">
        <f t="shared" ref="N262:N325" ca="1" si="62">IF(M262&lt;&gt;"",L262/M262,"")</f>
        <v>#REF!</v>
      </c>
      <c r="O262" s="10" t="e">
        <f t="shared" ref="O262:O325" ca="1" si="63">IF(N262&lt;&gt;"",INDIRECT(K262)-N262*INDIRECT(I262),"")</f>
        <v>#REF!</v>
      </c>
      <c r="P262" s="2" t="e">
        <f t="shared" ref="P262:P325" ca="1" si="64">IF(O262&lt;&gt;"",N262*F262+O262,"")</f>
        <v>#REF!</v>
      </c>
      <c r="R262" s="1" t="str">
        <f t="shared" ref="R262:R325" si="65">F262</f>
        <v/>
      </c>
      <c r="S262" s="2" t="e">
        <f t="shared" ref="S262:S325" ca="1" si="66">P262</f>
        <v>#REF!</v>
      </c>
      <c r="T262" s="1" t="str">
        <f>IF(R262&lt;0,MATCH(ABS(R262),$R264:$R$1000,0)+ROW($R264)-1,"")</f>
        <v/>
      </c>
      <c r="U262" s="1" t="str">
        <f t="shared" ref="U262:U325" si="67">IF(T262&lt;&gt;"","S"&amp;T262,"")</f>
        <v/>
      </c>
      <c r="V262" s="11" t="str">
        <f t="shared" ref="V262:V325" ca="1" si="68">IF(U262&lt;&gt;"",INDIRECT(U262),"")</f>
        <v/>
      </c>
      <c r="W262" s="11"/>
      <c r="X262" s="11"/>
      <c r="Y262" s="12" t="str">
        <f ca="1">IF(V262&lt;&gt;"",IF(ABS($R262)&lt;0.8*Analyse!$AO$7/2,ABS($V262-$S262)/(INDIRECT($X$5)/100),""),"")</f>
        <v/>
      </c>
      <c r="AL262" s="1"/>
      <c r="AM262" s="2"/>
    </row>
    <row r="263" spans="4:39" x14ac:dyDescent="0.2">
      <c r="D263" s="13" t="str">
        <f>IF(B263&lt;&gt;"",TRUNC(B263-Analyse!$AP$7,2),"")</f>
        <v/>
      </c>
      <c r="F263" s="1" t="str">
        <f t="shared" ref="F263:F326" si="69">IF(B263&lt;&gt;"",ROUND(F262+0.1,1),"")</f>
        <v/>
      </c>
      <c r="G263" s="12" t="str">
        <f ca="1">IF(F263&lt;&gt;"",ROW($D$5)+MATCH(F263,INDIRECT(Analyse!$AR$7):INDIRECT(Analyse!$AS$7)),"")</f>
        <v/>
      </c>
      <c r="H263" s="1" t="str">
        <f t="shared" ca="1" si="56"/>
        <v/>
      </c>
      <c r="I263" s="1" t="e">
        <f t="shared" ca="1" si="57"/>
        <v>#VALUE!</v>
      </c>
      <c r="J263" s="1" t="str">
        <f t="shared" ca="1" si="58"/>
        <v>C</v>
      </c>
      <c r="K263" s="1" t="e">
        <f t="shared" ca="1" si="59"/>
        <v>#VALUE!</v>
      </c>
      <c r="L263" s="10" t="e">
        <f t="shared" ca="1" si="60"/>
        <v>#REF!</v>
      </c>
      <c r="M263" s="10" t="e">
        <f t="shared" ca="1" si="61"/>
        <v>#REF!</v>
      </c>
      <c r="N263" s="2" t="e">
        <f t="shared" ca="1" si="62"/>
        <v>#REF!</v>
      </c>
      <c r="O263" s="10" t="e">
        <f t="shared" ca="1" si="63"/>
        <v>#REF!</v>
      </c>
      <c r="P263" s="2" t="e">
        <f t="shared" ca="1" si="64"/>
        <v>#REF!</v>
      </c>
      <c r="R263" s="1" t="str">
        <f t="shared" si="65"/>
        <v/>
      </c>
      <c r="S263" s="2" t="e">
        <f t="shared" ca="1" si="66"/>
        <v>#REF!</v>
      </c>
      <c r="T263" s="1" t="str">
        <f>IF(R263&lt;0,MATCH(ABS(R263),$R265:$R$1000,0)+ROW($R265)-1,"")</f>
        <v/>
      </c>
      <c r="U263" s="1" t="str">
        <f t="shared" si="67"/>
        <v/>
      </c>
      <c r="V263" s="11" t="str">
        <f t="shared" ca="1" si="68"/>
        <v/>
      </c>
      <c r="W263" s="11"/>
      <c r="X263" s="11"/>
      <c r="Y263" s="12" t="str">
        <f ca="1">IF(V263&lt;&gt;"",IF(ABS($R263)&lt;0.8*Analyse!$AO$7/2,ABS($V263-$S263)/(INDIRECT($X$5)/100),""),"")</f>
        <v/>
      </c>
      <c r="AL263" s="1"/>
      <c r="AM263" s="2"/>
    </row>
    <row r="264" spans="4:39" x14ac:dyDescent="0.2">
      <c r="D264" s="13" t="str">
        <f>IF(B264&lt;&gt;"",TRUNC(B264-Analyse!$AP$7,2),"")</f>
        <v/>
      </c>
      <c r="F264" s="1" t="str">
        <f t="shared" si="69"/>
        <v/>
      </c>
      <c r="G264" s="12" t="str">
        <f ca="1">IF(F264&lt;&gt;"",ROW($D$5)+MATCH(F264,INDIRECT(Analyse!$AR$7):INDIRECT(Analyse!$AS$7)),"")</f>
        <v/>
      </c>
      <c r="H264" s="1" t="str">
        <f t="shared" ca="1" si="56"/>
        <v/>
      </c>
      <c r="I264" s="1" t="e">
        <f t="shared" ca="1" si="57"/>
        <v>#VALUE!</v>
      </c>
      <c r="J264" s="1" t="str">
        <f t="shared" ca="1" si="58"/>
        <v>C</v>
      </c>
      <c r="K264" s="1" t="e">
        <f t="shared" ca="1" si="59"/>
        <v>#VALUE!</v>
      </c>
      <c r="L264" s="10" t="e">
        <f t="shared" ca="1" si="60"/>
        <v>#REF!</v>
      </c>
      <c r="M264" s="10" t="e">
        <f t="shared" ca="1" si="61"/>
        <v>#REF!</v>
      </c>
      <c r="N264" s="2" t="e">
        <f t="shared" ca="1" si="62"/>
        <v>#REF!</v>
      </c>
      <c r="O264" s="10" t="e">
        <f t="shared" ca="1" si="63"/>
        <v>#REF!</v>
      </c>
      <c r="P264" s="2" t="e">
        <f t="shared" ca="1" si="64"/>
        <v>#REF!</v>
      </c>
      <c r="R264" s="1" t="str">
        <f t="shared" si="65"/>
        <v/>
      </c>
      <c r="S264" s="2" t="e">
        <f t="shared" ca="1" si="66"/>
        <v>#REF!</v>
      </c>
      <c r="T264" s="1" t="str">
        <f>IF(R264&lt;0,MATCH(ABS(R264),$R266:$R$1000,0)+ROW($R266)-1,"")</f>
        <v/>
      </c>
      <c r="U264" s="1" t="str">
        <f t="shared" si="67"/>
        <v/>
      </c>
      <c r="V264" s="11" t="str">
        <f t="shared" ca="1" si="68"/>
        <v/>
      </c>
      <c r="W264" s="11"/>
      <c r="X264" s="11"/>
      <c r="Y264" s="12" t="str">
        <f ca="1">IF(V264&lt;&gt;"",IF(ABS($R264)&lt;0.8*Analyse!$AO$7/2,ABS($V264-$S264)/(INDIRECT($X$5)/100),""),"")</f>
        <v/>
      </c>
      <c r="AL264" s="1"/>
      <c r="AM264" s="2"/>
    </row>
    <row r="265" spans="4:39" x14ac:dyDescent="0.2">
      <c r="D265" s="13" t="str">
        <f>IF(B265&lt;&gt;"",TRUNC(B265-Analyse!$AP$7,2),"")</f>
        <v/>
      </c>
      <c r="F265" s="1" t="str">
        <f t="shared" si="69"/>
        <v/>
      </c>
      <c r="G265" s="12" t="str">
        <f ca="1">IF(F265&lt;&gt;"",ROW($D$5)+MATCH(F265,INDIRECT(Analyse!$AR$7):INDIRECT(Analyse!$AS$7)),"")</f>
        <v/>
      </c>
      <c r="H265" s="1" t="str">
        <f t="shared" ca="1" si="56"/>
        <v/>
      </c>
      <c r="I265" s="1" t="e">
        <f t="shared" ca="1" si="57"/>
        <v>#VALUE!</v>
      </c>
      <c r="J265" s="1" t="str">
        <f t="shared" ca="1" si="58"/>
        <v>C</v>
      </c>
      <c r="K265" s="1" t="e">
        <f t="shared" ca="1" si="59"/>
        <v>#VALUE!</v>
      </c>
      <c r="L265" s="10" t="e">
        <f t="shared" ca="1" si="60"/>
        <v>#REF!</v>
      </c>
      <c r="M265" s="10" t="e">
        <f t="shared" ca="1" si="61"/>
        <v>#REF!</v>
      </c>
      <c r="N265" s="2" t="e">
        <f t="shared" ca="1" si="62"/>
        <v>#REF!</v>
      </c>
      <c r="O265" s="10" t="e">
        <f t="shared" ca="1" si="63"/>
        <v>#REF!</v>
      </c>
      <c r="P265" s="2" t="e">
        <f t="shared" ca="1" si="64"/>
        <v>#REF!</v>
      </c>
      <c r="R265" s="1" t="str">
        <f t="shared" si="65"/>
        <v/>
      </c>
      <c r="S265" s="2" t="e">
        <f t="shared" ca="1" si="66"/>
        <v>#REF!</v>
      </c>
      <c r="T265" s="1" t="str">
        <f>IF(R265&lt;0,MATCH(ABS(R265),$R267:$R$1000,0)+ROW($R267)-1,"")</f>
        <v/>
      </c>
      <c r="U265" s="1" t="str">
        <f t="shared" si="67"/>
        <v/>
      </c>
      <c r="V265" s="11" t="str">
        <f t="shared" ca="1" si="68"/>
        <v/>
      </c>
      <c r="W265" s="11"/>
      <c r="X265" s="11"/>
      <c r="Y265" s="12" t="str">
        <f ca="1">IF(V265&lt;&gt;"",IF(ABS($R265)&lt;0.8*Analyse!$AO$7/2,ABS($V265-$S265)/(INDIRECT($X$5)/100),""),"")</f>
        <v/>
      </c>
      <c r="AL265" s="1"/>
      <c r="AM265" s="2"/>
    </row>
    <row r="266" spans="4:39" x14ac:dyDescent="0.2">
      <c r="D266" s="13" t="str">
        <f>IF(B266&lt;&gt;"",TRUNC(B266-Analyse!$AP$7,2),"")</f>
        <v/>
      </c>
      <c r="F266" s="1" t="str">
        <f t="shared" si="69"/>
        <v/>
      </c>
      <c r="G266" s="12" t="str">
        <f ca="1">IF(F266&lt;&gt;"",ROW($D$5)+MATCH(F266,INDIRECT(Analyse!$AR$7):INDIRECT(Analyse!$AS$7)),"")</f>
        <v/>
      </c>
      <c r="H266" s="1" t="str">
        <f t="shared" ca="1" si="56"/>
        <v/>
      </c>
      <c r="I266" s="1" t="e">
        <f t="shared" ca="1" si="57"/>
        <v>#VALUE!</v>
      </c>
      <c r="J266" s="1" t="str">
        <f t="shared" ca="1" si="58"/>
        <v>C</v>
      </c>
      <c r="K266" s="1" t="e">
        <f t="shared" ca="1" si="59"/>
        <v>#VALUE!</v>
      </c>
      <c r="L266" s="10" t="e">
        <f t="shared" ca="1" si="60"/>
        <v>#REF!</v>
      </c>
      <c r="M266" s="10" t="e">
        <f t="shared" ca="1" si="61"/>
        <v>#REF!</v>
      </c>
      <c r="N266" s="2" t="e">
        <f t="shared" ca="1" si="62"/>
        <v>#REF!</v>
      </c>
      <c r="O266" s="10" t="e">
        <f t="shared" ca="1" si="63"/>
        <v>#REF!</v>
      </c>
      <c r="P266" s="2" t="e">
        <f t="shared" ca="1" si="64"/>
        <v>#REF!</v>
      </c>
      <c r="R266" s="1" t="str">
        <f t="shared" si="65"/>
        <v/>
      </c>
      <c r="S266" s="2" t="e">
        <f t="shared" ca="1" si="66"/>
        <v>#REF!</v>
      </c>
      <c r="T266" s="1" t="str">
        <f>IF(R266&lt;0,MATCH(ABS(R266),$R268:$R$1000,0)+ROW($R268)-1,"")</f>
        <v/>
      </c>
      <c r="U266" s="1" t="str">
        <f t="shared" si="67"/>
        <v/>
      </c>
      <c r="V266" s="11" t="str">
        <f t="shared" ca="1" si="68"/>
        <v/>
      </c>
      <c r="W266" s="11"/>
      <c r="X266" s="11"/>
      <c r="Y266" s="12" t="str">
        <f ca="1">IF(V266&lt;&gt;"",IF(ABS($R266)&lt;0.8*Analyse!$AO$7/2,ABS($V266-$S266)/(INDIRECT($X$5)/100),""),"")</f>
        <v/>
      </c>
      <c r="AL266" s="1"/>
      <c r="AM266" s="2"/>
    </row>
    <row r="267" spans="4:39" x14ac:dyDescent="0.2">
      <c r="D267" s="13" t="str">
        <f>IF(B267&lt;&gt;"",TRUNC(B267-Analyse!$AP$7,2),"")</f>
        <v/>
      </c>
      <c r="F267" s="1" t="str">
        <f t="shared" si="69"/>
        <v/>
      </c>
      <c r="G267" s="12" t="str">
        <f ca="1">IF(F267&lt;&gt;"",ROW($D$5)+MATCH(F267,INDIRECT(Analyse!$AR$7):INDIRECT(Analyse!$AS$7)),"")</f>
        <v/>
      </c>
      <c r="H267" s="1" t="str">
        <f t="shared" ca="1" si="56"/>
        <v/>
      </c>
      <c r="I267" s="1" t="e">
        <f t="shared" ca="1" si="57"/>
        <v>#VALUE!</v>
      </c>
      <c r="J267" s="1" t="str">
        <f t="shared" ca="1" si="58"/>
        <v>C</v>
      </c>
      <c r="K267" s="1" t="e">
        <f t="shared" ca="1" si="59"/>
        <v>#VALUE!</v>
      </c>
      <c r="L267" s="10" t="e">
        <f t="shared" ca="1" si="60"/>
        <v>#REF!</v>
      </c>
      <c r="M267" s="10" t="e">
        <f t="shared" ca="1" si="61"/>
        <v>#REF!</v>
      </c>
      <c r="N267" s="2" t="e">
        <f t="shared" ca="1" si="62"/>
        <v>#REF!</v>
      </c>
      <c r="O267" s="10" t="e">
        <f t="shared" ca="1" si="63"/>
        <v>#REF!</v>
      </c>
      <c r="P267" s="2" t="e">
        <f t="shared" ca="1" si="64"/>
        <v>#REF!</v>
      </c>
      <c r="R267" s="1" t="str">
        <f t="shared" si="65"/>
        <v/>
      </c>
      <c r="S267" s="2" t="e">
        <f t="shared" ca="1" si="66"/>
        <v>#REF!</v>
      </c>
      <c r="T267" s="1" t="str">
        <f>IF(R267&lt;0,MATCH(ABS(R267),$R269:$R$1000,0)+ROW($R269)-1,"")</f>
        <v/>
      </c>
      <c r="U267" s="1" t="str">
        <f t="shared" si="67"/>
        <v/>
      </c>
      <c r="V267" s="11" t="str">
        <f t="shared" ca="1" si="68"/>
        <v/>
      </c>
      <c r="W267" s="11"/>
      <c r="X267" s="11"/>
      <c r="Y267" s="12" t="str">
        <f ca="1">IF(V267&lt;&gt;"",IF(ABS($R267)&lt;0.8*Analyse!$AO$7/2,ABS($V267-$S267)/(INDIRECT($X$5)/100),""),"")</f>
        <v/>
      </c>
      <c r="AL267" s="1"/>
      <c r="AM267" s="2"/>
    </row>
    <row r="268" spans="4:39" x14ac:dyDescent="0.2">
      <c r="D268" s="13" t="str">
        <f>IF(B268&lt;&gt;"",TRUNC(B268-Analyse!$AP$7,2),"")</f>
        <v/>
      </c>
      <c r="F268" s="1" t="str">
        <f t="shared" si="69"/>
        <v/>
      </c>
      <c r="G268" s="12" t="str">
        <f ca="1">IF(F268&lt;&gt;"",ROW($D$5)+MATCH(F268,INDIRECT(Analyse!$AR$7):INDIRECT(Analyse!$AS$7)),"")</f>
        <v/>
      </c>
      <c r="H268" s="1" t="str">
        <f t="shared" ca="1" si="56"/>
        <v/>
      </c>
      <c r="I268" s="1" t="e">
        <f t="shared" ca="1" si="57"/>
        <v>#VALUE!</v>
      </c>
      <c r="J268" s="1" t="str">
        <f t="shared" ca="1" si="58"/>
        <v>C</v>
      </c>
      <c r="K268" s="1" t="e">
        <f t="shared" ca="1" si="59"/>
        <v>#VALUE!</v>
      </c>
      <c r="L268" s="10" t="e">
        <f t="shared" ca="1" si="60"/>
        <v>#REF!</v>
      </c>
      <c r="M268" s="10" t="e">
        <f t="shared" ca="1" si="61"/>
        <v>#REF!</v>
      </c>
      <c r="N268" s="2" t="e">
        <f t="shared" ca="1" si="62"/>
        <v>#REF!</v>
      </c>
      <c r="O268" s="10" t="e">
        <f t="shared" ca="1" si="63"/>
        <v>#REF!</v>
      </c>
      <c r="P268" s="2" t="e">
        <f t="shared" ca="1" si="64"/>
        <v>#REF!</v>
      </c>
      <c r="R268" s="1" t="str">
        <f t="shared" si="65"/>
        <v/>
      </c>
      <c r="S268" s="2" t="e">
        <f t="shared" ca="1" si="66"/>
        <v>#REF!</v>
      </c>
      <c r="T268" s="1" t="str">
        <f>IF(R268&lt;0,MATCH(ABS(R268),$R270:$R$1000,0)+ROW($R270)-1,"")</f>
        <v/>
      </c>
      <c r="U268" s="1" t="str">
        <f t="shared" si="67"/>
        <v/>
      </c>
      <c r="V268" s="11" t="str">
        <f t="shared" ca="1" si="68"/>
        <v/>
      </c>
      <c r="W268" s="11"/>
      <c r="X268" s="11"/>
      <c r="Y268" s="12" t="str">
        <f ca="1">IF(V268&lt;&gt;"",IF(ABS($R268)&lt;0.8*Analyse!$AO$7/2,ABS($V268-$S268)/(INDIRECT($X$5)/100),""),"")</f>
        <v/>
      </c>
      <c r="AL268" s="1"/>
      <c r="AM268" s="2"/>
    </row>
    <row r="269" spans="4:39" x14ac:dyDescent="0.2">
      <c r="D269" s="13" t="str">
        <f>IF(B269&lt;&gt;"",TRUNC(B269-Analyse!$AP$7,2),"")</f>
        <v/>
      </c>
      <c r="F269" s="1" t="str">
        <f t="shared" si="69"/>
        <v/>
      </c>
      <c r="G269" s="12" t="str">
        <f ca="1">IF(F269&lt;&gt;"",ROW($D$5)+MATCH(F269,INDIRECT(Analyse!$AR$7):INDIRECT(Analyse!$AS$7)),"")</f>
        <v/>
      </c>
      <c r="H269" s="1" t="str">
        <f t="shared" ca="1" si="56"/>
        <v/>
      </c>
      <c r="I269" s="1" t="e">
        <f t="shared" ca="1" si="57"/>
        <v>#VALUE!</v>
      </c>
      <c r="J269" s="1" t="str">
        <f t="shared" ca="1" si="58"/>
        <v>C</v>
      </c>
      <c r="K269" s="1" t="e">
        <f t="shared" ca="1" si="59"/>
        <v>#VALUE!</v>
      </c>
      <c r="L269" s="10" t="e">
        <f t="shared" ca="1" si="60"/>
        <v>#REF!</v>
      </c>
      <c r="M269" s="10" t="e">
        <f t="shared" ca="1" si="61"/>
        <v>#REF!</v>
      </c>
      <c r="N269" s="2" t="e">
        <f t="shared" ca="1" si="62"/>
        <v>#REF!</v>
      </c>
      <c r="O269" s="10" t="e">
        <f t="shared" ca="1" si="63"/>
        <v>#REF!</v>
      </c>
      <c r="P269" s="2" t="e">
        <f t="shared" ca="1" si="64"/>
        <v>#REF!</v>
      </c>
      <c r="R269" s="1" t="str">
        <f t="shared" si="65"/>
        <v/>
      </c>
      <c r="S269" s="2" t="e">
        <f t="shared" ca="1" si="66"/>
        <v>#REF!</v>
      </c>
      <c r="T269" s="1" t="str">
        <f>IF(R269&lt;0,MATCH(ABS(R269),$R271:$R$1000,0)+ROW($R271)-1,"")</f>
        <v/>
      </c>
      <c r="U269" s="1" t="str">
        <f t="shared" si="67"/>
        <v/>
      </c>
      <c r="V269" s="11" t="str">
        <f t="shared" ca="1" si="68"/>
        <v/>
      </c>
      <c r="W269" s="11"/>
      <c r="X269" s="11"/>
      <c r="Y269" s="12" t="str">
        <f ca="1">IF(V269&lt;&gt;"",IF(ABS($R269)&lt;0.8*Analyse!$AO$7/2,ABS($V269-$S269)/(INDIRECT($X$5)/100),""),"")</f>
        <v/>
      </c>
      <c r="AL269" s="1"/>
      <c r="AM269" s="2"/>
    </row>
    <row r="270" spans="4:39" x14ac:dyDescent="0.2">
      <c r="D270" s="13" t="str">
        <f>IF(B270&lt;&gt;"",TRUNC(B270-Analyse!$AP$7,2),"")</f>
        <v/>
      </c>
      <c r="F270" s="1" t="str">
        <f t="shared" si="69"/>
        <v/>
      </c>
      <c r="G270" s="12" t="str">
        <f ca="1">IF(F270&lt;&gt;"",ROW($D$5)+MATCH(F270,INDIRECT(Analyse!$AR$7):INDIRECT(Analyse!$AS$7)),"")</f>
        <v/>
      </c>
      <c r="H270" s="1" t="str">
        <f t="shared" ca="1" si="56"/>
        <v/>
      </c>
      <c r="I270" s="1" t="e">
        <f t="shared" ca="1" si="57"/>
        <v>#VALUE!</v>
      </c>
      <c r="J270" s="1" t="str">
        <f t="shared" ca="1" si="58"/>
        <v>C</v>
      </c>
      <c r="K270" s="1" t="e">
        <f t="shared" ca="1" si="59"/>
        <v>#VALUE!</v>
      </c>
      <c r="L270" s="10" t="e">
        <f t="shared" ca="1" si="60"/>
        <v>#REF!</v>
      </c>
      <c r="M270" s="10" t="e">
        <f t="shared" ca="1" si="61"/>
        <v>#REF!</v>
      </c>
      <c r="N270" s="2" t="e">
        <f t="shared" ca="1" si="62"/>
        <v>#REF!</v>
      </c>
      <c r="O270" s="10" t="e">
        <f t="shared" ca="1" si="63"/>
        <v>#REF!</v>
      </c>
      <c r="P270" s="2" t="e">
        <f t="shared" ca="1" si="64"/>
        <v>#REF!</v>
      </c>
      <c r="R270" s="1" t="str">
        <f t="shared" si="65"/>
        <v/>
      </c>
      <c r="S270" s="2" t="e">
        <f t="shared" ca="1" si="66"/>
        <v>#REF!</v>
      </c>
      <c r="T270" s="1" t="str">
        <f>IF(R270&lt;0,MATCH(ABS(R270),$R272:$R$1000,0)+ROW($R272)-1,"")</f>
        <v/>
      </c>
      <c r="U270" s="1" t="str">
        <f t="shared" si="67"/>
        <v/>
      </c>
      <c r="V270" s="11" t="str">
        <f t="shared" ca="1" si="68"/>
        <v/>
      </c>
      <c r="W270" s="11"/>
      <c r="X270" s="11"/>
      <c r="Y270" s="12" t="str">
        <f ca="1">IF(V270&lt;&gt;"",IF(ABS($R270)&lt;0.8*Analyse!$AO$7/2,ABS($V270-$S270)/(INDIRECT($X$5)/100),""),"")</f>
        <v/>
      </c>
      <c r="AL270" s="1"/>
      <c r="AM270" s="2"/>
    </row>
    <row r="271" spans="4:39" x14ac:dyDescent="0.2">
      <c r="D271" s="13" t="str">
        <f>IF(B271&lt;&gt;"",TRUNC(B271-Analyse!$AP$7,2),"")</f>
        <v/>
      </c>
      <c r="F271" s="1" t="str">
        <f t="shared" si="69"/>
        <v/>
      </c>
      <c r="G271" s="12" t="str">
        <f ca="1">IF(F271&lt;&gt;"",ROW($D$5)+MATCH(F271,INDIRECT(Analyse!$AR$7):INDIRECT(Analyse!$AS$7)),"")</f>
        <v/>
      </c>
      <c r="H271" s="1" t="str">
        <f t="shared" ca="1" si="56"/>
        <v/>
      </c>
      <c r="I271" s="1" t="e">
        <f t="shared" ca="1" si="57"/>
        <v>#VALUE!</v>
      </c>
      <c r="J271" s="1" t="str">
        <f t="shared" ca="1" si="58"/>
        <v>C</v>
      </c>
      <c r="K271" s="1" t="e">
        <f t="shared" ca="1" si="59"/>
        <v>#VALUE!</v>
      </c>
      <c r="L271" s="10" t="e">
        <f t="shared" ca="1" si="60"/>
        <v>#REF!</v>
      </c>
      <c r="M271" s="10" t="e">
        <f t="shared" ca="1" si="61"/>
        <v>#REF!</v>
      </c>
      <c r="N271" s="2" t="e">
        <f t="shared" ca="1" si="62"/>
        <v>#REF!</v>
      </c>
      <c r="O271" s="10" t="e">
        <f t="shared" ca="1" si="63"/>
        <v>#REF!</v>
      </c>
      <c r="P271" s="2" t="e">
        <f t="shared" ca="1" si="64"/>
        <v>#REF!</v>
      </c>
      <c r="R271" s="1" t="str">
        <f t="shared" si="65"/>
        <v/>
      </c>
      <c r="S271" s="2" t="e">
        <f t="shared" ca="1" si="66"/>
        <v>#REF!</v>
      </c>
      <c r="T271" s="1" t="str">
        <f>IF(R271&lt;0,MATCH(ABS(R271),$R273:$R$1000,0)+ROW($R273)-1,"")</f>
        <v/>
      </c>
      <c r="U271" s="1" t="str">
        <f t="shared" si="67"/>
        <v/>
      </c>
      <c r="V271" s="11" t="str">
        <f t="shared" ca="1" si="68"/>
        <v/>
      </c>
      <c r="W271" s="11"/>
      <c r="X271" s="11"/>
      <c r="Y271" s="12" t="str">
        <f ca="1">IF(V271&lt;&gt;"",IF(ABS($R271)&lt;0.8*Analyse!$AO$7/2,ABS($V271-$S271)/(INDIRECT($X$5)/100),""),"")</f>
        <v/>
      </c>
      <c r="AL271" s="1"/>
      <c r="AM271" s="2"/>
    </row>
    <row r="272" spans="4:39" x14ac:dyDescent="0.2">
      <c r="D272" s="13" t="str">
        <f>IF(B272&lt;&gt;"",TRUNC(B272-Analyse!$AP$7,2),"")</f>
        <v/>
      </c>
      <c r="F272" s="1" t="str">
        <f t="shared" si="69"/>
        <v/>
      </c>
      <c r="G272" s="12" t="str">
        <f ca="1">IF(F272&lt;&gt;"",ROW($D$5)+MATCH(F272,INDIRECT(Analyse!$AR$7):INDIRECT(Analyse!$AS$7)),"")</f>
        <v/>
      </c>
      <c r="H272" s="1" t="str">
        <f t="shared" ca="1" si="56"/>
        <v/>
      </c>
      <c r="I272" s="1" t="e">
        <f t="shared" ca="1" si="57"/>
        <v>#VALUE!</v>
      </c>
      <c r="J272" s="1" t="str">
        <f t="shared" ca="1" si="58"/>
        <v>C</v>
      </c>
      <c r="K272" s="1" t="e">
        <f t="shared" ca="1" si="59"/>
        <v>#VALUE!</v>
      </c>
      <c r="L272" s="10" t="e">
        <f t="shared" ca="1" si="60"/>
        <v>#REF!</v>
      </c>
      <c r="M272" s="10" t="e">
        <f t="shared" ca="1" si="61"/>
        <v>#REF!</v>
      </c>
      <c r="N272" s="2" t="e">
        <f t="shared" ca="1" si="62"/>
        <v>#REF!</v>
      </c>
      <c r="O272" s="10" t="e">
        <f t="shared" ca="1" si="63"/>
        <v>#REF!</v>
      </c>
      <c r="P272" s="2" t="e">
        <f t="shared" ca="1" si="64"/>
        <v>#REF!</v>
      </c>
      <c r="R272" s="1" t="str">
        <f t="shared" si="65"/>
        <v/>
      </c>
      <c r="S272" s="2" t="e">
        <f t="shared" ca="1" si="66"/>
        <v>#REF!</v>
      </c>
      <c r="T272" s="1" t="str">
        <f>IF(R272&lt;0,MATCH(ABS(R272),$R274:$R$1000,0)+ROW($R274)-1,"")</f>
        <v/>
      </c>
      <c r="U272" s="1" t="str">
        <f t="shared" si="67"/>
        <v/>
      </c>
      <c r="V272" s="11" t="str">
        <f t="shared" ca="1" si="68"/>
        <v/>
      </c>
      <c r="W272" s="11"/>
      <c r="X272" s="11"/>
      <c r="Y272" s="12" t="str">
        <f ca="1">IF(V272&lt;&gt;"",IF(ABS($R272)&lt;0.8*Analyse!$AO$7/2,ABS($V272-$S272)/(INDIRECT($X$5)/100),""),"")</f>
        <v/>
      </c>
      <c r="AL272" s="1"/>
      <c r="AM272" s="2"/>
    </row>
    <row r="273" spans="4:39" x14ac:dyDescent="0.2">
      <c r="D273" s="13" t="str">
        <f>IF(B273&lt;&gt;"",TRUNC(B273-Analyse!$AP$7,2),"")</f>
        <v/>
      </c>
      <c r="F273" s="1" t="str">
        <f t="shared" si="69"/>
        <v/>
      </c>
      <c r="G273" s="12" t="str">
        <f ca="1">IF(F273&lt;&gt;"",ROW($D$5)+MATCH(F273,INDIRECT(Analyse!$AR$7):INDIRECT(Analyse!$AS$7)),"")</f>
        <v/>
      </c>
      <c r="H273" s="1" t="str">
        <f t="shared" ca="1" si="56"/>
        <v/>
      </c>
      <c r="I273" s="1" t="e">
        <f t="shared" ca="1" si="57"/>
        <v>#VALUE!</v>
      </c>
      <c r="J273" s="1" t="str">
        <f t="shared" ca="1" si="58"/>
        <v>C</v>
      </c>
      <c r="K273" s="1" t="e">
        <f t="shared" ca="1" si="59"/>
        <v>#VALUE!</v>
      </c>
      <c r="L273" s="10" t="e">
        <f t="shared" ca="1" si="60"/>
        <v>#REF!</v>
      </c>
      <c r="M273" s="10" t="e">
        <f t="shared" ca="1" si="61"/>
        <v>#REF!</v>
      </c>
      <c r="N273" s="2" t="e">
        <f t="shared" ca="1" si="62"/>
        <v>#REF!</v>
      </c>
      <c r="O273" s="10" t="e">
        <f t="shared" ca="1" si="63"/>
        <v>#REF!</v>
      </c>
      <c r="P273" s="2" t="e">
        <f t="shared" ca="1" si="64"/>
        <v>#REF!</v>
      </c>
      <c r="R273" s="1" t="str">
        <f t="shared" si="65"/>
        <v/>
      </c>
      <c r="S273" s="2" t="e">
        <f t="shared" ca="1" si="66"/>
        <v>#REF!</v>
      </c>
      <c r="T273" s="1" t="str">
        <f>IF(R273&lt;0,MATCH(ABS(R273),$R275:$R$1000,0)+ROW($R275)-1,"")</f>
        <v/>
      </c>
      <c r="U273" s="1" t="str">
        <f t="shared" si="67"/>
        <v/>
      </c>
      <c r="V273" s="11" t="str">
        <f t="shared" ca="1" si="68"/>
        <v/>
      </c>
      <c r="W273" s="11"/>
      <c r="X273" s="11"/>
      <c r="Y273" s="12" t="str">
        <f ca="1">IF(V273&lt;&gt;"",IF(ABS($R273)&lt;0.8*Analyse!$AO$7/2,ABS($V273-$S273)/(INDIRECT($X$5)/100),""),"")</f>
        <v/>
      </c>
      <c r="AL273" s="1"/>
      <c r="AM273" s="2"/>
    </row>
    <row r="274" spans="4:39" x14ac:dyDescent="0.2">
      <c r="D274" s="13" t="str">
        <f>IF(B274&lt;&gt;"",TRUNC(B274-Analyse!$AP$7,2),"")</f>
        <v/>
      </c>
      <c r="F274" s="1" t="str">
        <f t="shared" si="69"/>
        <v/>
      </c>
      <c r="G274" s="12" t="str">
        <f ca="1">IF(F274&lt;&gt;"",ROW($D$5)+MATCH(F274,INDIRECT(Analyse!$AR$7):INDIRECT(Analyse!$AS$7)),"")</f>
        <v/>
      </c>
      <c r="H274" s="1" t="str">
        <f t="shared" ca="1" si="56"/>
        <v/>
      </c>
      <c r="I274" s="1" t="e">
        <f t="shared" ca="1" si="57"/>
        <v>#VALUE!</v>
      </c>
      <c r="J274" s="1" t="str">
        <f t="shared" ca="1" si="58"/>
        <v>C</v>
      </c>
      <c r="K274" s="1" t="e">
        <f t="shared" ca="1" si="59"/>
        <v>#VALUE!</v>
      </c>
      <c r="L274" s="10" t="e">
        <f t="shared" ca="1" si="60"/>
        <v>#REF!</v>
      </c>
      <c r="M274" s="10" t="e">
        <f t="shared" ca="1" si="61"/>
        <v>#REF!</v>
      </c>
      <c r="N274" s="2" t="e">
        <f t="shared" ca="1" si="62"/>
        <v>#REF!</v>
      </c>
      <c r="O274" s="10" t="e">
        <f t="shared" ca="1" si="63"/>
        <v>#REF!</v>
      </c>
      <c r="P274" s="2" t="e">
        <f t="shared" ca="1" si="64"/>
        <v>#REF!</v>
      </c>
      <c r="R274" s="1" t="str">
        <f t="shared" si="65"/>
        <v/>
      </c>
      <c r="S274" s="2" t="e">
        <f t="shared" ca="1" si="66"/>
        <v>#REF!</v>
      </c>
      <c r="T274" s="1" t="str">
        <f>IF(R274&lt;0,MATCH(ABS(R274),$R276:$R$1000,0)+ROW($R276)-1,"")</f>
        <v/>
      </c>
      <c r="U274" s="1" t="str">
        <f t="shared" si="67"/>
        <v/>
      </c>
      <c r="V274" s="11" t="str">
        <f t="shared" ca="1" si="68"/>
        <v/>
      </c>
      <c r="W274" s="11"/>
      <c r="X274" s="11"/>
      <c r="Y274" s="12" t="str">
        <f ca="1">IF(V274&lt;&gt;"",IF(ABS($R274)&lt;0.8*Analyse!$AO$7/2,ABS($V274-$S274)/(INDIRECT($X$5)/100),""),"")</f>
        <v/>
      </c>
      <c r="AL274" s="1"/>
      <c r="AM274" s="2"/>
    </row>
    <row r="275" spans="4:39" x14ac:dyDescent="0.2">
      <c r="D275" s="13" t="str">
        <f>IF(B275&lt;&gt;"",TRUNC(B275-Analyse!$AP$7,2),"")</f>
        <v/>
      </c>
      <c r="F275" s="1" t="str">
        <f t="shared" si="69"/>
        <v/>
      </c>
      <c r="G275" s="12" t="str">
        <f ca="1">IF(F275&lt;&gt;"",ROW($D$5)+MATCH(F275,INDIRECT(Analyse!$AR$7):INDIRECT(Analyse!$AS$7)),"")</f>
        <v/>
      </c>
      <c r="H275" s="1" t="str">
        <f t="shared" ca="1" si="56"/>
        <v/>
      </c>
      <c r="I275" s="1" t="e">
        <f t="shared" ca="1" si="57"/>
        <v>#VALUE!</v>
      </c>
      <c r="J275" s="1" t="str">
        <f t="shared" ca="1" si="58"/>
        <v>C</v>
      </c>
      <c r="K275" s="1" t="e">
        <f t="shared" ca="1" si="59"/>
        <v>#VALUE!</v>
      </c>
      <c r="L275" s="10" t="e">
        <f t="shared" ca="1" si="60"/>
        <v>#REF!</v>
      </c>
      <c r="M275" s="10" t="e">
        <f t="shared" ca="1" si="61"/>
        <v>#REF!</v>
      </c>
      <c r="N275" s="2" t="e">
        <f t="shared" ca="1" si="62"/>
        <v>#REF!</v>
      </c>
      <c r="O275" s="10" t="e">
        <f t="shared" ca="1" si="63"/>
        <v>#REF!</v>
      </c>
      <c r="P275" s="2" t="e">
        <f t="shared" ca="1" si="64"/>
        <v>#REF!</v>
      </c>
      <c r="R275" s="1" t="str">
        <f t="shared" si="65"/>
        <v/>
      </c>
      <c r="S275" s="2" t="e">
        <f t="shared" ca="1" si="66"/>
        <v>#REF!</v>
      </c>
      <c r="T275" s="1" t="str">
        <f>IF(R275&lt;0,MATCH(ABS(R275),$R277:$R$1000,0)+ROW($R277)-1,"")</f>
        <v/>
      </c>
      <c r="U275" s="1" t="str">
        <f t="shared" si="67"/>
        <v/>
      </c>
      <c r="V275" s="11" t="str">
        <f t="shared" ca="1" si="68"/>
        <v/>
      </c>
      <c r="W275" s="11"/>
      <c r="X275" s="11"/>
      <c r="Y275" s="12" t="str">
        <f ca="1">IF(V275&lt;&gt;"",IF(ABS($R275)&lt;0.8*Analyse!$AO$7/2,ABS($V275-$S275)/(INDIRECT($X$5)/100),""),"")</f>
        <v/>
      </c>
      <c r="AL275" s="1"/>
      <c r="AM275" s="2"/>
    </row>
    <row r="276" spans="4:39" x14ac:dyDescent="0.2">
      <c r="D276" s="13" t="str">
        <f>IF(B276&lt;&gt;"",TRUNC(B276-Analyse!$AP$7,2),"")</f>
        <v/>
      </c>
      <c r="F276" s="1" t="str">
        <f t="shared" si="69"/>
        <v/>
      </c>
      <c r="G276" s="12" t="str">
        <f ca="1">IF(F276&lt;&gt;"",ROW($D$5)+MATCH(F276,INDIRECT(Analyse!$AR$7):INDIRECT(Analyse!$AS$7)),"")</f>
        <v/>
      </c>
      <c r="H276" s="1" t="str">
        <f t="shared" ca="1" si="56"/>
        <v/>
      </c>
      <c r="I276" s="1" t="e">
        <f t="shared" ca="1" si="57"/>
        <v>#VALUE!</v>
      </c>
      <c r="J276" s="1" t="str">
        <f t="shared" ca="1" si="58"/>
        <v>C</v>
      </c>
      <c r="K276" s="1" t="e">
        <f t="shared" ca="1" si="59"/>
        <v>#VALUE!</v>
      </c>
      <c r="L276" s="10" t="e">
        <f t="shared" ca="1" si="60"/>
        <v>#REF!</v>
      </c>
      <c r="M276" s="10" t="e">
        <f t="shared" ca="1" si="61"/>
        <v>#REF!</v>
      </c>
      <c r="N276" s="2" t="e">
        <f t="shared" ca="1" si="62"/>
        <v>#REF!</v>
      </c>
      <c r="O276" s="10" t="e">
        <f t="shared" ca="1" si="63"/>
        <v>#REF!</v>
      </c>
      <c r="P276" s="2" t="e">
        <f t="shared" ca="1" si="64"/>
        <v>#REF!</v>
      </c>
      <c r="R276" s="1" t="str">
        <f t="shared" si="65"/>
        <v/>
      </c>
      <c r="S276" s="2" t="e">
        <f t="shared" ca="1" si="66"/>
        <v>#REF!</v>
      </c>
      <c r="T276" s="1" t="str">
        <f>IF(R276&lt;0,MATCH(ABS(R276),$R278:$R$1000,0)+ROW($R278)-1,"")</f>
        <v/>
      </c>
      <c r="U276" s="1" t="str">
        <f t="shared" si="67"/>
        <v/>
      </c>
      <c r="V276" s="11" t="str">
        <f t="shared" ca="1" si="68"/>
        <v/>
      </c>
      <c r="W276" s="11"/>
      <c r="X276" s="11"/>
      <c r="Y276" s="12" t="str">
        <f ca="1">IF(V276&lt;&gt;"",IF(ABS($R276)&lt;0.8*Analyse!$AO$7/2,ABS($V276-$S276)/(INDIRECT($X$5)/100),""),"")</f>
        <v/>
      </c>
      <c r="AL276" s="1"/>
      <c r="AM276" s="2"/>
    </row>
    <row r="277" spans="4:39" x14ac:dyDescent="0.2">
      <c r="D277" s="13" t="str">
        <f>IF(B277&lt;&gt;"",TRUNC(B277-Analyse!$AP$7,2),"")</f>
        <v/>
      </c>
      <c r="F277" s="1" t="str">
        <f t="shared" si="69"/>
        <v/>
      </c>
      <c r="G277" s="12" t="str">
        <f ca="1">IF(F277&lt;&gt;"",ROW($D$5)+MATCH(F277,INDIRECT(Analyse!$AR$7):INDIRECT(Analyse!$AS$7)),"")</f>
        <v/>
      </c>
      <c r="H277" s="1" t="str">
        <f t="shared" ca="1" si="56"/>
        <v/>
      </c>
      <c r="I277" s="1" t="e">
        <f t="shared" ca="1" si="57"/>
        <v>#VALUE!</v>
      </c>
      <c r="J277" s="1" t="str">
        <f t="shared" ca="1" si="58"/>
        <v>C</v>
      </c>
      <c r="K277" s="1" t="e">
        <f t="shared" ca="1" si="59"/>
        <v>#VALUE!</v>
      </c>
      <c r="L277" s="10" t="e">
        <f t="shared" ca="1" si="60"/>
        <v>#REF!</v>
      </c>
      <c r="M277" s="10" t="e">
        <f t="shared" ca="1" si="61"/>
        <v>#REF!</v>
      </c>
      <c r="N277" s="2" t="e">
        <f t="shared" ca="1" si="62"/>
        <v>#REF!</v>
      </c>
      <c r="O277" s="10" t="e">
        <f t="shared" ca="1" si="63"/>
        <v>#REF!</v>
      </c>
      <c r="P277" s="2" t="e">
        <f t="shared" ca="1" si="64"/>
        <v>#REF!</v>
      </c>
      <c r="R277" s="1" t="str">
        <f t="shared" si="65"/>
        <v/>
      </c>
      <c r="S277" s="2" t="e">
        <f t="shared" ca="1" si="66"/>
        <v>#REF!</v>
      </c>
      <c r="T277" s="1" t="str">
        <f>IF(R277&lt;0,MATCH(ABS(R277),$R279:$R$1000,0)+ROW($R279)-1,"")</f>
        <v/>
      </c>
      <c r="U277" s="1" t="str">
        <f t="shared" si="67"/>
        <v/>
      </c>
      <c r="V277" s="11" t="str">
        <f t="shared" ca="1" si="68"/>
        <v/>
      </c>
      <c r="W277" s="11"/>
      <c r="X277" s="11"/>
      <c r="Y277" s="12" t="str">
        <f ca="1">IF(V277&lt;&gt;"",IF(ABS($R277)&lt;0.8*Analyse!$AO$7/2,ABS($V277-$S277)/(INDIRECT($X$5)/100),""),"")</f>
        <v/>
      </c>
      <c r="AL277" s="1"/>
      <c r="AM277" s="2"/>
    </row>
    <row r="278" spans="4:39" x14ac:dyDescent="0.2">
      <c r="D278" s="13" t="str">
        <f>IF(B278&lt;&gt;"",TRUNC(B278-Analyse!$AP$7,2),"")</f>
        <v/>
      </c>
      <c r="F278" s="1" t="str">
        <f t="shared" si="69"/>
        <v/>
      </c>
      <c r="G278" s="12" t="str">
        <f ca="1">IF(F278&lt;&gt;"",ROW($D$5)+MATCH(F278,INDIRECT(Analyse!$AR$7):INDIRECT(Analyse!$AS$7)),"")</f>
        <v/>
      </c>
      <c r="H278" s="1" t="str">
        <f t="shared" ca="1" si="56"/>
        <v/>
      </c>
      <c r="I278" s="1" t="e">
        <f t="shared" ca="1" si="57"/>
        <v>#VALUE!</v>
      </c>
      <c r="J278" s="1" t="str">
        <f t="shared" ca="1" si="58"/>
        <v>C</v>
      </c>
      <c r="K278" s="1" t="e">
        <f t="shared" ca="1" si="59"/>
        <v>#VALUE!</v>
      </c>
      <c r="L278" s="10" t="e">
        <f t="shared" ca="1" si="60"/>
        <v>#REF!</v>
      </c>
      <c r="M278" s="10" t="e">
        <f t="shared" ca="1" si="61"/>
        <v>#REF!</v>
      </c>
      <c r="N278" s="2" t="e">
        <f t="shared" ca="1" si="62"/>
        <v>#REF!</v>
      </c>
      <c r="O278" s="10" t="e">
        <f t="shared" ca="1" si="63"/>
        <v>#REF!</v>
      </c>
      <c r="P278" s="2" t="e">
        <f t="shared" ca="1" si="64"/>
        <v>#REF!</v>
      </c>
      <c r="R278" s="1" t="str">
        <f t="shared" si="65"/>
        <v/>
      </c>
      <c r="S278" s="2" t="e">
        <f t="shared" ca="1" si="66"/>
        <v>#REF!</v>
      </c>
      <c r="T278" s="1" t="str">
        <f>IF(R278&lt;0,MATCH(ABS(R278),$R280:$R$1000,0)+ROW($R280)-1,"")</f>
        <v/>
      </c>
      <c r="U278" s="1" t="str">
        <f t="shared" si="67"/>
        <v/>
      </c>
      <c r="V278" s="11" t="str">
        <f t="shared" ca="1" si="68"/>
        <v/>
      </c>
      <c r="W278" s="11"/>
      <c r="X278" s="11"/>
      <c r="Y278" s="12" t="str">
        <f ca="1">IF(V278&lt;&gt;"",IF(ABS($R278)&lt;0.8*Analyse!$AO$7/2,ABS($V278-$S278)/(INDIRECT($X$5)/100),""),"")</f>
        <v/>
      </c>
      <c r="AL278" s="1"/>
      <c r="AM278" s="2"/>
    </row>
    <row r="279" spans="4:39" x14ac:dyDescent="0.2">
      <c r="D279" s="13" t="str">
        <f>IF(B279&lt;&gt;"",TRUNC(B279-Analyse!$AP$7,2),"")</f>
        <v/>
      </c>
      <c r="F279" s="1" t="str">
        <f t="shared" si="69"/>
        <v/>
      </c>
      <c r="G279" s="12" t="str">
        <f ca="1">IF(F279&lt;&gt;"",ROW($D$5)+MATCH(F279,INDIRECT(Analyse!$AR$7):INDIRECT(Analyse!$AS$7)),"")</f>
        <v/>
      </c>
      <c r="H279" s="1" t="str">
        <f t="shared" ca="1" si="56"/>
        <v/>
      </c>
      <c r="I279" s="1" t="e">
        <f t="shared" ca="1" si="57"/>
        <v>#VALUE!</v>
      </c>
      <c r="J279" s="1" t="str">
        <f t="shared" ca="1" si="58"/>
        <v>C</v>
      </c>
      <c r="K279" s="1" t="e">
        <f t="shared" ca="1" si="59"/>
        <v>#VALUE!</v>
      </c>
      <c r="L279" s="10" t="e">
        <f t="shared" ca="1" si="60"/>
        <v>#REF!</v>
      </c>
      <c r="M279" s="10" t="e">
        <f t="shared" ca="1" si="61"/>
        <v>#REF!</v>
      </c>
      <c r="N279" s="2" t="e">
        <f t="shared" ca="1" si="62"/>
        <v>#REF!</v>
      </c>
      <c r="O279" s="10" t="e">
        <f t="shared" ca="1" si="63"/>
        <v>#REF!</v>
      </c>
      <c r="P279" s="2" t="e">
        <f t="shared" ca="1" si="64"/>
        <v>#REF!</v>
      </c>
      <c r="R279" s="1" t="str">
        <f t="shared" si="65"/>
        <v/>
      </c>
      <c r="S279" s="2" t="e">
        <f t="shared" ca="1" si="66"/>
        <v>#REF!</v>
      </c>
      <c r="T279" s="1" t="str">
        <f>IF(R279&lt;0,MATCH(ABS(R279),$R281:$R$1000,0)+ROW($R281)-1,"")</f>
        <v/>
      </c>
      <c r="U279" s="1" t="str">
        <f t="shared" si="67"/>
        <v/>
      </c>
      <c r="V279" s="11" t="str">
        <f t="shared" ca="1" si="68"/>
        <v/>
      </c>
      <c r="W279" s="11"/>
      <c r="X279" s="11"/>
      <c r="Y279" s="12" t="str">
        <f ca="1">IF(V279&lt;&gt;"",IF(ABS($R279)&lt;0.8*Analyse!$AO$7/2,ABS($V279-$S279)/(INDIRECT($X$5)/100),""),"")</f>
        <v/>
      </c>
      <c r="AL279" s="1"/>
      <c r="AM279" s="2"/>
    </row>
    <row r="280" spans="4:39" x14ac:dyDescent="0.2">
      <c r="D280" s="13" t="str">
        <f>IF(B280&lt;&gt;"",TRUNC(B280-Analyse!$AP$7,2),"")</f>
        <v/>
      </c>
      <c r="F280" s="1" t="str">
        <f t="shared" si="69"/>
        <v/>
      </c>
      <c r="G280" s="12" t="str">
        <f ca="1">IF(F280&lt;&gt;"",ROW($D$5)+MATCH(F280,INDIRECT(Analyse!$AR$7):INDIRECT(Analyse!$AS$7)),"")</f>
        <v/>
      </c>
      <c r="H280" s="1" t="str">
        <f t="shared" ca="1" si="56"/>
        <v/>
      </c>
      <c r="I280" s="1" t="e">
        <f t="shared" ca="1" si="57"/>
        <v>#VALUE!</v>
      </c>
      <c r="J280" s="1" t="str">
        <f t="shared" ca="1" si="58"/>
        <v>C</v>
      </c>
      <c r="K280" s="1" t="e">
        <f t="shared" ca="1" si="59"/>
        <v>#VALUE!</v>
      </c>
      <c r="L280" s="10" t="e">
        <f t="shared" ca="1" si="60"/>
        <v>#REF!</v>
      </c>
      <c r="M280" s="10" t="e">
        <f t="shared" ca="1" si="61"/>
        <v>#REF!</v>
      </c>
      <c r="N280" s="2" t="e">
        <f t="shared" ca="1" si="62"/>
        <v>#REF!</v>
      </c>
      <c r="O280" s="10" t="e">
        <f t="shared" ca="1" si="63"/>
        <v>#REF!</v>
      </c>
      <c r="P280" s="2" t="e">
        <f t="shared" ca="1" si="64"/>
        <v>#REF!</v>
      </c>
      <c r="R280" s="1" t="str">
        <f t="shared" si="65"/>
        <v/>
      </c>
      <c r="S280" s="2" t="e">
        <f t="shared" ca="1" si="66"/>
        <v>#REF!</v>
      </c>
      <c r="T280" s="1" t="str">
        <f>IF(R280&lt;0,MATCH(ABS(R280),$R282:$R$1000,0)+ROW($R282)-1,"")</f>
        <v/>
      </c>
      <c r="U280" s="1" t="str">
        <f t="shared" si="67"/>
        <v/>
      </c>
      <c r="V280" s="11" t="str">
        <f t="shared" ca="1" si="68"/>
        <v/>
      </c>
      <c r="W280" s="11"/>
      <c r="X280" s="11"/>
      <c r="Y280" s="12" t="str">
        <f ca="1">IF(V280&lt;&gt;"",IF(ABS($R280)&lt;0.8*Analyse!$AO$7/2,ABS($V280-$S280)/(INDIRECT($X$5)/100),""),"")</f>
        <v/>
      </c>
      <c r="AL280" s="1"/>
      <c r="AM280" s="2"/>
    </row>
    <row r="281" spans="4:39" x14ac:dyDescent="0.2">
      <c r="D281" s="13" t="str">
        <f>IF(B281&lt;&gt;"",TRUNC(B281-Analyse!$AP$7,2),"")</f>
        <v/>
      </c>
      <c r="F281" s="1" t="str">
        <f t="shared" si="69"/>
        <v/>
      </c>
      <c r="G281" s="12" t="str">
        <f ca="1">IF(F281&lt;&gt;"",ROW($D$5)+MATCH(F281,INDIRECT(Analyse!$AR$7):INDIRECT(Analyse!$AS$7)),"")</f>
        <v/>
      </c>
      <c r="H281" s="1" t="str">
        <f t="shared" ca="1" si="56"/>
        <v/>
      </c>
      <c r="I281" s="1" t="e">
        <f t="shared" ca="1" si="57"/>
        <v>#VALUE!</v>
      </c>
      <c r="J281" s="1" t="str">
        <f t="shared" ca="1" si="58"/>
        <v>C</v>
      </c>
      <c r="K281" s="1" t="e">
        <f t="shared" ca="1" si="59"/>
        <v>#VALUE!</v>
      </c>
      <c r="L281" s="10" t="e">
        <f t="shared" ca="1" si="60"/>
        <v>#REF!</v>
      </c>
      <c r="M281" s="10" t="e">
        <f t="shared" ca="1" si="61"/>
        <v>#REF!</v>
      </c>
      <c r="N281" s="2" t="e">
        <f t="shared" ca="1" si="62"/>
        <v>#REF!</v>
      </c>
      <c r="O281" s="10" t="e">
        <f t="shared" ca="1" si="63"/>
        <v>#REF!</v>
      </c>
      <c r="P281" s="2" t="e">
        <f t="shared" ca="1" si="64"/>
        <v>#REF!</v>
      </c>
      <c r="R281" s="1" t="str">
        <f t="shared" si="65"/>
        <v/>
      </c>
      <c r="S281" s="2" t="e">
        <f t="shared" ca="1" si="66"/>
        <v>#REF!</v>
      </c>
      <c r="T281" s="1" t="str">
        <f>IF(R281&lt;0,MATCH(ABS(R281),$R283:$R$1000,0)+ROW($R283)-1,"")</f>
        <v/>
      </c>
      <c r="U281" s="1" t="str">
        <f t="shared" si="67"/>
        <v/>
      </c>
      <c r="V281" s="11" t="str">
        <f t="shared" ca="1" si="68"/>
        <v/>
      </c>
      <c r="W281" s="11"/>
      <c r="X281" s="11"/>
      <c r="Y281" s="12" t="str">
        <f ca="1">IF(V281&lt;&gt;"",IF(ABS($R281)&lt;0.8*Analyse!$AO$7/2,ABS($V281-$S281)/(INDIRECT($X$5)/100),""),"")</f>
        <v/>
      </c>
      <c r="AL281" s="1"/>
      <c r="AM281" s="2"/>
    </row>
    <row r="282" spans="4:39" x14ac:dyDescent="0.2">
      <c r="D282" s="13" t="str">
        <f>IF(B282&lt;&gt;"",TRUNC(B282-Analyse!$AP$7,2),"")</f>
        <v/>
      </c>
      <c r="F282" s="1" t="str">
        <f t="shared" si="69"/>
        <v/>
      </c>
      <c r="G282" s="12" t="str">
        <f ca="1">IF(F282&lt;&gt;"",ROW($D$5)+MATCH(F282,INDIRECT(Analyse!$AR$7):INDIRECT(Analyse!$AS$7)),"")</f>
        <v/>
      </c>
      <c r="H282" s="1" t="str">
        <f t="shared" ca="1" si="56"/>
        <v/>
      </c>
      <c r="I282" s="1" t="e">
        <f t="shared" ca="1" si="57"/>
        <v>#VALUE!</v>
      </c>
      <c r="J282" s="1" t="str">
        <f t="shared" ca="1" si="58"/>
        <v>C</v>
      </c>
      <c r="K282" s="1" t="e">
        <f t="shared" ca="1" si="59"/>
        <v>#VALUE!</v>
      </c>
      <c r="L282" s="10" t="e">
        <f t="shared" ca="1" si="60"/>
        <v>#REF!</v>
      </c>
      <c r="M282" s="10" t="e">
        <f t="shared" ca="1" si="61"/>
        <v>#REF!</v>
      </c>
      <c r="N282" s="2" t="e">
        <f t="shared" ca="1" si="62"/>
        <v>#REF!</v>
      </c>
      <c r="O282" s="10" t="e">
        <f t="shared" ca="1" si="63"/>
        <v>#REF!</v>
      </c>
      <c r="P282" s="2" t="e">
        <f t="shared" ca="1" si="64"/>
        <v>#REF!</v>
      </c>
      <c r="R282" s="1" t="str">
        <f t="shared" si="65"/>
        <v/>
      </c>
      <c r="S282" s="2" t="e">
        <f t="shared" ca="1" si="66"/>
        <v>#REF!</v>
      </c>
      <c r="T282" s="1" t="str">
        <f>IF(R282&lt;0,MATCH(ABS(R282),$R284:$R$1000,0)+ROW($R284)-1,"")</f>
        <v/>
      </c>
      <c r="U282" s="1" t="str">
        <f t="shared" si="67"/>
        <v/>
      </c>
      <c r="V282" s="11" t="str">
        <f t="shared" ca="1" si="68"/>
        <v/>
      </c>
      <c r="W282" s="11"/>
      <c r="X282" s="11"/>
      <c r="Y282" s="12" t="str">
        <f ca="1">IF(V282&lt;&gt;"",IF(ABS($R282)&lt;0.8*Analyse!$AO$7/2,ABS($V282-$S282)/(INDIRECT($X$5)/100),""),"")</f>
        <v/>
      </c>
      <c r="AL282" s="1"/>
      <c r="AM282" s="2"/>
    </row>
    <row r="283" spans="4:39" x14ac:dyDescent="0.2">
      <c r="D283" s="13" t="str">
        <f>IF(B283&lt;&gt;"",TRUNC(B283-Analyse!$AP$7,2),"")</f>
        <v/>
      </c>
      <c r="F283" s="1" t="str">
        <f t="shared" si="69"/>
        <v/>
      </c>
      <c r="G283" s="12" t="str">
        <f ca="1">IF(F283&lt;&gt;"",ROW($D$5)+MATCH(F283,INDIRECT(Analyse!$AR$7):INDIRECT(Analyse!$AS$7)),"")</f>
        <v/>
      </c>
      <c r="H283" s="1" t="str">
        <f t="shared" ca="1" si="56"/>
        <v/>
      </c>
      <c r="I283" s="1" t="e">
        <f t="shared" ca="1" si="57"/>
        <v>#VALUE!</v>
      </c>
      <c r="J283" s="1" t="str">
        <f t="shared" ca="1" si="58"/>
        <v>C</v>
      </c>
      <c r="K283" s="1" t="e">
        <f t="shared" ca="1" si="59"/>
        <v>#VALUE!</v>
      </c>
      <c r="L283" s="10" t="e">
        <f t="shared" ca="1" si="60"/>
        <v>#REF!</v>
      </c>
      <c r="M283" s="10" t="e">
        <f t="shared" ca="1" si="61"/>
        <v>#REF!</v>
      </c>
      <c r="N283" s="2" t="e">
        <f t="shared" ca="1" si="62"/>
        <v>#REF!</v>
      </c>
      <c r="O283" s="10" t="e">
        <f t="shared" ca="1" si="63"/>
        <v>#REF!</v>
      </c>
      <c r="P283" s="2" t="e">
        <f t="shared" ca="1" si="64"/>
        <v>#REF!</v>
      </c>
      <c r="R283" s="1" t="str">
        <f t="shared" si="65"/>
        <v/>
      </c>
      <c r="S283" s="2" t="e">
        <f t="shared" ca="1" si="66"/>
        <v>#REF!</v>
      </c>
      <c r="T283" s="1" t="str">
        <f>IF(R283&lt;0,MATCH(ABS(R283),$R285:$R$1000,0)+ROW($R285)-1,"")</f>
        <v/>
      </c>
      <c r="U283" s="1" t="str">
        <f t="shared" si="67"/>
        <v/>
      </c>
      <c r="V283" s="11" t="str">
        <f t="shared" ca="1" si="68"/>
        <v/>
      </c>
      <c r="W283" s="11"/>
      <c r="X283" s="11"/>
      <c r="Y283" s="12" t="str">
        <f ca="1">IF(V283&lt;&gt;"",IF(ABS($R283)&lt;0.8*Analyse!$AO$7/2,ABS($V283-$S283)/(INDIRECT($X$5)/100),""),"")</f>
        <v/>
      </c>
      <c r="AL283" s="1"/>
      <c r="AM283" s="2"/>
    </row>
    <row r="284" spans="4:39" x14ac:dyDescent="0.2">
      <c r="D284" s="13" t="str">
        <f>IF(B284&lt;&gt;"",TRUNC(B284-Analyse!$AP$7,2),"")</f>
        <v/>
      </c>
      <c r="F284" s="1" t="str">
        <f t="shared" si="69"/>
        <v/>
      </c>
      <c r="G284" s="12" t="str">
        <f ca="1">IF(F284&lt;&gt;"",ROW($D$5)+MATCH(F284,INDIRECT(Analyse!$AR$7):INDIRECT(Analyse!$AS$7)),"")</f>
        <v/>
      </c>
      <c r="H284" s="1" t="str">
        <f t="shared" ca="1" si="56"/>
        <v/>
      </c>
      <c r="I284" s="1" t="e">
        <f t="shared" ca="1" si="57"/>
        <v>#VALUE!</v>
      </c>
      <c r="J284" s="1" t="str">
        <f t="shared" ca="1" si="58"/>
        <v>C</v>
      </c>
      <c r="K284" s="1" t="e">
        <f t="shared" ca="1" si="59"/>
        <v>#VALUE!</v>
      </c>
      <c r="L284" s="10" t="e">
        <f t="shared" ca="1" si="60"/>
        <v>#REF!</v>
      </c>
      <c r="M284" s="10" t="e">
        <f t="shared" ca="1" si="61"/>
        <v>#REF!</v>
      </c>
      <c r="N284" s="2" t="e">
        <f t="shared" ca="1" si="62"/>
        <v>#REF!</v>
      </c>
      <c r="O284" s="10" t="e">
        <f t="shared" ca="1" si="63"/>
        <v>#REF!</v>
      </c>
      <c r="P284" s="2" t="e">
        <f t="shared" ca="1" si="64"/>
        <v>#REF!</v>
      </c>
      <c r="R284" s="1" t="str">
        <f t="shared" si="65"/>
        <v/>
      </c>
      <c r="S284" s="2" t="e">
        <f t="shared" ca="1" si="66"/>
        <v>#REF!</v>
      </c>
      <c r="T284" s="1" t="str">
        <f>IF(R284&lt;0,MATCH(ABS(R284),$R286:$R$1000,0)+ROW($R286)-1,"")</f>
        <v/>
      </c>
      <c r="U284" s="1" t="str">
        <f t="shared" si="67"/>
        <v/>
      </c>
      <c r="V284" s="11" t="str">
        <f t="shared" ca="1" si="68"/>
        <v/>
      </c>
      <c r="W284" s="11"/>
      <c r="X284" s="11"/>
      <c r="Y284" s="12" t="str">
        <f ca="1">IF(V284&lt;&gt;"",IF(ABS($R284)&lt;0.8*Analyse!$AO$7/2,ABS($V284-$S284)/(INDIRECT($X$5)/100),""),"")</f>
        <v/>
      </c>
      <c r="AL284" s="1"/>
      <c r="AM284" s="2"/>
    </row>
    <row r="285" spans="4:39" x14ac:dyDescent="0.2">
      <c r="D285" s="13" t="str">
        <f>IF(B285&lt;&gt;"",TRUNC(B285-Analyse!$AP$7,2),"")</f>
        <v/>
      </c>
      <c r="F285" s="1" t="str">
        <f t="shared" si="69"/>
        <v/>
      </c>
      <c r="G285" s="12" t="str">
        <f ca="1">IF(F285&lt;&gt;"",ROW($D$5)+MATCH(F285,INDIRECT(Analyse!$AR$7):INDIRECT(Analyse!$AS$7)),"")</f>
        <v/>
      </c>
      <c r="H285" s="1" t="str">
        <f t="shared" ca="1" si="56"/>
        <v/>
      </c>
      <c r="I285" s="1" t="e">
        <f t="shared" ca="1" si="57"/>
        <v>#VALUE!</v>
      </c>
      <c r="J285" s="1" t="str">
        <f t="shared" ca="1" si="58"/>
        <v>C</v>
      </c>
      <c r="K285" s="1" t="e">
        <f t="shared" ca="1" si="59"/>
        <v>#VALUE!</v>
      </c>
      <c r="L285" s="10" t="e">
        <f t="shared" ca="1" si="60"/>
        <v>#REF!</v>
      </c>
      <c r="M285" s="10" t="e">
        <f t="shared" ca="1" si="61"/>
        <v>#REF!</v>
      </c>
      <c r="N285" s="2" t="e">
        <f t="shared" ca="1" si="62"/>
        <v>#REF!</v>
      </c>
      <c r="O285" s="10" t="e">
        <f t="shared" ca="1" si="63"/>
        <v>#REF!</v>
      </c>
      <c r="P285" s="2" t="e">
        <f t="shared" ca="1" si="64"/>
        <v>#REF!</v>
      </c>
      <c r="R285" s="1" t="str">
        <f t="shared" si="65"/>
        <v/>
      </c>
      <c r="S285" s="2" t="e">
        <f t="shared" ca="1" si="66"/>
        <v>#REF!</v>
      </c>
      <c r="T285" s="1" t="str">
        <f>IF(R285&lt;0,MATCH(ABS(R285),$R287:$R$1000,0)+ROW($R287)-1,"")</f>
        <v/>
      </c>
      <c r="U285" s="1" t="str">
        <f t="shared" si="67"/>
        <v/>
      </c>
      <c r="V285" s="11" t="str">
        <f t="shared" ca="1" si="68"/>
        <v/>
      </c>
      <c r="W285" s="11"/>
      <c r="X285" s="11"/>
      <c r="Y285" s="12" t="str">
        <f ca="1">IF(V285&lt;&gt;"",IF(ABS($R285)&lt;0.8*Analyse!$AO$7/2,ABS($V285-$S285)/(INDIRECT($X$5)/100),""),"")</f>
        <v/>
      </c>
      <c r="AL285" s="1"/>
      <c r="AM285" s="2"/>
    </row>
    <row r="286" spans="4:39" x14ac:dyDescent="0.2">
      <c r="D286" s="13" t="str">
        <f>IF(B286&lt;&gt;"",TRUNC(B286-Analyse!$AP$7,2),"")</f>
        <v/>
      </c>
      <c r="F286" s="1" t="str">
        <f t="shared" si="69"/>
        <v/>
      </c>
      <c r="G286" s="12" t="str">
        <f ca="1">IF(F286&lt;&gt;"",ROW($D$5)+MATCH(F286,INDIRECT(Analyse!$AR$7):INDIRECT(Analyse!$AS$7)),"")</f>
        <v/>
      </c>
      <c r="H286" s="1" t="str">
        <f t="shared" ca="1" si="56"/>
        <v/>
      </c>
      <c r="I286" s="1" t="e">
        <f t="shared" ca="1" si="57"/>
        <v>#VALUE!</v>
      </c>
      <c r="J286" s="1" t="str">
        <f t="shared" ca="1" si="58"/>
        <v>C</v>
      </c>
      <c r="K286" s="1" t="e">
        <f t="shared" ca="1" si="59"/>
        <v>#VALUE!</v>
      </c>
      <c r="L286" s="10" t="e">
        <f t="shared" ca="1" si="60"/>
        <v>#REF!</v>
      </c>
      <c r="M286" s="10" t="e">
        <f t="shared" ca="1" si="61"/>
        <v>#REF!</v>
      </c>
      <c r="N286" s="2" t="e">
        <f t="shared" ca="1" si="62"/>
        <v>#REF!</v>
      </c>
      <c r="O286" s="10" t="e">
        <f t="shared" ca="1" si="63"/>
        <v>#REF!</v>
      </c>
      <c r="P286" s="2" t="e">
        <f t="shared" ca="1" si="64"/>
        <v>#REF!</v>
      </c>
      <c r="R286" s="1" t="str">
        <f t="shared" si="65"/>
        <v/>
      </c>
      <c r="S286" s="2" t="e">
        <f t="shared" ca="1" si="66"/>
        <v>#REF!</v>
      </c>
      <c r="T286" s="1" t="str">
        <f>IF(R286&lt;0,MATCH(ABS(R286),$R288:$R$1000,0)+ROW($R288)-1,"")</f>
        <v/>
      </c>
      <c r="U286" s="1" t="str">
        <f t="shared" si="67"/>
        <v/>
      </c>
      <c r="V286" s="11" t="str">
        <f t="shared" ca="1" si="68"/>
        <v/>
      </c>
      <c r="W286" s="11"/>
      <c r="X286" s="11"/>
      <c r="Y286" s="12" t="str">
        <f ca="1">IF(V286&lt;&gt;"",IF(ABS($R286)&lt;0.8*Analyse!$AO$7/2,ABS($V286-$S286)/(INDIRECT($X$5)/100),""),"")</f>
        <v/>
      </c>
      <c r="AL286" s="1"/>
      <c r="AM286" s="2"/>
    </row>
    <row r="287" spans="4:39" x14ac:dyDescent="0.2">
      <c r="D287" s="13" t="str">
        <f>IF(B287&lt;&gt;"",TRUNC(B287-Analyse!$AP$7,2),"")</f>
        <v/>
      </c>
      <c r="F287" s="1" t="str">
        <f t="shared" si="69"/>
        <v/>
      </c>
      <c r="G287" s="12" t="str">
        <f ca="1">IF(F287&lt;&gt;"",ROW($D$5)+MATCH(F287,INDIRECT(Analyse!$AR$7):INDIRECT(Analyse!$AS$7)),"")</f>
        <v/>
      </c>
      <c r="H287" s="1" t="str">
        <f t="shared" ca="1" si="56"/>
        <v/>
      </c>
      <c r="I287" s="1" t="e">
        <f t="shared" ca="1" si="57"/>
        <v>#VALUE!</v>
      </c>
      <c r="J287" s="1" t="str">
        <f t="shared" ca="1" si="58"/>
        <v>C</v>
      </c>
      <c r="K287" s="1" t="e">
        <f t="shared" ca="1" si="59"/>
        <v>#VALUE!</v>
      </c>
      <c r="L287" s="10" t="e">
        <f t="shared" ca="1" si="60"/>
        <v>#REF!</v>
      </c>
      <c r="M287" s="10" t="e">
        <f t="shared" ca="1" si="61"/>
        <v>#REF!</v>
      </c>
      <c r="N287" s="2" t="e">
        <f t="shared" ca="1" si="62"/>
        <v>#REF!</v>
      </c>
      <c r="O287" s="10" t="e">
        <f t="shared" ca="1" si="63"/>
        <v>#REF!</v>
      </c>
      <c r="P287" s="2" t="e">
        <f t="shared" ca="1" si="64"/>
        <v>#REF!</v>
      </c>
      <c r="R287" s="1" t="str">
        <f t="shared" si="65"/>
        <v/>
      </c>
      <c r="S287" s="2" t="e">
        <f t="shared" ca="1" si="66"/>
        <v>#REF!</v>
      </c>
      <c r="T287" s="1" t="str">
        <f>IF(R287&lt;0,MATCH(ABS(R287),$R289:$R$1000,0)+ROW($R289)-1,"")</f>
        <v/>
      </c>
      <c r="U287" s="1" t="str">
        <f t="shared" si="67"/>
        <v/>
      </c>
      <c r="V287" s="11" t="str">
        <f t="shared" ca="1" si="68"/>
        <v/>
      </c>
      <c r="W287" s="11"/>
      <c r="X287" s="11"/>
      <c r="Y287" s="12" t="str">
        <f ca="1">IF(V287&lt;&gt;"",IF(ABS($R287)&lt;0.8*Analyse!$AO$7/2,ABS($V287-$S287)/(INDIRECT($X$5)/100),""),"")</f>
        <v/>
      </c>
      <c r="AL287" s="1"/>
      <c r="AM287" s="2"/>
    </row>
    <row r="288" spans="4:39" x14ac:dyDescent="0.2">
      <c r="D288" s="13" t="str">
        <f>IF(B288&lt;&gt;"",TRUNC(B288-Analyse!$AP$7,2),"")</f>
        <v/>
      </c>
      <c r="F288" s="1" t="str">
        <f t="shared" si="69"/>
        <v/>
      </c>
      <c r="G288" s="12" t="str">
        <f ca="1">IF(F288&lt;&gt;"",ROW($D$5)+MATCH(F288,INDIRECT(Analyse!$AR$7):INDIRECT(Analyse!$AS$7)),"")</f>
        <v/>
      </c>
      <c r="H288" s="1" t="str">
        <f t="shared" ca="1" si="56"/>
        <v/>
      </c>
      <c r="I288" s="1" t="e">
        <f t="shared" ca="1" si="57"/>
        <v>#VALUE!</v>
      </c>
      <c r="J288" s="1" t="str">
        <f t="shared" ca="1" si="58"/>
        <v>C</v>
      </c>
      <c r="K288" s="1" t="e">
        <f t="shared" ca="1" si="59"/>
        <v>#VALUE!</v>
      </c>
      <c r="L288" s="10" t="e">
        <f t="shared" ca="1" si="60"/>
        <v>#REF!</v>
      </c>
      <c r="M288" s="10" t="e">
        <f t="shared" ca="1" si="61"/>
        <v>#REF!</v>
      </c>
      <c r="N288" s="2" t="e">
        <f t="shared" ca="1" si="62"/>
        <v>#REF!</v>
      </c>
      <c r="O288" s="10" t="e">
        <f t="shared" ca="1" si="63"/>
        <v>#REF!</v>
      </c>
      <c r="P288" s="2" t="e">
        <f t="shared" ca="1" si="64"/>
        <v>#REF!</v>
      </c>
      <c r="R288" s="1" t="str">
        <f t="shared" si="65"/>
        <v/>
      </c>
      <c r="S288" s="2" t="e">
        <f t="shared" ca="1" si="66"/>
        <v>#REF!</v>
      </c>
      <c r="T288" s="1" t="str">
        <f>IF(R288&lt;0,MATCH(ABS(R288),$R290:$R$1000,0)+ROW($R290)-1,"")</f>
        <v/>
      </c>
      <c r="U288" s="1" t="str">
        <f t="shared" si="67"/>
        <v/>
      </c>
      <c r="V288" s="11" t="str">
        <f t="shared" ca="1" si="68"/>
        <v/>
      </c>
      <c r="W288" s="11"/>
      <c r="X288" s="11"/>
      <c r="Y288" s="12" t="str">
        <f ca="1">IF(V288&lt;&gt;"",IF(ABS($R288)&lt;0.8*Analyse!$AO$7/2,ABS($V288-$S288)/(INDIRECT($X$5)/100),""),"")</f>
        <v/>
      </c>
      <c r="AL288" s="1"/>
      <c r="AM288" s="2"/>
    </row>
    <row r="289" spans="4:39" x14ac:dyDescent="0.2">
      <c r="D289" s="13" t="str">
        <f>IF(B289&lt;&gt;"",TRUNC(B289-Analyse!$AP$7,2),"")</f>
        <v/>
      </c>
      <c r="F289" s="1" t="str">
        <f t="shared" si="69"/>
        <v/>
      </c>
      <c r="G289" s="12" t="str">
        <f ca="1">IF(F289&lt;&gt;"",ROW($D$5)+MATCH(F289,INDIRECT(Analyse!$AR$7):INDIRECT(Analyse!$AS$7)),"")</f>
        <v/>
      </c>
      <c r="H289" s="1" t="str">
        <f t="shared" ca="1" si="56"/>
        <v/>
      </c>
      <c r="I289" s="1" t="e">
        <f t="shared" ca="1" si="57"/>
        <v>#VALUE!</v>
      </c>
      <c r="J289" s="1" t="str">
        <f t="shared" ca="1" si="58"/>
        <v>C</v>
      </c>
      <c r="K289" s="1" t="e">
        <f t="shared" ca="1" si="59"/>
        <v>#VALUE!</v>
      </c>
      <c r="L289" s="10" t="e">
        <f t="shared" ca="1" si="60"/>
        <v>#REF!</v>
      </c>
      <c r="M289" s="10" t="e">
        <f t="shared" ca="1" si="61"/>
        <v>#REF!</v>
      </c>
      <c r="N289" s="2" t="e">
        <f t="shared" ca="1" si="62"/>
        <v>#REF!</v>
      </c>
      <c r="O289" s="10" t="e">
        <f t="shared" ca="1" si="63"/>
        <v>#REF!</v>
      </c>
      <c r="P289" s="2" t="e">
        <f t="shared" ca="1" si="64"/>
        <v>#REF!</v>
      </c>
      <c r="R289" s="1" t="str">
        <f t="shared" si="65"/>
        <v/>
      </c>
      <c r="S289" s="2" t="e">
        <f t="shared" ca="1" si="66"/>
        <v>#REF!</v>
      </c>
      <c r="T289" s="1" t="str">
        <f>IF(R289&lt;0,MATCH(ABS(R289),$R291:$R$1000,0)+ROW($R291)-1,"")</f>
        <v/>
      </c>
      <c r="U289" s="1" t="str">
        <f t="shared" si="67"/>
        <v/>
      </c>
      <c r="V289" s="11" t="str">
        <f t="shared" ca="1" si="68"/>
        <v/>
      </c>
      <c r="W289" s="11"/>
      <c r="X289" s="11"/>
      <c r="Y289" s="12" t="str">
        <f ca="1">IF(V289&lt;&gt;"",IF(ABS($R289)&lt;0.8*Analyse!$AO$7/2,ABS($V289-$S289)/(INDIRECT($X$5)/100),""),"")</f>
        <v/>
      </c>
      <c r="AL289" s="1"/>
      <c r="AM289" s="2"/>
    </row>
    <row r="290" spans="4:39" x14ac:dyDescent="0.2">
      <c r="D290" s="13" t="str">
        <f>IF(B290&lt;&gt;"",TRUNC(B290-Analyse!$AP$7,2),"")</f>
        <v/>
      </c>
      <c r="F290" s="1" t="str">
        <f t="shared" si="69"/>
        <v/>
      </c>
      <c r="G290" s="12" t="str">
        <f ca="1">IF(F290&lt;&gt;"",ROW($D$5)+MATCH(F290,INDIRECT(Analyse!$AR$7):INDIRECT(Analyse!$AS$7)),"")</f>
        <v/>
      </c>
      <c r="H290" s="1" t="str">
        <f t="shared" ca="1" si="56"/>
        <v/>
      </c>
      <c r="I290" s="1" t="e">
        <f t="shared" ca="1" si="57"/>
        <v>#VALUE!</v>
      </c>
      <c r="J290" s="1" t="str">
        <f t="shared" ca="1" si="58"/>
        <v>C</v>
      </c>
      <c r="K290" s="1" t="e">
        <f t="shared" ca="1" si="59"/>
        <v>#VALUE!</v>
      </c>
      <c r="L290" s="10" t="e">
        <f t="shared" ca="1" si="60"/>
        <v>#REF!</v>
      </c>
      <c r="M290" s="10" t="e">
        <f t="shared" ca="1" si="61"/>
        <v>#REF!</v>
      </c>
      <c r="N290" s="2" t="e">
        <f t="shared" ca="1" si="62"/>
        <v>#REF!</v>
      </c>
      <c r="O290" s="10" t="e">
        <f t="shared" ca="1" si="63"/>
        <v>#REF!</v>
      </c>
      <c r="P290" s="2" t="e">
        <f t="shared" ca="1" si="64"/>
        <v>#REF!</v>
      </c>
      <c r="R290" s="1" t="str">
        <f t="shared" si="65"/>
        <v/>
      </c>
      <c r="S290" s="2" t="e">
        <f t="shared" ca="1" si="66"/>
        <v>#REF!</v>
      </c>
      <c r="T290" s="1" t="str">
        <f>IF(R290&lt;0,MATCH(ABS(R290),$R292:$R$1000,0)+ROW($R292)-1,"")</f>
        <v/>
      </c>
      <c r="U290" s="1" t="str">
        <f t="shared" si="67"/>
        <v/>
      </c>
      <c r="V290" s="11" t="str">
        <f t="shared" ca="1" si="68"/>
        <v/>
      </c>
      <c r="W290" s="11"/>
      <c r="X290" s="11"/>
      <c r="Y290" s="12" t="str">
        <f ca="1">IF(V290&lt;&gt;"",IF(ABS($R290)&lt;0.8*Analyse!$AO$7/2,ABS($V290-$S290)/(INDIRECT($X$5)/100),""),"")</f>
        <v/>
      </c>
      <c r="AL290" s="1"/>
      <c r="AM290" s="2"/>
    </row>
    <row r="291" spans="4:39" x14ac:dyDescent="0.2">
      <c r="D291" s="13" t="str">
        <f>IF(B291&lt;&gt;"",TRUNC(B291-Analyse!$AP$7,2),"")</f>
        <v/>
      </c>
      <c r="F291" s="1" t="str">
        <f t="shared" si="69"/>
        <v/>
      </c>
      <c r="G291" s="12" t="str">
        <f ca="1">IF(F291&lt;&gt;"",ROW($D$5)+MATCH(F291,INDIRECT(Analyse!$AR$7):INDIRECT(Analyse!$AS$7)),"")</f>
        <v/>
      </c>
      <c r="H291" s="1" t="str">
        <f t="shared" ca="1" si="56"/>
        <v/>
      </c>
      <c r="I291" s="1" t="e">
        <f t="shared" ca="1" si="57"/>
        <v>#VALUE!</v>
      </c>
      <c r="J291" s="1" t="str">
        <f t="shared" ca="1" si="58"/>
        <v>C</v>
      </c>
      <c r="K291" s="1" t="e">
        <f t="shared" ca="1" si="59"/>
        <v>#VALUE!</v>
      </c>
      <c r="L291" s="10" t="e">
        <f t="shared" ca="1" si="60"/>
        <v>#REF!</v>
      </c>
      <c r="M291" s="10" t="e">
        <f t="shared" ca="1" si="61"/>
        <v>#REF!</v>
      </c>
      <c r="N291" s="2" t="e">
        <f t="shared" ca="1" si="62"/>
        <v>#REF!</v>
      </c>
      <c r="O291" s="10" t="e">
        <f t="shared" ca="1" si="63"/>
        <v>#REF!</v>
      </c>
      <c r="P291" s="2" t="e">
        <f t="shared" ca="1" si="64"/>
        <v>#REF!</v>
      </c>
      <c r="R291" s="1" t="str">
        <f t="shared" si="65"/>
        <v/>
      </c>
      <c r="S291" s="2" t="e">
        <f t="shared" ca="1" si="66"/>
        <v>#REF!</v>
      </c>
      <c r="T291" s="1" t="str">
        <f>IF(R291&lt;0,MATCH(ABS(R291),$R293:$R$1000,0)+ROW($R293)-1,"")</f>
        <v/>
      </c>
      <c r="U291" s="1" t="str">
        <f t="shared" si="67"/>
        <v/>
      </c>
      <c r="V291" s="11" t="str">
        <f t="shared" ca="1" si="68"/>
        <v/>
      </c>
      <c r="W291" s="11"/>
      <c r="X291" s="11"/>
      <c r="Y291" s="12" t="str">
        <f ca="1">IF(V291&lt;&gt;"",IF(ABS($R291)&lt;0.8*Analyse!$AO$7/2,ABS($V291-$S291)/(INDIRECT($X$5)/100),""),"")</f>
        <v/>
      </c>
      <c r="AL291" s="1"/>
      <c r="AM291" s="2"/>
    </row>
    <row r="292" spans="4:39" x14ac:dyDescent="0.2">
      <c r="D292" s="13" t="str">
        <f>IF(B292&lt;&gt;"",TRUNC(B292-Analyse!$AP$7,2),"")</f>
        <v/>
      </c>
      <c r="F292" s="1" t="str">
        <f t="shared" si="69"/>
        <v/>
      </c>
      <c r="G292" s="12" t="str">
        <f ca="1">IF(F292&lt;&gt;"",ROW($D$5)+MATCH(F292,INDIRECT(Analyse!$AR$7):INDIRECT(Analyse!$AS$7)),"")</f>
        <v/>
      </c>
      <c r="H292" s="1" t="str">
        <f t="shared" ca="1" si="56"/>
        <v/>
      </c>
      <c r="I292" s="1" t="e">
        <f t="shared" ca="1" si="57"/>
        <v>#VALUE!</v>
      </c>
      <c r="J292" s="1" t="str">
        <f t="shared" ca="1" si="58"/>
        <v>C</v>
      </c>
      <c r="K292" s="1" t="e">
        <f t="shared" ca="1" si="59"/>
        <v>#VALUE!</v>
      </c>
      <c r="L292" s="10" t="e">
        <f t="shared" ca="1" si="60"/>
        <v>#REF!</v>
      </c>
      <c r="M292" s="10" t="e">
        <f t="shared" ca="1" si="61"/>
        <v>#REF!</v>
      </c>
      <c r="N292" s="2" t="e">
        <f t="shared" ca="1" si="62"/>
        <v>#REF!</v>
      </c>
      <c r="O292" s="10" t="e">
        <f t="shared" ca="1" si="63"/>
        <v>#REF!</v>
      </c>
      <c r="P292" s="2" t="e">
        <f t="shared" ca="1" si="64"/>
        <v>#REF!</v>
      </c>
      <c r="R292" s="1" t="str">
        <f t="shared" si="65"/>
        <v/>
      </c>
      <c r="S292" s="2" t="e">
        <f t="shared" ca="1" si="66"/>
        <v>#REF!</v>
      </c>
      <c r="T292" s="1" t="str">
        <f>IF(R292&lt;0,MATCH(ABS(R292),$R294:$R$1000,0)+ROW($R294)-1,"")</f>
        <v/>
      </c>
      <c r="U292" s="1" t="str">
        <f t="shared" si="67"/>
        <v/>
      </c>
      <c r="V292" s="11" t="str">
        <f t="shared" ca="1" si="68"/>
        <v/>
      </c>
      <c r="W292" s="11"/>
      <c r="X292" s="11"/>
      <c r="Y292" s="12" t="str">
        <f ca="1">IF(V292&lt;&gt;"",IF(ABS($R292)&lt;0.8*Analyse!$AO$7/2,ABS($V292-$S292)/(INDIRECT($X$5)/100),""),"")</f>
        <v/>
      </c>
      <c r="AL292" s="1"/>
      <c r="AM292" s="2"/>
    </row>
    <row r="293" spans="4:39" x14ac:dyDescent="0.2">
      <c r="D293" s="13" t="str">
        <f>IF(B293&lt;&gt;"",TRUNC(B293-Analyse!$AP$7,2),"")</f>
        <v/>
      </c>
      <c r="F293" s="1" t="str">
        <f t="shared" si="69"/>
        <v/>
      </c>
      <c r="G293" s="12" t="str">
        <f ca="1">IF(F293&lt;&gt;"",ROW($D$5)+MATCH(F293,INDIRECT(Analyse!$AR$7):INDIRECT(Analyse!$AS$7)),"")</f>
        <v/>
      </c>
      <c r="H293" s="1" t="str">
        <f t="shared" ca="1" si="56"/>
        <v/>
      </c>
      <c r="I293" s="1" t="e">
        <f t="shared" ca="1" si="57"/>
        <v>#VALUE!</v>
      </c>
      <c r="J293" s="1" t="str">
        <f t="shared" ca="1" si="58"/>
        <v>C</v>
      </c>
      <c r="K293" s="1" t="e">
        <f t="shared" ca="1" si="59"/>
        <v>#VALUE!</v>
      </c>
      <c r="L293" s="10" t="e">
        <f t="shared" ca="1" si="60"/>
        <v>#REF!</v>
      </c>
      <c r="M293" s="10" t="e">
        <f t="shared" ca="1" si="61"/>
        <v>#REF!</v>
      </c>
      <c r="N293" s="2" t="e">
        <f t="shared" ca="1" si="62"/>
        <v>#REF!</v>
      </c>
      <c r="O293" s="10" t="e">
        <f t="shared" ca="1" si="63"/>
        <v>#REF!</v>
      </c>
      <c r="P293" s="2" t="e">
        <f t="shared" ca="1" si="64"/>
        <v>#REF!</v>
      </c>
      <c r="R293" s="1" t="str">
        <f t="shared" si="65"/>
        <v/>
      </c>
      <c r="S293" s="2" t="e">
        <f t="shared" ca="1" si="66"/>
        <v>#REF!</v>
      </c>
      <c r="T293" s="1" t="str">
        <f>IF(R293&lt;0,MATCH(ABS(R293),$R295:$R$1000,0)+ROW($R295)-1,"")</f>
        <v/>
      </c>
      <c r="U293" s="1" t="str">
        <f t="shared" si="67"/>
        <v/>
      </c>
      <c r="V293" s="11" t="str">
        <f t="shared" ca="1" si="68"/>
        <v/>
      </c>
      <c r="W293" s="11"/>
      <c r="X293" s="11"/>
      <c r="Y293" s="12" t="str">
        <f ca="1">IF(V293&lt;&gt;"",IF(ABS($R293)&lt;0.8*Analyse!$AO$7/2,ABS($V293-$S293)/(INDIRECT($X$5)/100),""),"")</f>
        <v/>
      </c>
      <c r="AL293" s="1"/>
      <c r="AM293" s="2"/>
    </row>
    <row r="294" spans="4:39" x14ac:dyDescent="0.2">
      <c r="D294" s="13" t="str">
        <f>IF(B294&lt;&gt;"",TRUNC(B294-Analyse!$AP$7,2),"")</f>
        <v/>
      </c>
      <c r="F294" s="1" t="str">
        <f t="shared" si="69"/>
        <v/>
      </c>
      <c r="G294" s="12" t="str">
        <f ca="1">IF(F294&lt;&gt;"",ROW($D$5)+MATCH(F294,INDIRECT(Analyse!$AR$7):INDIRECT(Analyse!$AS$7)),"")</f>
        <v/>
      </c>
      <c r="H294" s="1" t="str">
        <f t="shared" ca="1" si="56"/>
        <v/>
      </c>
      <c r="I294" s="1" t="e">
        <f t="shared" ca="1" si="57"/>
        <v>#VALUE!</v>
      </c>
      <c r="J294" s="1" t="str">
        <f t="shared" ca="1" si="58"/>
        <v>C</v>
      </c>
      <c r="K294" s="1" t="e">
        <f t="shared" ca="1" si="59"/>
        <v>#VALUE!</v>
      </c>
      <c r="L294" s="10" t="e">
        <f t="shared" ca="1" si="60"/>
        <v>#REF!</v>
      </c>
      <c r="M294" s="10" t="e">
        <f t="shared" ca="1" si="61"/>
        <v>#REF!</v>
      </c>
      <c r="N294" s="2" t="e">
        <f t="shared" ca="1" si="62"/>
        <v>#REF!</v>
      </c>
      <c r="O294" s="10" t="e">
        <f t="shared" ca="1" si="63"/>
        <v>#REF!</v>
      </c>
      <c r="P294" s="2" t="e">
        <f t="shared" ca="1" si="64"/>
        <v>#REF!</v>
      </c>
      <c r="R294" s="1" t="str">
        <f t="shared" si="65"/>
        <v/>
      </c>
      <c r="S294" s="2" t="e">
        <f t="shared" ca="1" si="66"/>
        <v>#REF!</v>
      </c>
      <c r="T294" s="1" t="str">
        <f>IF(R294&lt;0,MATCH(ABS(R294),$R296:$R$1000,0)+ROW($R296)-1,"")</f>
        <v/>
      </c>
      <c r="U294" s="1" t="str">
        <f t="shared" si="67"/>
        <v/>
      </c>
      <c r="V294" s="11" t="str">
        <f t="shared" ca="1" si="68"/>
        <v/>
      </c>
      <c r="W294" s="11"/>
      <c r="X294" s="11"/>
      <c r="Y294" s="12" t="str">
        <f ca="1">IF(V294&lt;&gt;"",IF(ABS($R294)&lt;0.8*Analyse!$AO$7/2,ABS($V294-$S294)/(INDIRECT($X$5)/100),""),"")</f>
        <v/>
      </c>
      <c r="AL294" s="1"/>
      <c r="AM294" s="2"/>
    </row>
    <row r="295" spans="4:39" x14ac:dyDescent="0.2">
      <c r="D295" s="13" t="str">
        <f>IF(B295&lt;&gt;"",TRUNC(B295-Analyse!$AP$7,2),"")</f>
        <v/>
      </c>
      <c r="F295" s="1" t="str">
        <f t="shared" si="69"/>
        <v/>
      </c>
      <c r="G295" s="12" t="str">
        <f ca="1">IF(F295&lt;&gt;"",ROW($D$5)+MATCH(F295,INDIRECT(Analyse!$AR$7):INDIRECT(Analyse!$AS$7)),"")</f>
        <v/>
      </c>
      <c r="H295" s="1" t="str">
        <f t="shared" ca="1" si="56"/>
        <v/>
      </c>
      <c r="I295" s="1" t="e">
        <f t="shared" ca="1" si="57"/>
        <v>#VALUE!</v>
      </c>
      <c r="J295" s="1" t="str">
        <f t="shared" ca="1" si="58"/>
        <v>C</v>
      </c>
      <c r="K295" s="1" t="e">
        <f t="shared" ca="1" si="59"/>
        <v>#VALUE!</v>
      </c>
      <c r="L295" s="10" t="e">
        <f t="shared" ca="1" si="60"/>
        <v>#REF!</v>
      </c>
      <c r="M295" s="10" t="e">
        <f t="shared" ca="1" si="61"/>
        <v>#REF!</v>
      </c>
      <c r="N295" s="2" t="e">
        <f t="shared" ca="1" si="62"/>
        <v>#REF!</v>
      </c>
      <c r="O295" s="10" t="e">
        <f t="shared" ca="1" si="63"/>
        <v>#REF!</v>
      </c>
      <c r="P295" s="2" t="e">
        <f t="shared" ca="1" si="64"/>
        <v>#REF!</v>
      </c>
      <c r="R295" s="1" t="str">
        <f t="shared" si="65"/>
        <v/>
      </c>
      <c r="S295" s="2" t="e">
        <f t="shared" ca="1" si="66"/>
        <v>#REF!</v>
      </c>
      <c r="T295" s="1" t="str">
        <f>IF(R295&lt;0,MATCH(ABS(R295),$R297:$R$1000,0)+ROW($R297)-1,"")</f>
        <v/>
      </c>
      <c r="U295" s="1" t="str">
        <f t="shared" si="67"/>
        <v/>
      </c>
      <c r="V295" s="11" t="str">
        <f t="shared" ca="1" si="68"/>
        <v/>
      </c>
      <c r="W295" s="11"/>
      <c r="X295" s="11"/>
      <c r="Y295" s="12" t="str">
        <f ca="1">IF(V295&lt;&gt;"",IF(ABS($R295)&lt;0.8*Analyse!$AO$7/2,ABS($V295-$S295)/(INDIRECT($X$5)/100),""),"")</f>
        <v/>
      </c>
      <c r="AL295" s="1"/>
      <c r="AM295" s="2"/>
    </row>
    <row r="296" spans="4:39" x14ac:dyDescent="0.2">
      <c r="D296" s="13" t="str">
        <f>IF(B296&lt;&gt;"",TRUNC(B296-Analyse!$AP$7,2),"")</f>
        <v/>
      </c>
      <c r="F296" s="1" t="str">
        <f t="shared" si="69"/>
        <v/>
      </c>
      <c r="G296" s="12" t="str">
        <f ca="1">IF(F296&lt;&gt;"",ROW($D$5)+MATCH(F296,INDIRECT(Analyse!$AR$7):INDIRECT(Analyse!$AS$7)),"")</f>
        <v/>
      </c>
      <c r="H296" s="1" t="str">
        <f t="shared" ca="1" si="56"/>
        <v/>
      </c>
      <c r="I296" s="1" t="e">
        <f t="shared" ca="1" si="57"/>
        <v>#VALUE!</v>
      </c>
      <c r="J296" s="1" t="str">
        <f t="shared" ca="1" si="58"/>
        <v>C</v>
      </c>
      <c r="K296" s="1" t="e">
        <f t="shared" ca="1" si="59"/>
        <v>#VALUE!</v>
      </c>
      <c r="L296" s="10" t="e">
        <f t="shared" ca="1" si="60"/>
        <v>#REF!</v>
      </c>
      <c r="M296" s="10" t="e">
        <f t="shared" ca="1" si="61"/>
        <v>#REF!</v>
      </c>
      <c r="N296" s="2" t="e">
        <f t="shared" ca="1" si="62"/>
        <v>#REF!</v>
      </c>
      <c r="O296" s="10" t="e">
        <f t="shared" ca="1" si="63"/>
        <v>#REF!</v>
      </c>
      <c r="P296" s="2" t="e">
        <f t="shared" ca="1" si="64"/>
        <v>#REF!</v>
      </c>
      <c r="R296" s="1" t="str">
        <f t="shared" si="65"/>
        <v/>
      </c>
      <c r="S296" s="2" t="e">
        <f t="shared" ca="1" si="66"/>
        <v>#REF!</v>
      </c>
      <c r="T296" s="1" t="str">
        <f>IF(R296&lt;0,MATCH(ABS(R296),$R298:$R$1000,0)+ROW($R298)-1,"")</f>
        <v/>
      </c>
      <c r="U296" s="1" t="str">
        <f t="shared" si="67"/>
        <v/>
      </c>
      <c r="V296" s="11" t="str">
        <f t="shared" ca="1" si="68"/>
        <v/>
      </c>
      <c r="W296" s="11"/>
      <c r="X296" s="11"/>
      <c r="Y296" s="12" t="str">
        <f ca="1">IF(V296&lt;&gt;"",IF(ABS($R296)&lt;0.8*Analyse!$AO$7/2,ABS($V296-$S296)/(INDIRECT($X$5)/100),""),"")</f>
        <v/>
      </c>
      <c r="AL296" s="1"/>
      <c r="AM296" s="2"/>
    </row>
    <row r="297" spans="4:39" x14ac:dyDescent="0.2">
      <c r="D297" s="13" t="str">
        <f>IF(B297&lt;&gt;"",TRUNC(B297-Analyse!$AP$7,2),"")</f>
        <v/>
      </c>
      <c r="F297" s="1" t="str">
        <f t="shared" si="69"/>
        <v/>
      </c>
      <c r="G297" s="12" t="str">
        <f ca="1">IF(F297&lt;&gt;"",ROW($D$5)+MATCH(F297,INDIRECT(Analyse!$AR$7):INDIRECT(Analyse!$AS$7)),"")</f>
        <v/>
      </c>
      <c r="H297" s="1" t="str">
        <f t="shared" ca="1" si="56"/>
        <v/>
      </c>
      <c r="I297" s="1" t="e">
        <f t="shared" ca="1" si="57"/>
        <v>#VALUE!</v>
      </c>
      <c r="J297" s="1" t="str">
        <f t="shared" ca="1" si="58"/>
        <v>C</v>
      </c>
      <c r="K297" s="1" t="e">
        <f t="shared" ca="1" si="59"/>
        <v>#VALUE!</v>
      </c>
      <c r="L297" s="10" t="e">
        <f t="shared" ca="1" si="60"/>
        <v>#REF!</v>
      </c>
      <c r="M297" s="10" t="e">
        <f t="shared" ca="1" si="61"/>
        <v>#REF!</v>
      </c>
      <c r="N297" s="2" t="e">
        <f t="shared" ca="1" si="62"/>
        <v>#REF!</v>
      </c>
      <c r="O297" s="10" t="e">
        <f t="shared" ca="1" si="63"/>
        <v>#REF!</v>
      </c>
      <c r="P297" s="2" t="e">
        <f t="shared" ca="1" si="64"/>
        <v>#REF!</v>
      </c>
      <c r="R297" s="1" t="str">
        <f t="shared" si="65"/>
        <v/>
      </c>
      <c r="S297" s="2" t="e">
        <f t="shared" ca="1" si="66"/>
        <v>#REF!</v>
      </c>
      <c r="T297" s="1" t="str">
        <f>IF(R297&lt;0,MATCH(ABS(R297),$R299:$R$1000,0)+ROW($R299)-1,"")</f>
        <v/>
      </c>
      <c r="U297" s="1" t="str">
        <f t="shared" si="67"/>
        <v/>
      </c>
      <c r="V297" s="11" t="str">
        <f t="shared" ca="1" si="68"/>
        <v/>
      </c>
      <c r="W297" s="11"/>
      <c r="X297" s="11"/>
      <c r="Y297" s="12" t="str">
        <f ca="1">IF(V297&lt;&gt;"",IF(ABS($R297)&lt;0.8*Analyse!$AO$7/2,ABS($V297-$S297)/(INDIRECT($X$5)/100),""),"")</f>
        <v/>
      </c>
      <c r="AL297" s="1"/>
      <c r="AM297" s="2"/>
    </row>
    <row r="298" spans="4:39" x14ac:dyDescent="0.2">
      <c r="D298" s="13" t="str">
        <f>IF(B298&lt;&gt;"",TRUNC(B298-Analyse!$AP$7,2),"")</f>
        <v/>
      </c>
      <c r="F298" s="1" t="str">
        <f t="shared" si="69"/>
        <v/>
      </c>
      <c r="G298" s="12" t="str">
        <f ca="1">IF(F298&lt;&gt;"",ROW($D$5)+MATCH(F298,INDIRECT(Analyse!$AR$7):INDIRECT(Analyse!$AS$7)),"")</f>
        <v/>
      </c>
      <c r="H298" s="1" t="str">
        <f t="shared" ca="1" si="56"/>
        <v/>
      </c>
      <c r="I298" s="1" t="e">
        <f t="shared" ca="1" si="57"/>
        <v>#VALUE!</v>
      </c>
      <c r="J298" s="1" t="str">
        <f t="shared" ca="1" si="58"/>
        <v>C</v>
      </c>
      <c r="K298" s="1" t="e">
        <f t="shared" ca="1" si="59"/>
        <v>#VALUE!</v>
      </c>
      <c r="L298" s="10" t="e">
        <f t="shared" ca="1" si="60"/>
        <v>#REF!</v>
      </c>
      <c r="M298" s="10" t="e">
        <f t="shared" ca="1" si="61"/>
        <v>#REF!</v>
      </c>
      <c r="N298" s="2" t="e">
        <f t="shared" ca="1" si="62"/>
        <v>#REF!</v>
      </c>
      <c r="O298" s="10" t="e">
        <f t="shared" ca="1" si="63"/>
        <v>#REF!</v>
      </c>
      <c r="P298" s="2" t="e">
        <f t="shared" ca="1" si="64"/>
        <v>#REF!</v>
      </c>
      <c r="R298" s="1" t="str">
        <f t="shared" si="65"/>
        <v/>
      </c>
      <c r="S298" s="2" t="e">
        <f t="shared" ca="1" si="66"/>
        <v>#REF!</v>
      </c>
      <c r="T298" s="1" t="str">
        <f>IF(R298&lt;0,MATCH(ABS(R298),$R300:$R$1000,0)+ROW($R300)-1,"")</f>
        <v/>
      </c>
      <c r="U298" s="1" t="str">
        <f t="shared" si="67"/>
        <v/>
      </c>
      <c r="V298" s="11" t="str">
        <f t="shared" ca="1" si="68"/>
        <v/>
      </c>
      <c r="W298" s="11"/>
      <c r="X298" s="11"/>
      <c r="Y298" s="12" t="str">
        <f ca="1">IF(V298&lt;&gt;"",IF(ABS($R298)&lt;0.8*Analyse!$AO$7/2,ABS($V298-$S298)/(INDIRECT($X$5)/100),""),"")</f>
        <v/>
      </c>
      <c r="AL298" s="1"/>
      <c r="AM298" s="2"/>
    </row>
    <row r="299" spans="4:39" x14ac:dyDescent="0.2">
      <c r="D299" s="13" t="str">
        <f>IF(B299&lt;&gt;"",TRUNC(B299-Analyse!$AP$7,2),"")</f>
        <v/>
      </c>
      <c r="F299" s="1" t="str">
        <f t="shared" si="69"/>
        <v/>
      </c>
      <c r="G299" s="12" t="str">
        <f ca="1">IF(F299&lt;&gt;"",ROW($D$5)+MATCH(F299,INDIRECT(Analyse!$AR$7):INDIRECT(Analyse!$AS$7)),"")</f>
        <v/>
      </c>
      <c r="H299" s="1" t="str">
        <f t="shared" ca="1" si="56"/>
        <v/>
      </c>
      <c r="I299" s="1" t="e">
        <f t="shared" ca="1" si="57"/>
        <v>#VALUE!</v>
      </c>
      <c r="J299" s="1" t="str">
        <f t="shared" ca="1" si="58"/>
        <v>C</v>
      </c>
      <c r="K299" s="1" t="e">
        <f t="shared" ca="1" si="59"/>
        <v>#VALUE!</v>
      </c>
      <c r="L299" s="10" t="e">
        <f t="shared" ca="1" si="60"/>
        <v>#REF!</v>
      </c>
      <c r="M299" s="10" t="e">
        <f t="shared" ca="1" si="61"/>
        <v>#REF!</v>
      </c>
      <c r="N299" s="2" t="e">
        <f t="shared" ca="1" si="62"/>
        <v>#REF!</v>
      </c>
      <c r="O299" s="10" t="e">
        <f t="shared" ca="1" si="63"/>
        <v>#REF!</v>
      </c>
      <c r="P299" s="2" t="e">
        <f t="shared" ca="1" si="64"/>
        <v>#REF!</v>
      </c>
      <c r="R299" s="1" t="str">
        <f t="shared" si="65"/>
        <v/>
      </c>
      <c r="S299" s="2" t="e">
        <f t="shared" ca="1" si="66"/>
        <v>#REF!</v>
      </c>
      <c r="T299" s="1" t="str">
        <f>IF(R299&lt;0,MATCH(ABS(R299),$R301:$R$1000,0)+ROW($R301)-1,"")</f>
        <v/>
      </c>
      <c r="U299" s="1" t="str">
        <f t="shared" si="67"/>
        <v/>
      </c>
      <c r="V299" s="11" t="str">
        <f t="shared" ca="1" si="68"/>
        <v/>
      </c>
      <c r="W299" s="11"/>
      <c r="X299" s="11"/>
      <c r="Y299" s="12" t="str">
        <f ca="1">IF(V299&lt;&gt;"",IF(ABS($R299)&lt;0.8*Analyse!$AO$7/2,ABS($V299-$S299)/(INDIRECT($X$5)/100),""),"")</f>
        <v/>
      </c>
      <c r="AL299" s="1"/>
      <c r="AM299" s="2"/>
    </row>
    <row r="300" spans="4:39" x14ac:dyDescent="0.2">
      <c r="D300" s="13" t="str">
        <f>IF(B300&lt;&gt;"",TRUNC(B300-Analyse!$AP$7,2),"")</f>
        <v/>
      </c>
      <c r="F300" s="1" t="str">
        <f t="shared" si="69"/>
        <v/>
      </c>
      <c r="G300" s="12" t="str">
        <f ca="1">IF(F300&lt;&gt;"",ROW($D$5)+MATCH(F300,INDIRECT(Analyse!$AR$7):INDIRECT(Analyse!$AS$7)),"")</f>
        <v/>
      </c>
      <c r="H300" s="1" t="str">
        <f t="shared" ca="1" si="56"/>
        <v/>
      </c>
      <c r="I300" s="1" t="e">
        <f t="shared" ca="1" si="57"/>
        <v>#VALUE!</v>
      </c>
      <c r="J300" s="1" t="str">
        <f t="shared" ca="1" si="58"/>
        <v>C</v>
      </c>
      <c r="K300" s="1" t="e">
        <f t="shared" ca="1" si="59"/>
        <v>#VALUE!</v>
      </c>
      <c r="L300" s="10" t="e">
        <f t="shared" ca="1" si="60"/>
        <v>#REF!</v>
      </c>
      <c r="M300" s="10" t="e">
        <f t="shared" ca="1" si="61"/>
        <v>#REF!</v>
      </c>
      <c r="N300" s="2" t="e">
        <f t="shared" ca="1" si="62"/>
        <v>#REF!</v>
      </c>
      <c r="O300" s="10" t="e">
        <f t="shared" ca="1" si="63"/>
        <v>#REF!</v>
      </c>
      <c r="P300" s="2" t="e">
        <f t="shared" ca="1" si="64"/>
        <v>#REF!</v>
      </c>
      <c r="R300" s="1" t="str">
        <f t="shared" si="65"/>
        <v/>
      </c>
      <c r="S300" s="2" t="e">
        <f t="shared" ca="1" si="66"/>
        <v>#REF!</v>
      </c>
      <c r="T300" s="1" t="str">
        <f>IF(R300&lt;0,MATCH(ABS(R300),$R302:$R$1000,0)+ROW($R302)-1,"")</f>
        <v/>
      </c>
      <c r="U300" s="1" t="str">
        <f t="shared" si="67"/>
        <v/>
      </c>
      <c r="V300" s="11" t="str">
        <f t="shared" ca="1" si="68"/>
        <v/>
      </c>
      <c r="W300" s="11"/>
      <c r="X300" s="11"/>
      <c r="Y300" s="12" t="str">
        <f ca="1">IF(V300&lt;&gt;"",IF(ABS($R300)&lt;0.8*Analyse!$AO$7/2,ABS($V300-$S300)/(INDIRECT($X$5)/100),""),"")</f>
        <v/>
      </c>
      <c r="AL300" s="1"/>
      <c r="AM300" s="2"/>
    </row>
    <row r="301" spans="4:39" x14ac:dyDescent="0.2">
      <c r="D301" s="13" t="str">
        <f>IF(B301&lt;&gt;"",TRUNC(B301-Analyse!$AP$7,2),"")</f>
        <v/>
      </c>
      <c r="F301" s="1" t="str">
        <f t="shared" si="69"/>
        <v/>
      </c>
      <c r="G301" s="12" t="str">
        <f ca="1">IF(F301&lt;&gt;"",ROW($D$5)+MATCH(F301,INDIRECT(Analyse!$AR$7):INDIRECT(Analyse!$AS$7)),"")</f>
        <v/>
      </c>
      <c r="H301" s="1" t="str">
        <f t="shared" ca="1" si="56"/>
        <v/>
      </c>
      <c r="I301" s="1" t="e">
        <f t="shared" ca="1" si="57"/>
        <v>#VALUE!</v>
      </c>
      <c r="J301" s="1" t="str">
        <f t="shared" ca="1" si="58"/>
        <v>C</v>
      </c>
      <c r="K301" s="1" t="e">
        <f t="shared" ca="1" si="59"/>
        <v>#VALUE!</v>
      </c>
      <c r="L301" s="10" t="e">
        <f t="shared" ca="1" si="60"/>
        <v>#REF!</v>
      </c>
      <c r="M301" s="10" t="e">
        <f t="shared" ca="1" si="61"/>
        <v>#REF!</v>
      </c>
      <c r="N301" s="2" t="e">
        <f t="shared" ca="1" si="62"/>
        <v>#REF!</v>
      </c>
      <c r="O301" s="10" t="e">
        <f t="shared" ca="1" si="63"/>
        <v>#REF!</v>
      </c>
      <c r="P301" s="2" t="e">
        <f t="shared" ca="1" si="64"/>
        <v>#REF!</v>
      </c>
      <c r="R301" s="1" t="str">
        <f t="shared" si="65"/>
        <v/>
      </c>
      <c r="S301" s="2" t="e">
        <f t="shared" ca="1" si="66"/>
        <v>#REF!</v>
      </c>
      <c r="T301" s="1" t="str">
        <f>IF(R301&lt;0,MATCH(ABS(R301),$R303:$R$1000,0)+ROW($R303)-1,"")</f>
        <v/>
      </c>
      <c r="U301" s="1" t="str">
        <f t="shared" si="67"/>
        <v/>
      </c>
      <c r="V301" s="11" t="str">
        <f t="shared" ca="1" si="68"/>
        <v/>
      </c>
      <c r="W301" s="11"/>
      <c r="X301" s="11"/>
      <c r="Y301" s="12" t="str">
        <f ca="1">IF(V301&lt;&gt;"",IF(ABS($R301)&lt;0.8*Analyse!$AO$7/2,ABS($V301-$S301)/(INDIRECT($X$5)/100),""),"")</f>
        <v/>
      </c>
      <c r="AL301" s="1"/>
      <c r="AM301" s="2"/>
    </row>
    <row r="302" spans="4:39" x14ac:dyDescent="0.2">
      <c r="D302" s="13" t="str">
        <f>IF(B302&lt;&gt;"",TRUNC(B302-Analyse!$AP$7,2),"")</f>
        <v/>
      </c>
      <c r="F302" s="1" t="str">
        <f t="shared" si="69"/>
        <v/>
      </c>
      <c r="G302" s="12" t="str">
        <f ca="1">IF(F302&lt;&gt;"",ROW($D$5)+MATCH(F302,INDIRECT(Analyse!$AR$7):INDIRECT(Analyse!$AS$7)),"")</f>
        <v/>
      </c>
      <c r="H302" s="1" t="str">
        <f t="shared" ca="1" si="56"/>
        <v/>
      </c>
      <c r="I302" s="1" t="e">
        <f t="shared" ca="1" si="57"/>
        <v>#VALUE!</v>
      </c>
      <c r="J302" s="1" t="str">
        <f t="shared" ca="1" si="58"/>
        <v>C</v>
      </c>
      <c r="K302" s="1" t="e">
        <f t="shared" ca="1" si="59"/>
        <v>#VALUE!</v>
      </c>
      <c r="L302" s="10" t="e">
        <f t="shared" ca="1" si="60"/>
        <v>#REF!</v>
      </c>
      <c r="M302" s="10" t="e">
        <f t="shared" ca="1" si="61"/>
        <v>#REF!</v>
      </c>
      <c r="N302" s="2" t="e">
        <f t="shared" ca="1" si="62"/>
        <v>#REF!</v>
      </c>
      <c r="O302" s="10" t="e">
        <f t="shared" ca="1" si="63"/>
        <v>#REF!</v>
      </c>
      <c r="P302" s="2" t="e">
        <f t="shared" ca="1" si="64"/>
        <v>#REF!</v>
      </c>
      <c r="R302" s="1" t="str">
        <f t="shared" si="65"/>
        <v/>
      </c>
      <c r="S302" s="2" t="e">
        <f t="shared" ca="1" si="66"/>
        <v>#REF!</v>
      </c>
      <c r="T302" s="1" t="str">
        <f>IF(R302&lt;0,MATCH(ABS(R302),$R304:$R$1000,0)+ROW($R304)-1,"")</f>
        <v/>
      </c>
      <c r="U302" s="1" t="str">
        <f t="shared" si="67"/>
        <v/>
      </c>
      <c r="V302" s="11" t="str">
        <f t="shared" ca="1" si="68"/>
        <v/>
      </c>
      <c r="W302" s="11"/>
      <c r="X302" s="11"/>
      <c r="Y302" s="12" t="str">
        <f ca="1">IF(V302&lt;&gt;"",IF(ABS($R302)&lt;0.8*Analyse!$AO$7/2,ABS($V302-$S302)/(INDIRECT($X$5)/100),""),"")</f>
        <v/>
      </c>
      <c r="AL302" s="1"/>
      <c r="AM302" s="2"/>
    </row>
    <row r="303" spans="4:39" x14ac:dyDescent="0.2">
      <c r="D303" s="13" t="str">
        <f>IF(B303&lt;&gt;"",TRUNC(B303-Analyse!$AP$7,2),"")</f>
        <v/>
      </c>
      <c r="F303" s="1" t="str">
        <f t="shared" si="69"/>
        <v/>
      </c>
      <c r="G303" s="12" t="str">
        <f ca="1">IF(F303&lt;&gt;"",ROW($D$5)+MATCH(F303,INDIRECT(Analyse!$AR$7):INDIRECT(Analyse!$AS$7)),"")</f>
        <v/>
      </c>
      <c r="H303" s="1" t="str">
        <f t="shared" ca="1" si="56"/>
        <v/>
      </c>
      <c r="I303" s="1" t="e">
        <f t="shared" ca="1" si="57"/>
        <v>#VALUE!</v>
      </c>
      <c r="J303" s="1" t="str">
        <f t="shared" ca="1" si="58"/>
        <v>C</v>
      </c>
      <c r="K303" s="1" t="e">
        <f t="shared" ca="1" si="59"/>
        <v>#VALUE!</v>
      </c>
      <c r="L303" s="10" t="e">
        <f t="shared" ca="1" si="60"/>
        <v>#REF!</v>
      </c>
      <c r="M303" s="10" t="e">
        <f t="shared" ca="1" si="61"/>
        <v>#REF!</v>
      </c>
      <c r="N303" s="2" t="e">
        <f t="shared" ca="1" si="62"/>
        <v>#REF!</v>
      </c>
      <c r="O303" s="10" t="e">
        <f t="shared" ca="1" si="63"/>
        <v>#REF!</v>
      </c>
      <c r="P303" s="2" t="e">
        <f t="shared" ca="1" si="64"/>
        <v>#REF!</v>
      </c>
      <c r="R303" s="1" t="str">
        <f t="shared" si="65"/>
        <v/>
      </c>
      <c r="S303" s="2" t="e">
        <f t="shared" ca="1" si="66"/>
        <v>#REF!</v>
      </c>
      <c r="T303" s="1" t="str">
        <f>IF(R303&lt;0,MATCH(ABS(R303),$R305:$R$1000,0)+ROW($R305)-1,"")</f>
        <v/>
      </c>
      <c r="U303" s="1" t="str">
        <f t="shared" si="67"/>
        <v/>
      </c>
      <c r="V303" s="11" t="str">
        <f t="shared" ca="1" si="68"/>
        <v/>
      </c>
      <c r="W303" s="11"/>
      <c r="X303" s="11"/>
      <c r="Y303" s="12" t="str">
        <f ca="1">IF(V303&lt;&gt;"",IF(ABS($R303)&lt;0.8*Analyse!$AO$7/2,ABS($V303-$S303)/(INDIRECT($X$5)/100),""),"")</f>
        <v/>
      </c>
      <c r="AL303" s="1"/>
      <c r="AM303" s="2"/>
    </row>
    <row r="304" spans="4:39" x14ac:dyDescent="0.2">
      <c r="D304" s="13" t="str">
        <f>IF(B304&lt;&gt;"",TRUNC(B304-Analyse!$AP$7,2),"")</f>
        <v/>
      </c>
      <c r="F304" s="1" t="str">
        <f t="shared" si="69"/>
        <v/>
      </c>
      <c r="G304" s="12" t="str">
        <f ca="1">IF(F304&lt;&gt;"",ROW($D$5)+MATCH(F304,INDIRECT(Analyse!$AR$7):INDIRECT(Analyse!$AS$7)),"")</f>
        <v/>
      </c>
      <c r="H304" s="1" t="str">
        <f t="shared" ca="1" si="56"/>
        <v/>
      </c>
      <c r="I304" s="1" t="e">
        <f t="shared" ca="1" si="57"/>
        <v>#VALUE!</v>
      </c>
      <c r="J304" s="1" t="str">
        <f t="shared" ca="1" si="58"/>
        <v>C</v>
      </c>
      <c r="K304" s="1" t="e">
        <f t="shared" ca="1" si="59"/>
        <v>#VALUE!</v>
      </c>
      <c r="L304" s="10" t="e">
        <f t="shared" ca="1" si="60"/>
        <v>#REF!</v>
      </c>
      <c r="M304" s="10" t="e">
        <f t="shared" ca="1" si="61"/>
        <v>#REF!</v>
      </c>
      <c r="N304" s="2" t="e">
        <f t="shared" ca="1" si="62"/>
        <v>#REF!</v>
      </c>
      <c r="O304" s="10" t="e">
        <f t="shared" ca="1" si="63"/>
        <v>#REF!</v>
      </c>
      <c r="P304" s="2" t="e">
        <f t="shared" ca="1" si="64"/>
        <v>#REF!</v>
      </c>
      <c r="R304" s="1" t="str">
        <f t="shared" si="65"/>
        <v/>
      </c>
      <c r="S304" s="2" t="e">
        <f t="shared" ca="1" si="66"/>
        <v>#REF!</v>
      </c>
      <c r="T304" s="1" t="str">
        <f>IF(R304&lt;0,MATCH(ABS(R304),$R306:$R$1000,0)+ROW($R306)-1,"")</f>
        <v/>
      </c>
      <c r="U304" s="1" t="str">
        <f t="shared" si="67"/>
        <v/>
      </c>
      <c r="V304" s="11" t="str">
        <f t="shared" ca="1" si="68"/>
        <v/>
      </c>
      <c r="W304" s="11"/>
      <c r="X304" s="11"/>
      <c r="Y304" s="12" t="str">
        <f ca="1">IF(V304&lt;&gt;"",IF(ABS($R304)&lt;0.8*Analyse!$AO$7/2,ABS($V304-$S304)/(INDIRECT($X$5)/100),""),"")</f>
        <v/>
      </c>
      <c r="AL304" s="1"/>
      <c r="AM304" s="2"/>
    </row>
    <row r="305" spans="4:39" x14ac:dyDescent="0.2">
      <c r="D305" s="13" t="str">
        <f>IF(B305&lt;&gt;"",TRUNC(B305-Analyse!$AP$7,2),"")</f>
        <v/>
      </c>
      <c r="F305" s="1" t="str">
        <f t="shared" si="69"/>
        <v/>
      </c>
      <c r="G305" s="12" t="str">
        <f ca="1">IF(F305&lt;&gt;"",ROW($D$5)+MATCH(F305,INDIRECT(Analyse!$AR$7):INDIRECT(Analyse!$AS$7)),"")</f>
        <v/>
      </c>
      <c r="H305" s="1" t="str">
        <f t="shared" ca="1" si="56"/>
        <v/>
      </c>
      <c r="I305" s="1" t="e">
        <f t="shared" ca="1" si="57"/>
        <v>#VALUE!</v>
      </c>
      <c r="J305" s="1" t="str">
        <f t="shared" ca="1" si="58"/>
        <v>C</v>
      </c>
      <c r="K305" s="1" t="e">
        <f t="shared" ca="1" si="59"/>
        <v>#VALUE!</v>
      </c>
      <c r="L305" s="10" t="e">
        <f t="shared" ca="1" si="60"/>
        <v>#REF!</v>
      </c>
      <c r="M305" s="10" t="e">
        <f t="shared" ca="1" si="61"/>
        <v>#REF!</v>
      </c>
      <c r="N305" s="2" t="e">
        <f t="shared" ca="1" si="62"/>
        <v>#REF!</v>
      </c>
      <c r="O305" s="10" t="e">
        <f t="shared" ca="1" si="63"/>
        <v>#REF!</v>
      </c>
      <c r="P305" s="2" t="e">
        <f t="shared" ca="1" si="64"/>
        <v>#REF!</v>
      </c>
      <c r="R305" s="1" t="str">
        <f t="shared" si="65"/>
        <v/>
      </c>
      <c r="S305" s="2" t="e">
        <f t="shared" ca="1" si="66"/>
        <v>#REF!</v>
      </c>
      <c r="T305" s="1" t="str">
        <f>IF(R305&lt;0,MATCH(ABS(R305),$R307:$R$1000,0)+ROW($R307)-1,"")</f>
        <v/>
      </c>
      <c r="U305" s="1" t="str">
        <f t="shared" si="67"/>
        <v/>
      </c>
      <c r="V305" s="11" t="str">
        <f t="shared" ca="1" si="68"/>
        <v/>
      </c>
      <c r="W305" s="11"/>
      <c r="X305" s="11"/>
      <c r="Y305" s="12" t="str">
        <f ca="1">IF(V305&lt;&gt;"",IF(ABS($R305)&lt;0.8*Analyse!$AO$7/2,ABS($V305-$S305)/(INDIRECT($X$5)/100),""),"")</f>
        <v/>
      </c>
      <c r="AL305" s="1"/>
      <c r="AM305" s="2"/>
    </row>
    <row r="306" spans="4:39" x14ac:dyDescent="0.2">
      <c r="D306" s="13" t="str">
        <f>IF(B306&lt;&gt;"",TRUNC(B306-Analyse!$AP$7,2),"")</f>
        <v/>
      </c>
      <c r="F306" s="1" t="str">
        <f t="shared" si="69"/>
        <v/>
      </c>
      <c r="G306" s="12" t="str">
        <f ca="1">IF(F306&lt;&gt;"",ROW($D$5)+MATCH(F306,INDIRECT(Analyse!$AR$7):INDIRECT(Analyse!$AS$7)),"")</f>
        <v/>
      </c>
      <c r="H306" s="1" t="str">
        <f t="shared" ca="1" si="56"/>
        <v/>
      </c>
      <c r="I306" s="1" t="e">
        <f t="shared" ca="1" si="57"/>
        <v>#VALUE!</v>
      </c>
      <c r="J306" s="1" t="str">
        <f t="shared" ca="1" si="58"/>
        <v>C</v>
      </c>
      <c r="K306" s="1" t="e">
        <f t="shared" ca="1" si="59"/>
        <v>#VALUE!</v>
      </c>
      <c r="L306" s="10" t="e">
        <f t="shared" ca="1" si="60"/>
        <v>#REF!</v>
      </c>
      <c r="M306" s="10" t="e">
        <f t="shared" ca="1" si="61"/>
        <v>#REF!</v>
      </c>
      <c r="N306" s="2" t="e">
        <f t="shared" ca="1" si="62"/>
        <v>#REF!</v>
      </c>
      <c r="O306" s="10" t="e">
        <f t="shared" ca="1" si="63"/>
        <v>#REF!</v>
      </c>
      <c r="P306" s="2" t="e">
        <f t="shared" ca="1" si="64"/>
        <v>#REF!</v>
      </c>
      <c r="R306" s="1" t="str">
        <f t="shared" si="65"/>
        <v/>
      </c>
      <c r="S306" s="2" t="e">
        <f t="shared" ca="1" si="66"/>
        <v>#REF!</v>
      </c>
      <c r="T306" s="1" t="str">
        <f>IF(R306&lt;0,MATCH(ABS(R306),$R308:$R$1000,0)+ROW($R308)-1,"")</f>
        <v/>
      </c>
      <c r="U306" s="1" t="str">
        <f t="shared" si="67"/>
        <v/>
      </c>
      <c r="V306" s="11" t="str">
        <f t="shared" ca="1" si="68"/>
        <v/>
      </c>
      <c r="W306" s="11"/>
      <c r="X306" s="11"/>
      <c r="Y306" s="12" t="str">
        <f ca="1">IF(V306&lt;&gt;"",IF(ABS($R306)&lt;0.8*Analyse!$AO$7/2,ABS($V306-$S306)/(INDIRECT($X$5)/100),""),"")</f>
        <v/>
      </c>
      <c r="AL306" s="1"/>
      <c r="AM306" s="2"/>
    </row>
    <row r="307" spans="4:39" x14ac:dyDescent="0.2">
      <c r="D307" s="13" t="str">
        <f>IF(B307&lt;&gt;"",TRUNC(B307-Analyse!$AP$7,2),"")</f>
        <v/>
      </c>
      <c r="F307" s="1" t="str">
        <f t="shared" si="69"/>
        <v/>
      </c>
      <c r="G307" s="12" t="str">
        <f ca="1">IF(F307&lt;&gt;"",ROW($D$5)+MATCH(F307,INDIRECT(Analyse!$AR$7):INDIRECT(Analyse!$AS$7)),"")</f>
        <v/>
      </c>
      <c r="H307" s="1" t="str">
        <f t="shared" ca="1" si="56"/>
        <v/>
      </c>
      <c r="I307" s="1" t="e">
        <f t="shared" ca="1" si="57"/>
        <v>#VALUE!</v>
      </c>
      <c r="J307" s="1" t="str">
        <f t="shared" ca="1" si="58"/>
        <v>C</v>
      </c>
      <c r="K307" s="1" t="e">
        <f t="shared" ca="1" si="59"/>
        <v>#VALUE!</v>
      </c>
      <c r="L307" s="10" t="e">
        <f t="shared" ca="1" si="60"/>
        <v>#REF!</v>
      </c>
      <c r="M307" s="10" t="e">
        <f t="shared" ca="1" si="61"/>
        <v>#REF!</v>
      </c>
      <c r="N307" s="2" t="e">
        <f t="shared" ca="1" si="62"/>
        <v>#REF!</v>
      </c>
      <c r="O307" s="10" t="e">
        <f t="shared" ca="1" si="63"/>
        <v>#REF!</v>
      </c>
      <c r="P307" s="2" t="e">
        <f t="shared" ca="1" si="64"/>
        <v>#REF!</v>
      </c>
      <c r="R307" s="1" t="str">
        <f t="shared" si="65"/>
        <v/>
      </c>
      <c r="S307" s="2" t="e">
        <f t="shared" ca="1" si="66"/>
        <v>#REF!</v>
      </c>
      <c r="T307" s="1" t="str">
        <f>IF(R307&lt;0,MATCH(ABS(R307),$R309:$R$1000,0)+ROW($R309)-1,"")</f>
        <v/>
      </c>
      <c r="U307" s="1" t="str">
        <f t="shared" si="67"/>
        <v/>
      </c>
      <c r="V307" s="11" t="str">
        <f t="shared" ca="1" si="68"/>
        <v/>
      </c>
      <c r="W307" s="11"/>
      <c r="X307" s="11"/>
      <c r="Y307" s="12" t="str">
        <f ca="1">IF(V307&lt;&gt;"",IF(ABS($R307)&lt;0.8*Analyse!$AO$7/2,ABS($V307-$S307)/(INDIRECT($X$5)/100),""),"")</f>
        <v/>
      </c>
      <c r="AL307" s="1"/>
      <c r="AM307" s="2"/>
    </row>
    <row r="308" spans="4:39" x14ac:dyDescent="0.2">
      <c r="D308" s="13" t="str">
        <f>IF(B308&lt;&gt;"",TRUNC(B308-Analyse!$AP$7,2),"")</f>
        <v/>
      </c>
      <c r="F308" s="1" t="str">
        <f t="shared" si="69"/>
        <v/>
      </c>
      <c r="G308" s="12" t="str">
        <f ca="1">IF(F308&lt;&gt;"",ROW($D$5)+MATCH(F308,INDIRECT(Analyse!$AR$7):INDIRECT(Analyse!$AS$7)),"")</f>
        <v/>
      </c>
      <c r="H308" s="1" t="str">
        <f t="shared" ca="1" si="56"/>
        <v/>
      </c>
      <c r="I308" s="1" t="e">
        <f t="shared" ca="1" si="57"/>
        <v>#VALUE!</v>
      </c>
      <c r="J308" s="1" t="str">
        <f t="shared" ca="1" si="58"/>
        <v>C</v>
      </c>
      <c r="K308" s="1" t="e">
        <f t="shared" ca="1" si="59"/>
        <v>#VALUE!</v>
      </c>
      <c r="L308" s="10" t="e">
        <f t="shared" ca="1" si="60"/>
        <v>#REF!</v>
      </c>
      <c r="M308" s="10" t="e">
        <f t="shared" ca="1" si="61"/>
        <v>#REF!</v>
      </c>
      <c r="N308" s="2" t="e">
        <f t="shared" ca="1" si="62"/>
        <v>#REF!</v>
      </c>
      <c r="O308" s="10" t="e">
        <f t="shared" ca="1" si="63"/>
        <v>#REF!</v>
      </c>
      <c r="P308" s="2" t="e">
        <f t="shared" ca="1" si="64"/>
        <v>#REF!</v>
      </c>
      <c r="R308" s="1" t="str">
        <f t="shared" si="65"/>
        <v/>
      </c>
      <c r="S308" s="2" t="e">
        <f t="shared" ca="1" si="66"/>
        <v>#REF!</v>
      </c>
      <c r="T308" s="1" t="str">
        <f>IF(R308&lt;0,MATCH(ABS(R308),$R310:$R$1000,0)+ROW($R310)-1,"")</f>
        <v/>
      </c>
      <c r="U308" s="1" t="str">
        <f t="shared" si="67"/>
        <v/>
      </c>
      <c r="V308" s="11" t="str">
        <f t="shared" ca="1" si="68"/>
        <v/>
      </c>
      <c r="W308" s="11"/>
      <c r="X308" s="11"/>
      <c r="Y308" s="12" t="str">
        <f ca="1">IF(V308&lt;&gt;"",IF(ABS($R308)&lt;0.8*Analyse!$AO$7/2,ABS($V308-$S308)/(INDIRECT($X$5)/100),""),"")</f>
        <v/>
      </c>
      <c r="AL308" s="1"/>
      <c r="AM308" s="2"/>
    </row>
    <row r="309" spans="4:39" x14ac:dyDescent="0.2">
      <c r="D309" s="13" t="str">
        <f>IF(B309&lt;&gt;"",TRUNC(B309-Analyse!$AP$7,2),"")</f>
        <v/>
      </c>
      <c r="F309" s="1" t="str">
        <f t="shared" si="69"/>
        <v/>
      </c>
      <c r="G309" s="12" t="str">
        <f ca="1">IF(F309&lt;&gt;"",ROW($D$5)+MATCH(F309,INDIRECT(Analyse!$AR$7):INDIRECT(Analyse!$AS$7)),"")</f>
        <v/>
      </c>
      <c r="H309" s="1" t="str">
        <f t="shared" ca="1" si="56"/>
        <v/>
      </c>
      <c r="I309" s="1" t="e">
        <f t="shared" ca="1" si="57"/>
        <v>#VALUE!</v>
      </c>
      <c r="J309" s="1" t="str">
        <f t="shared" ca="1" si="58"/>
        <v>C</v>
      </c>
      <c r="K309" s="1" t="e">
        <f t="shared" ca="1" si="59"/>
        <v>#VALUE!</v>
      </c>
      <c r="L309" s="10" t="e">
        <f t="shared" ca="1" si="60"/>
        <v>#REF!</v>
      </c>
      <c r="M309" s="10" t="e">
        <f t="shared" ca="1" si="61"/>
        <v>#REF!</v>
      </c>
      <c r="N309" s="2" t="e">
        <f t="shared" ca="1" si="62"/>
        <v>#REF!</v>
      </c>
      <c r="O309" s="10" t="e">
        <f t="shared" ca="1" si="63"/>
        <v>#REF!</v>
      </c>
      <c r="P309" s="2" t="e">
        <f t="shared" ca="1" si="64"/>
        <v>#REF!</v>
      </c>
      <c r="R309" s="1" t="str">
        <f t="shared" si="65"/>
        <v/>
      </c>
      <c r="S309" s="2" t="e">
        <f t="shared" ca="1" si="66"/>
        <v>#REF!</v>
      </c>
      <c r="T309" s="1" t="str">
        <f>IF(R309&lt;0,MATCH(ABS(R309),$R311:$R$1000,0)+ROW($R311)-1,"")</f>
        <v/>
      </c>
      <c r="U309" s="1" t="str">
        <f t="shared" si="67"/>
        <v/>
      </c>
      <c r="V309" s="11" t="str">
        <f t="shared" ca="1" si="68"/>
        <v/>
      </c>
      <c r="W309" s="11"/>
      <c r="X309" s="11"/>
      <c r="Y309" s="12" t="str">
        <f ca="1">IF(V309&lt;&gt;"",IF(ABS($R309)&lt;0.8*Analyse!$AO$7/2,ABS($V309-$S309)/(INDIRECT($X$5)/100),""),"")</f>
        <v/>
      </c>
      <c r="AL309" s="1"/>
      <c r="AM309" s="2"/>
    </row>
    <row r="310" spans="4:39" x14ac:dyDescent="0.2">
      <c r="D310" s="13" t="str">
        <f>IF(B310&lt;&gt;"",TRUNC(B310-Analyse!$AP$7,2),"")</f>
        <v/>
      </c>
      <c r="F310" s="1" t="str">
        <f t="shared" si="69"/>
        <v/>
      </c>
      <c r="G310" s="12" t="str">
        <f ca="1">IF(F310&lt;&gt;"",ROW($D$5)+MATCH(F310,INDIRECT(Analyse!$AR$7):INDIRECT(Analyse!$AS$7)),"")</f>
        <v/>
      </c>
      <c r="H310" s="1" t="str">
        <f t="shared" ca="1" si="56"/>
        <v/>
      </c>
      <c r="I310" s="1" t="e">
        <f t="shared" ca="1" si="57"/>
        <v>#VALUE!</v>
      </c>
      <c r="J310" s="1" t="str">
        <f t="shared" ca="1" si="58"/>
        <v>C</v>
      </c>
      <c r="K310" s="1" t="e">
        <f t="shared" ca="1" si="59"/>
        <v>#VALUE!</v>
      </c>
      <c r="L310" s="10" t="e">
        <f t="shared" ca="1" si="60"/>
        <v>#REF!</v>
      </c>
      <c r="M310" s="10" t="e">
        <f t="shared" ca="1" si="61"/>
        <v>#REF!</v>
      </c>
      <c r="N310" s="2" t="e">
        <f t="shared" ca="1" si="62"/>
        <v>#REF!</v>
      </c>
      <c r="O310" s="10" t="e">
        <f t="shared" ca="1" si="63"/>
        <v>#REF!</v>
      </c>
      <c r="P310" s="2" t="e">
        <f t="shared" ca="1" si="64"/>
        <v>#REF!</v>
      </c>
      <c r="R310" s="1" t="str">
        <f t="shared" si="65"/>
        <v/>
      </c>
      <c r="S310" s="2" t="e">
        <f t="shared" ca="1" si="66"/>
        <v>#REF!</v>
      </c>
      <c r="T310" s="1" t="str">
        <f>IF(R310&lt;0,MATCH(ABS(R310),$R312:$R$1000,0)+ROW($R312)-1,"")</f>
        <v/>
      </c>
      <c r="U310" s="1" t="str">
        <f t="shared" si="67"/>
        <v/>
      </c>
      <c r="V310" s="11" t="str">
        <f t="shared" ca="1" si="68"/>
        <v/>
      </c>
      <c r="W310" s="11"/>
      <c r="X310" s="11"/>
      <c r="Y310" s="12" t="str">
        <f ca="1">IF(V310&lt;&gt;"",IF(ABS($R310)&lt;0.8*Analyse!$AO$7/2,ABS($V310-$S310)/(INDIRECT($X$5)/100),""),"")</f>
        <v/>
      </c>
      <c r="AL310" s="1"/>
      <c r="AM310" s="2"/>
    </row>
    <row r="311" spans="4:39" x14ac:dyDescent="0.2">
      <c r="D311" s="13" t="str">
        <f>IF(B311&lt;&gt;"",TRUNC(B311-Analyse!$AP$7,2),"")</f>
        <v/>
      </c>
      <c r="F311" s="1" t="str">
        <f t="shared" si="69"/>
        <v/>
      </c>
      <c r="G311" s="12" t="str">
        <f ca="1">IF(F311&lt;&gt;"",ROW($D$5)+MATCH(F311,INDIRECT(Analyse!$AR$7):INDIRECT(Analyse!$AS$7)),"")</f>
        <v/>
      </c>
      <c r="H311" s="1" t="str">
        <f t="shared" ca="1" si="56"/>
        <v/>
      </c>
      <c r="I311" s="1" t="e">
        <f t="shared" ca="1" si="57"/>
        <v>#VALUE!</v>
      </c>
      <c r="J311" s="1" t="str">
        <f t="shared" ca="1" si="58"/>
        <v>C</v>
      </c>
      <c r="K311" s="1" t="e">
        <f t="shared" ca="1" si="59"/>
        <v>#VALUE!</v>
      </c>
      <c r="L311" s="10" t="e">
        <f t="shared" ca="1" si="60"/>
        <v>#REF!</v>
      </c>
      <c r="M311" s="10" t="e">
        <f t="shared" ca="1" si="61"/>
        <v>#REF!</v>
      </c>
      <c r="N311" s="2" t="e">
        <f t="shared" ca="1" si="62"/>
        <v>#REF!</v>
      </c>
      <c r="O311" s="10" t="e">
        <f t="shared" ca="1" si="63"/>
        <v>#REF!</v>
      </c>
      <c r="P311" s="2" t="e">
        <f t="shared" ca="1" si="64"/>
        <v>#REF!</v>
      </c>
      <c r="R311" s="1" t="str">
        <f t="shared" si="65"/>
        <v/>
      </c>
      <c r="S311" s="2" t="e">
        <f t="shared" ca="1" si="66"/>
        <v>#REF!</v>
      </c>
      <c r="T311" s="1" t="str">
        <f>IF(R311&lt;0,MATCH(ABS(R311),$R313:$R$1000,0)+ROW($R313)-1,"")</f>
        <v/>
      </c>
      <c r="U311" s="1" t="str">
        <f t="shared" si="67"/>
        <v/>
      </c>
      <c r="V311" s="11" t="str">
        <f t="shared" ca="1" si="68"/>
        <v/>
      </c>
      <c r="W311" s="11"/>
      <c r="X311" s="11"/>
      <c r="Y311" s="12" t="str">
        <f ca="1">IF(V311&lt;&gt;"",IF(ABS($R311)&lt;0.8*Analyse!$AO$7/2,ABS($V311-$S311)/(INDIRECT($X$5)/100),""),"")</f>
        <v/>
      </c>
      <c r="AL311" s="1"/>
      <c r="AM311" s="2"/>
    </row>
    <row r="312" spans="4:39" x14ac:dyDescent="0.2">
      <c r="D312" s="13" t="str">
        <f>IF(B312&lt;&gt;"",TRUNC(B312-Analyse!$AP$7,2),"")</f>
        <v/>
      </c>
      <c r="F312" s="1" t="str">
        <f t="shared" si="69"/>
        <v/>
      </c>
      <c r="G312" s="12" t="str">
        <f ca="1">IF(F312&lt;&gt;"",ROW($D$5)+MATCH(F312,INDIRECT(Analyse!$AR$7):INDIRECT(Analyse!$AS$7)),"")</f>
        <v/>
      </c>
      <c r="H312" s="1" t="str">
        <f t="shared" ca="1" si="56"/>
        <v/>
      </c>
      <c r="I312" s="1" t="e">
        <f t="shared" ca="1" si="57"/>
        <v>#VALUE!</v>
      </c>
      <c r="J312" s="1" t="str">
        <f t="shared" ca="1" si="58"/>
        <v>C</v>
      </c>
      <c r="K312" s="1" t="e">
        <f t="shared" ca="1" si="59"/>
        <v>#VALUE!</v>
      </c>
      <c r="L312" s="10" t="e">
        <f t="shared" ca="1" si="60"/>
        <v>#REF!</v>
      </c>
      <c r="M312" s="10" t="e">
        <f t="shared" ca="1" si="61"/>
        <v>#REF!</v>
      </c>
      <c r="N312" s="2" t="e">
        <f t="shared" ca="1" si="62"/>
        <v>#REF!</v>
      </c>
      <c r="O312" s="10" t="e">
        <f t="shared" ca="1" si="63"/>
        <v>#REF!</v>
      </c>
      <c r="P312" s="2" t="e">
        <f t="shared" ca="1" si="64"/>
        <v>#REF!</v>
      </c>
      <c r="R312" s="1" t="str">
        <f t="shared" si="65"/>
        <v/>
      </c>
      <c r="S312" s="2" t="e">
        <f t="shared" ca="1" si="66"/>
        <v>#REF!</v>
      </c>
      <c r="T312" s="1" t="str">
        <f>IF(R312&lt;0,MATCH(ABS(R312),$R314:$R$1000,0)+ROW($R314)-1,"")</f>
        <v/>
      </c>
      <c r="U312" s="1" t="str">
        <f t="shared" si="67"/>
        <v/>
      </c>
      <c r="V312" s="11" t="str">
        <f t="shared" ca="1" si="68"/>
        <v/>
      </c>
      <c r="W312" s="11"/>
      <c r="X312" s="11"/>
      <c r="Y312" s="12" t="str">
        <f ca="1">IF(V312&lt;&gt;"",IF(ABS($R312)&lt;0.8*Analyse!$AO$7/2,ABS($V312-$S312)/(INDIRECT($X$5)/100),""),"")</f>
        <v/>
      </c>
      <c r="AL312" s="1"/>
      <c r="AM312" s="2"/>
    </row>
    <row r="313" spans="4:39" x14ac:dyDescent="0.2">
      <c r="D313" s="13" t="str">
        <f>IF(B313&lt;&gt;"",TRUNC(B313-Analyse!$AP$7,2),"")</f>
        <v/>
      </c>
      <c r="F313" s="1" t="str">
        <f t="shared" si="69"/>
        <v/>
      </c>
      <c r="G313" s="12" t="str">
        <f ca="1">IF(F313&lt;&gt;"",ROW($D$5)+MATCH(F313,INDIRECT(Analyse!$AR$7):INDIRECT(Analyse!$AS$7)),"")</f>
        <v/>
      </c>
      <c r="H313" s="1" t="str">
        <f t="shared" ca="1" si="56"/>
        <v/>
      </c>
      <c r="I313" s="1" t="e">
        <f t="shared" ca="1" si="57"/>
        <v>#VALUE!</v>
      </c>
      <c r="J313" s="1" t="str">
        <f t="shared" ca="1" si="58"/>
        <v>C</v>
      </c>
      <c r="K313" s="1" t="e">
        <f t="shared" ca="1" si="59"/>
        <v>#VALUE!</v>
      </c>
      <c r="L313" s="10" t="e">
        <f t="shared" ca="1" si="60"/>
        <v>#REF!</v>
      </c>
      <c r="M313" s="10" t="e">
        <f t="shared" ca="1" si="61"/>
        <v>#REF!</v>
      </c>
      <c r="N313" s="2" t="e">
        <f t="shared" ca="1" si="62"/>
        <v>#REF!</v>
      </c>
      <c r="O313" s="10" t="e">
        <f t="shared" ca="1" si="63"/>
        <v>#REF!</v>
      </c>
      <c r="P313" s="2" t="e">
        <f t="shared" ca="1" si="64"/>
        <v>#REF!</v>
      </c>
      <c r="R313" s="1" t="str">
        <f t="shared" si="65"/>
        <v/>
      </c>
      <c r="S313" s="2" t="e">
        <f t="shared" ca="1" si="66"/>
        <v>#REF!</v>
      </c>
      <c r="T313" s="1" t="str">
        <f>IF(R313&lt;0,MATCH(ABS(R313),$R315:$R$1000,0)+ROW($R315)-1,"")</f>
        <v/>
      </c>
      <c r="U313" s="1" t="str">
        <f t="shared" si="67"/>
        <v/>
      </c>
      <c r="V313" s="11" t="str">
        <f t="shared" ca="1" si="68"/>
        <v/>
      </c>
      <c r="W313" s="11"/>
      <c r="X313" s="11"/>
      <c r="Y313" s="12" t="str">
        <f ca="1">IF(V313&lt;&gt;"",IF(ABS($R313)&lt;0.8*Analyse!$AO$7/2,ABS($V313-$S313)/(INDIRECT($X$5)/100),""),"")</f>
        <v/>
      </c>
      <c r="AL313" s="1"/>
      <c r="AM313" s="2"/>
    </row>
    <row r="314" spans="4:39" x14ac:dyDescent="0.2">
      <c r="D314" s="13" t="str">
        <f>IF(B314&lt;&gt;"",TRUNC(B314-Analyse!$AP$7,2),"")</f>
        <v/>
      </c>
      <c r="F314" s="1" t="str">
        <f t="shared" si="69"/>
        <v/>
      </c>
      <c r="G314" s="12" t="str">
        <f ca="1">IF(F314&lt;&gt;"",ROW($D$5)+MATCH(F314,INDIRECT(Analyse!$AR$7):INDIRECT(Analyse!$AS$7)),"")</f>
        <v/>
      </c>
      <c r="H314" s="1" t="str">
        <f t="shared" ca="1" si="56"/>
        <v/>
      </c>
      <c r="I314" s="1" t="e">
        <f t="shared" ca="1" si="57"/>
        <v>#VALUE!</v>
      </c>
      <c r="J314" s="1" t="str">
        <f t="shared" ca="1" si="58"/>
        <v>C</v>
      </c>
      <c r="K314" s="1" t="e">
        <f t="shared" ca="1" si="59"/>
        <v>#VALUE!</v>
      </c>
      <c r="L314" s="10" t="e">
        <f t="shared" ca="1" si="60"/>
        <v>#REF!</v>
      </c>
      <c r="M314" s="10" t="e">
        <f t="shared" ca="1" si="61"/>
        <v>#REF!</v>
      </c>
      <c r="N314" s="2" t="e">
        <f t="shared" ca="1" si="62"/>
        <v>#REF!</v>
      </c>
      <c r="O314" s="10" t="e">
        <f t="shared" ca="1" si="63"/>
        <v>#REF!</v>
      </c>
      <c r="P314" s="2" t="e">
        <f t="shared" ca="1" si="64"/>
        <v>#REF!</v>
      </c>
      <c r="R314" s="1" t="str">
        <f t="shared" si="65"/>
        <v/>
      </c>
      <c r="S314" s="2" t="e">
        <f t="shared" ca="1" si="66"/>
        <v>#REF!</v>
      </c>
      <c r="T314" s="1" t="str">
        <f>IF(R314&lt;0,MATCH(ABS(R314),$R316:$R$1000,0)+ROW($R316)-1,"")</f>
        <v/>
      </c>
      <c r="U314" s="1" t="str">
        <f t="shared" si="67"/>
        <v/>
      </c>
      <c r="V314" s="11" t="str">
        <f t="shared" ca="1" si="68"/>
        <v/>
      </c>
      <c r="W314" s="11"/>
      <c r="X314" s="11"/>
      <c r="Y314" s="12" t="str">
        <f ca="1">IF(V314&lt;&gt;"",IF(ABS($R314)&lt;0.8*Analyse!$AO$7/2,ABS($V314-$S314)/(INDIRECT($X$5)/100),""),"")</f>
        <v/>
      </c>
      <c r="AL314" s="1"/>
      <c r="AM314" s="2"/>
    </row>
    <row r="315" spans="4:39" x14ac:dyDescent="0.2">
      <c r="D315" s="13" t="str">
        <f>IF(B315&lt;&gt;"",TRUNC(B315-Analyse!$AP$7,2),"")</f>
        <v/>
      </c>
      <c r="F315" s="1" t="str">
        <f t="shared" si="69"/>
        <v/>
      </c>
      <c r="G315" s="12" t="str">
        <f ca="1">IF(F315&lt;&gt;"",ROW($D$5)+MATCH(F315,INDIRECT(Analyse!$AR$7):INDIRECT(Analyse!$AS$7)),"")</f>
        <v/>
      </c>
      <c r="H315" s="1" t="str">
        <f t="shared" ca="1" si="56"/>
        <v/>
      </c>
      <c r="I315" s="1" t="e">
        <f t="shared" ca="1" si="57"/>
        <v>#VALUE!</v>
      </c>
      <c r="J315" s="1" t="str">
        <f t="shared" ca="1" si="58"/>
        <v>C</v>
      </c>
      <c r="K315" s="1" t="e">
        <f t="shared" ca="1" si="59"/>
        <v>#VALUE!</v>
      </c>
      <c r="L315" s="10" t="e">
        <f t="shared" ca="1" si="60"/>
        <v>#REF!</v>
      </c>
      <c r="M315" s="10" t="e">
        <f t="shared" ca="1" si="61"/>
        <v>#REF!</v>
      </c>
      <c r="N315" s="2" t="e">
        <f t="shared" ca="1" si="62"/>
        <v>#REF!</v>
      </c>
      <c r="O315" s="10" t="e">
        <f t="shared" ca="1" si="63"/>
        <v>#REF!</v>
      </c>
      <c r="P315" s="2" t="e">
        <f t="shared" ca="1" si="64"/>
        <v>#REF!</v>
      </c>
      <c r="R315" s="1" t="str">
        <f t="shared" si="65"/>
        <v/>
      </c>
      <c r="S315" s="2" t="e">
        <f t="shared" ca="1" si="66"/>
        <v>#REF!</v>
      </c>
      <c r="T315" s="1" t="str">
        <f>IF(R315&lt;0,MATCH(ABS(R315),$R317:$R$1000,0)+ROW($R317)-1,"")</f>
        <v/>
      </c>
      <c r="U315" s="1" t="str">
        <f t="shared" si="67"/>
        <v/>
      </c>
      <c r="V315" s="11" t="str">
        <f t="shared" ca="1" si="68"/>
        <v/>
      </c>
      <c r="W315" s="11"/>
      <c r="X315" s="11"/>
      <c r="Y315" s="12" t="str">
        <f ca="1">IF(V315&lt;&gt;"",IF(ABS($R315)&lt;0.8*Analyse!$AO$7/2,ABS($V315-$S315)/(INDIRECT($X$5)/100),""),"")</f>
        <v/>
      </c>
      <c r="AL315" s="1"/>
      <c r="AM315" s="2"/>
    </row>
    <row r="316" spans="4:39" x14ac:dyDescent="0.2">
      <c r="D316" s="13" t="str">
        <f>IF(B316&lt;&gt;"",TRUNC(B316-Analyse!$AP$7,2),"")</f>
        <v/>
      </c>
      <c r="F316" s="1" t="str">
        <f t="shared" si="69"/>
        <v/>
      </c>
      <c r="G316" s="12" t="str">
        <f ca="1">IF(F316&lt;&gt;"",ROW($D$5)+MATCH(F316,INDIRECT(Analyse!$AR$7):INDIRECT(Analyse!$AS$7)),"")</f>
        <v/>
      </c>
      <c r="H316" s="1" t="str">
        <f t="shared" ca="1" si="56"/>
        <v/>
      </c>
      <c r="I316" s="1" t="e">
        <f t="shared" ca="1" si="57"/>
        <v>#VALUE!</v>
      </c>
      <c r="J316" s="1" t="str">
        <f t="shared" ca="1" si="58"/>
        <v>C</v>
      </c>
      <c r="K316" s="1" t="e">
        <f t="shared" ca="1" si="59"/>
        <v>#VALUE!</v>
      </c>
      <c r="L316" s="10" t="e">
        <f t="shared" ca="1" si="60"/>
        <v>#REF!</v>
      </c>
      <c r="M316" s="10" t="e">
        <f t="shared" ca="1" si="61"/>
        <v>#REF!</v>
      </c>
      <c r="N316" s="2" t="e">
        <f t="shared" ca="1" si="62"/>
        <v>#REF!</v>
      </c>
      <c r="O316" s="10" t="e">
        <f t="shared" ca="1" si="63"/>
        <v>#REF!</v>
      </c>
      <c r="P316" s="2" t="e">
        <f t="shared" ca="1" si="64"/>
        <v>#REF!</v>
      </c>
      <c r="R316" s="1" t="str">
        <f t="shared" si="65"/>
        <v/>
      </c>
      <c r="S316" s="2" t="e">
        <f t="shared" ca="1" si="66"/>
        <v>#REF!</v>
      </c>
      <c r="T316" s="1" t="str">
        <f>IF(R316&lt;0,MATCH(ABS(R316),$R318:$R$1000,0)+ROW($R318)-1,"")</f>
        <v/>
      </c>
      <c r="U316" s="1" t="str">
        <f t="shared" si="67"/>
        <v/>
      </c>
      <c r="V316" s="11" t="str">
        <f t="shared" ca="1" si="68"/>
        <v/>
      </c>
      <c r="W316" s="11"/>
      <c r="X316" s="11"/>
      <c r="Y316" s="12" t="str">
        <f ca="1">IF(V316&lt;&gt;"",IF(ABS($R316)&lt;0.8*Analyse!$AO$7/2,ABS($V316-$S316)/(INDIRECT($X$5)/100),""),"")</f>
        <v/>
      </c>
      <c r="AL316" s="1"/>
      <c r="AM316" s="2"/>
    </row>
    <row r="317" spans="4:39" x14ac:dyDescent="0.2">
      <c r="D317" s="13" t="str">
        <f>IF(B317&lt;&gt;"",TRUNC(B317-Analyse!$AP$7,2),"")</f>
        <v/>
      </c>
      <c r="F317" s="1" t="str">
        <f t="shared" si="69"/>
        <v/>
      </c>
      <c r="G317" s="12" t="str">
        <f ca="1">IF(F317&lt;&gt;"",ROW($D$5)+MATCH(F317,INDIRECT(Analyse!$AR$7):INDIRECT(Analyse!$AS$7)),"")</f>
        <v/>
      </c>
      <c r="H317" s="1" t="str">
        <f t="shared" ca="1" si="56"/>
        <v/>
      </c>
      <c r="I317" s="1" t="e">
        <f t="shared" ca="1" si="57"/>
        <v>#VALUE!</v>
      </c>
      <c r="J317" s="1" t="str">
        <f t="shared" ca="1" si="58"/>
        <v>C</v>
      </c>
      <c r="K317" s="1" t="e">
        <f t="shared" ca="1" si="59"/>
        <v>#VALUE!</v>
      </c>
      <c r="L317" s="10" t="e">
        <f t="shared" ca="1" si="60"/>
        <v>#REF!</v>
      </c>
      <c r="M317" s="10" t="e">
        <f t="shared" ca="1" si="61"/>
        <v>#REF!</v>
      </c>
      <c r="N317" s="2" t="e">
        <f t="shared" ca="1" si="62"/>
        <v>#REF!</v>
      </c>
      <c r="O317" s="10" t="e">
        <f t="shared" ca="1" si="63"/>
        <v>#REF!</v>
      </c>
      <c r="P317" s="2" t="e">
        <f t="shared" ca="1" si="64"/>
        <v>#REF!</v>
      </c>
      <c r="R317" s="1" t="str">
        <f t="shared" si="65"/>
        <v/>
      </c>
      <c r="S317" s="2" t="e">
        <f t="shared" ca="1" si="66"/>
        <v>#REF!</v>
      </c>
      <c r="T317" s="1" t="str">
        <f>IF(R317&lt;0,MATCH(ABS(R317),$R319:$R$1000,0)+ROW($R319)-1,"")</f>
        <v/>
      </c>
      <c r="U317" s="1" t="str">
        <f t="shared" si="67"/>
        <v/>
      </c>
      <c r="V317" s="11" t="str">
        <f t="shared" ca="1" si="68"/>
        <v/>
      </c>
      <c r="W317" s="11"/>
      <c r="X317" s="11"/>
      <c r="Y317" s="12" t="str">
        <f ca="1">IF(V317&lt;&gt;"",IF(ABS($R317)&lt;0.8*Analyse!$AO$7/2,ABS($V317-$S317)/(INDIRECT($X$5)/100),""),"")</f>
        <v/>
      </c>
      <c r="AL317" s="1"/>
      <c r="AM317" s="2"/>
    </row>
    <row r="318" spans="4:39" x14ac:dyDescent="0.2">
      <c r="D318" s="13" t="str">
        <f>IF(B318&lt;&gt;"",TRUNC(B318-Analyse!$AP$7,2),"")</f>
        <v/>
      </c>
      <c r="F318" s="1" t="str">
        <f t="shared" si="69"/>
        <v/>
      </c>
      <c r="G318" s="12" t="str">
        <f ca="1">IF(F318&lt;&gt;"",ROW($D$5)+MATCH(F318,INDIRECT(Analyse!$AR$7):INDIRECT(Analyse!$AS$7)),"")</f>
        <v/>
      </c>
      <c r="H318" s="1" t="str">
        <f t="shared" ca="1" si="56"/>
        <v/>
      </c>
      <c r="I318" s="1" t="e">
        <f t="shared" ca="1" si="57"/>
        <v>#VALUE!</v>
      </c>
      <c r="J318" s="1" t="str">
        <f t="shared" ca="1" si="58"/>
        <v>C</v>
      </c>
      <c r="K318" s="1" t="e">
        <f t="shared" ca="1" si="59"/>
        <v>#VALUE!</v>
      </c>
      <c r="L318" s="10" t="e">
        <f t="shared" ca="1" si="60"/>
        <v>#REF!</v>
      </c>
      <c r="M318" s="10" t="e">
        <f t="shared" ca="1" si="61"/>
        <v>#REF!</v>
      </c>
      <c r="N318" s="2" t="e">
        <f t="shared" ca="1" si="62"/>
        <v>#REF!</v>
      </c>
      <c r="O318" s="10" t="e">
        <f t="shared" ca="1" si="63"/>
        <v>#REF!</v>
      </c>
      <c r="P318" s="2" t="e">
        <f t="shared" ca="1" si="64"/>
        <v>#REF!</v>
      </c>
      <c r="R318" s="1" t="str">
        <f t="shared" si="65"/>
        <v/>
      </c>
      <c r="S318" s="2" t="e">
        <f t="shared" ca="1" si="66"/>
        <v>#REF!</v>
      </c>
      <c r="T318" s="1" t="str">
        <f>IF(R318&lt;0,MATCH(ABS(R318),$R320:$R$1000,0)+ROW($R320)-1,"")</f>
        <v/>
      </c>
      <c r="U318" s="1" t="str">
        <f t="shared" si="67"/>
        <v/>
      </c>
      <c r="V318" s="11" t="str">
        <f t="shared" ca="1" si="68"/>
        <v/>
      </c>
      <c r="W318" s="11"/>
      <c r="X318" s="11"/>
      <c r="Y318" s="12" t="str">
        <f ca="1">IF(V318&lt;&gt;"",IF(ABS($R318)&lt;0.8*Analyse!$AO$7/2,ABS($V318-$S318)/(INDIRECT($X$5)/100),""),"")</f>
        <v/>
      </c>
      <c r="AL318" s="1"/>
      <c r="AM318" s="2"/>
    </row>
    <row r="319" spans="4:39" x14ac:dyDescent="0.2">
      <c r="D319" s="13" t="str">
        <f>IF(B319&lt;&gt;"",TRUNC(B319-Analyse!$AP$7,2),"")</f>
        <v/>
      </c>
      <c r="F319" s="1" t="str">
        <f t="shared" si="69"/>
        <v/>
      </c>
      <c r="G319" s="12" t="str">
        <f ca="1">IF(F319&lt;&gt;"",ROW($D$5)+MATCH(F319,INDIRECT(Analyse!$AR$7):INDIRECT(Analyse!$AS$7)),"")</f>
        <v/>
      </c>
      <c r="H319" s="1" t="str">
        <f t="shared" ca="1" si="56"/>
        <v/>
      </c>
      <c r="I319" s="1" t="e">
        <f t="shared" ca="1" si="57"/>
        <v>#VALUE!</v>
      </c>
      <c r="J319" s="1" t="str">
        <f t="shared" ca="1" si="58"/>
        <v>C</v>
      </c>
      <c r="K319" s="1" t="e">
        <f t="shared" ca="1" si="59"/>
        <v>#VALUE!</v>
      </c>
      <c r="L319" s="10" t="e">
        <f t="shared" ca="1" si="60"/>
        <v>#REF!</v>
      </c>
      <c r="M319" s="10" t="e">
        <f t="shared" ca="1" si="61"/>
        <v>#REF!</v>
      </c>
      <c r="N319" s="2" t="e">
        <f t="shared" ca="1" si="62"/>
        <v>#REF!</v>
      </c>
      <c r="O319" s="10" t="e">
        <f t="shared" ca="1" si="63"/>
        <v>#REF!</v>
      </c>
      <c r="P319" s="2" t="e">
        <f t="shared" ca="1" si="64"/>
        <v>#REF!</v>
      </c>
      <c r="R319" s="1" t="str">
        <f t="shared" si="65"/>
        <v/>
      </c>
      <c r="S319" s="2" t="e">
        <f t="shared" ca="1" si="66"/>
        <v>#REF!</v>
      </c>
      <c r="T319" s="1" t="str">
        <f>IF(R319&lt;0,MATCH(ABS(R319),$R321:$R$1000,0)+ROW($R321)-1,"")</f>
        <v/>
      </c>
      <c r="U319" s="1" t="str">
        <f t="shared" si="67"/>
        <v/>
      </c>
      <c r="V319" s="11" t="str">
        <f t="shared" ca="1" si="68"/>
        <v/>
      </c>
      <c r="W319" s="11"/>
      <c r="X319" s="11"/>
      <c r="Y319" s="12" t="str">
        <f ca="1">IF(V319&lt;&gt;"",IF(ABS($R319)&lt;0.8*Analyse!$AO$7/2,ABS($V319-$S319)/(INDIRECT($X$5)/100),""),"")</f>
        <v/>
      </c>
      <c r="AL319" s="1"/>
      <c r="AM319" s="2"/>
    </row>
    <row r="320" spans="4:39" x14ac:dyDescent="0.2">
      <c r="D320" s="13" t="str">
        <f>IF(B320&lt;&gt;"",TRUNC(B320-Analyse!$AP$7,2),"")</f>
        <v/>
      </c>
      <c r="F320" s="1" t="str">
        <f t="shared" si="69"/>
        <v/>
      </c>
      <c r="G320" s="12" t="str">
        <f ca="1">IF(F320&lt;&gt;"",ROW($D$5)+MATCH(F320,INDIRECT(Analyse!$AR$7):INDIRECT(Analyse!$AS$7)),"")</f>
        <v/>
      </c>
      <c r="H320" s="1" t="str">
        <f t="shared" ca="1" si="56"/>
        <v/>
      </c>
      <c r="I320" s="1" t="e">
        <f t="shared" ca="1" si="57"/>
        <v>#VALUE!</v>
      </c>
      <c r="J320" s="1" t="str">
        <f t="shared" ca="1" si="58"/>
        <v>C</v>
      </c>
      <c r="K320" s="1" t="e">
        <f t="shared" ca="1" si="59"/>
        <v>#VALUE!</v>
      </c>
      <c r="L320" s="10" t="e">
        <f t="shared" ca="1" si="60"/>
        <v>#REF!</v>
      </c>
      <c r="M320" s="10" t="e">
        <f t="shared" ca="1" si="61"/>
        <v>#REF!</v>
      </c>
      <c r="N320" s="2" t="e">
        <f t="shared" ca="1" si="62"/>
        <v>#REF!</v>
      </c>
      <c r="O320" s="10" t="e">
        <f t="shared" ca="1" si="63"/>
        <v>#REF!</v>
      </c>
      <c r="P320" s="2" t="e">
        <f t="shared" ca="1" si="64"/>
        <v>#REF!</v>
      </c>
      <c r="R320" s="1" t="str">
        <f t="shared" si="65"/>
        <v/>
      </c>
      <c r="S320" s="2" t="e">
        <f t="shared" ca="1" si="66"/>
        <v>#REF!</v>
      </c>
      <c r="T320" s="1" t="str">
        <f>IF(R320&lt;0,MATCH(ABS(R320),$R322:$R$1000,0)+ROW($R322)-1,"")</f>
        <v/>
      </c>
      <c r="U320" s="1" t="str">
        <f t="shared" si="67"/>
        <v/>
      </c>
      <c r="V320" s="11" t="str">
        <f t="shared" ca="1" si="68"/>
        <v/>
      </c>
      <c r="W320" s="11"/>
      <c r="X320" s="11"/>
      <c r="Y320" s="12" t="str">
        <f ca="1">IF(V320&lt;&gt;"",IF(ABS($R320)&lt;0.8*Analyse!$AO$7/2,ABS($V320-$S320)/(INDIRECT($X$5)/100),""),"")</f>
        <v/>
      </c>
      <c r="AL320" s="1"/>
      <c r="AM320" s="2"/>
    </row>
    <row r="321" spans="4:39" x14ac:dyDescent="0.2">
      <c r="D321" s="13" t="str">
        <f>IF(B321&lt;&gt;"",TRUNC(B321-Analyse!$AP$7,2),"")</f>
        <v/>
      </c>
      <c r="F321" s="1" t="str">
        <f t="shared" si="69"/>
        <v/>
      </c>
      <c r="G321" s="12" t="str">
        <f ca="1">IF(F321&lt;&gt;"",ROW($D$5)+MATCH(F321,INDIRECT(Analyse!$AR$7):INDIRECT(Analyse!$AS$7)),"")</f>
        <v/>
      </c>
      <c r="H321" s="1" t="str">
        <f t="shared" ca="1" si="56"/>
        <v/>
      </c>
      <c r="I321" s="1" t="e">
        <f t="shared" ca="1" si="57"/>
        <v>#VALUE!</v>
      </c>
      <c r="J321" s="1" t="str">
        <f t="shared" ca="1" si="58"/>
        <v>C</v>
      </c>
      <c r="K321" s="1" t="e">
        <f t="shared" ca="1" si="59"/>
        <v>#VALUE!</v>
      </c>
      <c r="L321" s="10" t="e">
        <f t="shared" ca="1" si="60"/>
        <v>#REF!</v>
      </c>
      <c r="M321" s="10" t="e">
        <f t="shared" ca="1" si="61"/>
        <v>#REF!</v>
      </c>
      <c r="N321" s="2" t="e">
        <f t="shared" ca="1" si="62"/>
        <v>#REF!</v>
      </c>
      <c r="O321" s="10" t="e">
        <f t="shared" ca="1" si="63"/>
        <v>#REF!</v>
      </c>
      <c r="P321" s="2" t="e">
        <f t="shared" ca="1" si="64"/>
        <v>#REF!</v>
      </c>
      <c r="R321" s="1" t="str">
        <f t="shared" si="65"/>
        <v/>
      </c>
      <c r="S321" s="2" t="e">
        <f t="shared" ca="1" si="66"/>
        <v>#REF!</v>
      </c>
      <c r="T321" s="1" t="str">
        <f>IF(R321&lt;0,MATCH(ABS(R321),$R323:$R$1000,0)+ROW($R323)-1,"")</f>
        <v/>
      </c>
      <c r="U321" s="1" t="str">
        <f t="shared" si="67"/>
        <v/>
      </c>
      <c r="V321" s="11" t="str">
        <f t="shared" ca="1" si="68"/>
        <v/>
      </c>
      <c r="W321" s="11"/>
      <c r="X321" s="11"/>
      <c r="Y321" s="12" t="str">
        <f ca="1">IF(V321&lt;&gt;"",IF(ABS($R321)&lt;0.8*Analyse!$AO$7/2,ABS($V321-$S321)/(INDIRECT($X$5)/100),""),"")</f>
        <v/>
      </c>
      <c r="AL321" s="1"/>
      <c r="AM321" s="2"/>
    </row>
    <row r="322" spans="4:39" x14ac:dyDescent="0.2">
      <c r="D322" s="13" t="str">
        <f>IF(B322&lt;&gt;"",TRUNC(B322-Analyse!$AP$7,2),"")</f>
        <v/>
      </c>
      <c r="F322" s="1" t="str">
        <f t="shared" si="69"/>
        <v/>
      </c>
      <c r="G322" s="12" t="str">
        <f ca="1">IF(F322&lt;&gt;"",ROW($D$5)+MATCH(F322,INDIRECT(Analyse!$AR$7):INDIRECT(Analyse!$AS$7)),"")</f>
        <v/>
      </c>
      <c r="H322" s="1" t="str">
        <f t="shared" ca="1" si="56"/>
        <v/>
      </c>
      <c r="I322" s="1" t="e">
        <f t="shared" ca="1" si="57"/>
        <v>#VALUE!</v>
      </c>
      <c r="J322" s="1" t="str">
        <f t="shared" ca="1" si="58"/>
        <v>C</v>
      </c>
      <c r="K322" s="1" t="e">
        <f t="shared" ca="1" si="59"/>
        <v>#VALUE!</v>
      </c>
      <c r="L322" s="10" t="e">
        <f t="shared" ca="1" si="60"/>
        <v>#REF!</v>
      </c>
      <c r="M322" s="10" t="e">
        <f t="shared" ca="1" si="61"/>
        <v>#REF!</v>
      </c>
      <c r="N322" s="2" t="e">
        <f t="shared" ca="1" si="62"/>
        <v>#REF!</v>
      </c>
      <c r="O322" s="10" t="e">
        <f t="shared" ca="1" si="63"/>
        <v>#REF!</v>
      </c>
      <c r="P322" s="2" t="e">
        <f t="shared" ca="1" si="64"/>
        <v>#REF!</v>
      </c>
      <c r="R322" s="1" t="str">
        <f t="shared" si="65"/>
        <v/>
      </c>
      <c r="S322" s="2" t="e">
        <f t="shared" ca="1" si="66"/>
        <v>#REF!</v>
      </c>
      <c r="T322" s="1" t="str">
        <f>IF(R322&lt;0,MATCH(ABS(R322),$R324:$R$1000,0)+ROW($R324)-1,"")</f>
        <v/>
      </c>
      <c r="U322" s="1" t="str">
        <f t="shared" si="67"/>
        <v/>
      </c>
      <c r="V322" s="11" t="str">
        <f t="shared" ca="1" si="68"/>
        <v/>
      </c>
      <c r="W322" s="11"/>
      <c r="X322" s="11"/>
      <c r="Y322" s="12" t="str">
        <f ca="1">IF(V322&lt;&gt;"",IF(ABS($R322)&lt;0.8*Analyse!$AO$7/2,ABS($V322-$S322)/(INDIRECT($X$5)/100),""),"")</f>
        <v/>
      </c>
      <c r="AL322" s="1"/>
      <c r="AM322" s="2"/>
    </row>
    <row r="323" spans="4:39" x14ac:dyDescent="0.2">
      <c r="D323" s="13" t="str">
        <f>IF(B323&lt;&gt;"",TRUNC(B323-Analyse!$AP$7,2),"")</f>
        <v/>
      </c>
      <c r="F323" s="1" t="str">
        <f t="shared" si="69"/>
        <v/>
      </c>
      <c r="G323" s="12" t="str">
        <f ca="1">IF(F323&lt;&gt;"",ROW($D$5)+MATCH(F323,INDIRECT(Analyse!$AR$7):INDIRECT(Analyse!$AS$7)),"")</f>
        <v/>
      </c>
      <c r="H323" s="1" t="str">
        <f t="shared" ca="1" si="56"/>
        <v/>
      </c>
      <c r="I323" s="1" t="e">
        <f t="shared" ca="1" si="57"/>
        <v>#VALUE!</v>
      </c>
      <c r="J323" s="1" t="str">
        <f t="shared" ca="1" si="58"/>
        <v>C</v>
      </c>
      <c r="K323" s="1" t="e">
        <f t="shared" ca="1" si="59"/>
        <v>#VALUE!</v>
      </c>
      <c r="L323" s="10" t="e">
        <f t="shared" ca="1" si="60"/>
        <v>#REF!</v>
      </c>
      <c r="M323" s="10" t="e">
        <f t="shared" ca="1" si="61"/>
        <v>#REF!</v>
      </c>
      <c r="N323" s="2" t="e">
        <f t="shared" ca="1" si="62"/>
        <v>#REF!</v>
      </c>
      <c r="O323" s="10" t="e">
        <f t="shared" ca="1" si="63"/>
        <v>#REF!</v>
      </c>
      <c r="P323" s="2" t="e">
        <f t="shared" ca="1" si="64"/>
        <v>#REF!</v>
      </c>
      <c r="R323" s="1" t="str">
        <f t="shared" si="65"/>
        <v/>
      </c>
      <c r="S323" s="2" t="e">
        <f t="shared" ca="1" si="66"/>
        <v>#REF!</v>
      </c>
      <c r="T323" s="1" t="str">
        <f>IF(R323&lt;0,MATCH(ABS(R323),$R325:$R$1000,0)+ROW($R325)-1,"")</f>
        <v/>
      </c>
      <c r="U323" s="1" t="str">
        <f t="shared" si="67"/>
        <v/>
      </c>
      <c r="V323" s="11" t="str">
        <f t="shared" ca="1" si="68"/>
        <v/>
      </c>
      <c r="W323" s="11"/>
      <c r="X323" s="11"/>
      <c r="Y323" s="12" t="str">
        <f ca="1">IF(V323&lt;&gt;"",IF(ABS($R323)&lt;0.8*Analyse!$AO$7/2,ABS($V323-$S323)/(INDIRECT($X$5)/100),""),"")</f>
        <v/>
      </c>
      <c r="AL323" s="1"/>
      <c r="AM323" s="2"/>
    </row>
    <row r="324" spans="4:39" x14ac:dyDescent="0.2">
      <c r="D324" s="13" t="str">
        <f>IF(B324&lt;&gt;"",TRUNC(B324-Analyse!$AP$7,2),"")</f>
        <v/>
      </c>
      <c r="F324" s="1" t="str">
        <f t="shared" si="69"/>
        <v/>
      </c>
      <c r="G324" s="12" t="str">
        <f ca="1">IF(F324&lt;&gt;"",ROW($D$5)+MATCH(F324,INDIRECT(Analyse!$AR$7):INDIRECT(Analyse!$AS$7)),"")</f>
        <v/>
      </c>
      <c r="H324" s="1" t="str">
        <f t="shared" ca="1" si="56"/>
        <v/>
      </c>
      <c r="I324" s="1" t="e">
        <f t="shared" ca="1" si="57"/>
        <v>#VALUE!</v>
      </c>
      <c r="J324" s="1" t="str">
        <f t="shared" ca="1" si="58"/>
        <v>C</v>
      </c>
      <c r="K324" s="1" t="e">
        <f t="shared" ca="1" si="59"/>
        <v>#VALUE!</v>
      </c>
      <c r="L324" s="10" t="e">
        <f t="shared" ca="1" si="60"/>
        <v>#REF!</v>
      </c>
      <c r="M324" s="10" t="e">
        <f t="shared" ca="1" si="61"/>
        <v>#REF!</v>
      </c>
      <c r="N324" s="2" t="e">
        <f t="shared" ca="1" si="62"/>
        <v>#REF!</v>
      </c>
      <c r="O324" s="10" t="e">
        <f t="shared" ca="1" si="63"/>
        <v>#REF!</v>
      </c>
      <c r="P324" s="2" t="e">
        <f t="shared" ca="1" si="64"/>
        <v>#REF!</v>
      </c>
      <c r="R324" s="1" t="str">
        <f t="shared" si="65"/>
        <v/>
      </c>
      <c r="S324" s="2" t="e">
        <f t="shared" ca="1" si="66"/>
        <v>#REF!</v>
      </c>
      <c r="T324" s="1" t="str">
        <f>IF(R324&lt;0,MATCH(ABS(R324),$R326:$R$1000,0)+ROW($R326)-1,"")</f>
        <v/>
      </c>
      <c r="U324" s="1" t="str">
        <f t="shared" si="67"/>
        <v/>
      </c>
      <c r="V324" s="11" t="str">
        <f t="shared" ca="1" si="68"/>
        <v/>
      </c>
      <c r="W324" s="11"/>
      <c r="X324" s="11"/>
      <c r="Y324" s="12" t="str">
        <f ca="1">IF(V324&lt;&gt;"",IF(ABS($R324)&lt;0.8*Analyse!$AO$7/2,ABS($V324-$S324)/(INDIRECT($X$5)/100),""),"")</f>
        <v/>
      </c>
      <c r="AL324" s="1"/>
      <c r="AM324" s="2"/>
    </row>
    <row r="325" spans="4:39" x14ac:dyDescent="0.2">
      <c r="D325" s="13" t="str">
        <f>IF(B325&lt;&gt;"",TRUNC(B325-Analyse!$AP$7,2),"")</f>
        <v/>
      </c>
      <c r="F325" s="1" t="str">
        <f t="shared" si="69"/>
        <v/>
      </c>
      <c r="G325" s="12" t="str">
        <f ca="1">IF(F325&lt;&gt;"",ROW($D$5)+MATCH(F325,INDIRECT(Analyse!$AR$7):INDIRECT(Analyse!$AS$7)),"")</f>
        <v/>
      </c>
      <c r="H325" s="1" t="str">
        <f t="shared" ca="1" si="56"/>
        <v/>
      </c>
      <c r="I325" s="1" t="e">
        <f t="shared" ca="1" si="57"/>
        <v>#VALUE!</v>
      </c>
      <c r="J325" s="1" t="str">
        <f t="shared" ca="1" si="58"/>
        <v>C</v>
      </c>
      <c r="K325" s="1" t="e">
        <f t="shared" ca="1" si="59"/>
        <v>#VALUE!</v>
      </c>
      <c r="L325" s="10" t="e">
        <f t="shared" ca="1" si="60"/>
        <v>#REF!</v>
      </c>
      <c r="M325" s="10" t="e">
        <f t="shared" ca="1" si="61"/>
        <v>#REF!</v>
      </c>
      <c r="N325" s="2" t="e">
        <f t="shared" ca="1" si="62"/>
        <v>#REF!</v>
      </c>
      <c r="O325" s="10" t="e">
        <f t="shared" ca="1" si="63"/>
        <v>#REF!</v>
      </c>
      <c r="P325" s="2" t="e">
        <f t="shared" ca="1" si="64"/>
        <v>#REF!</v>
      </c>
      <c r="R325" s="1" t="str">
        <f t="shared" si="65"/>
        <v/>
      </c>
      <c r="S325" s="2" t="e">
        <f t="shared" ca="1" si="66"/>
        <v>#REF!</v>
      </c>
      <c r="T325" s="1" t="str">
        <f>IF(R325&lt;0,MATCH(ABS(R325),$R327:$R$1000,0)+ROW($R327)-1,"")</f>
        <v/>
      </c>
      <c r="U325" s="1" t="str">
        <f t="shared" si="67"/>
        <v/>
      </c>
      <c r="V325" s="11" t="str">
        <f t="shared" ca="1" si="68"/>
        <v/>
      </c>
      <c r="W325" s="11"/>
      <c r="X325" s="11"/>
      <c r="Y325" s="12" t="str">
        <f ca="1">IF(V325&lt;&gt;"",IF(ABS($R325)&lt;0.8*Analyse!$AO$7/2,ABS($V325-$S325)/(INDIRECT($X$5)/100),""),"")</f>
        <v/>
      </c>
      <c r="AL325" s="1"/>
      <c r="AM325" s="2"/>
    </row>
    <row r="326" spans="4:39" x14ac:dyDescent="0.2">
      <c r="D326" s="13" t="str">
        <f>IF(B326&lt;&gt;"",TRUNC(B326-Analyse!$AP$7,2),"")</f>
        <v/>
      </c>
      <c r="F326" s="1" t="str">
        <f t="shared" si="69"/>
        <v/>
      </c>
      <c r="G326" s="12" t="str">
        <f ca="1">IF(F326&lt;&gt;"",ROW($D$5)+MATCH(F326,INDIRECT(Analyse!$AR$7):INDIRECT(Analyse!$AS$7)),"")</f>
        <v/>
      </c>
      <c r="H326" s="1" t="str">
        <f t="shared" ref="H326:H389" ca="1" si="70">IF(G326&lt;&gt;"","D"&amp;$G326,"")</f>
        <v/>
      </c>
      <c r="I326" s="1" t="e">
        <f t="shared" ref="I326:I389" ca="1" si="71">"D"&amp;TEXT($G326-1,"0")</f>
        <v>#VALUE!</v>
      </c>
      <c r="J326" s="1" t="str">
        <f t="shared" ref="J326:J389" ca="1" si="72">"C"&amp;$G326</f>
        <v>C</v>
      </c>
      <c r="K326" s="1" t="e">
        <f t="shared" ref="K326:K389" ca="1" si="73">"C"&amp;TEXT($G326-1,"0")</f>
        <v>#VALUE!</v>
      </c>
      <c r="L326" s="10" t="e">
        <f t="shared" ref="L326:L389" ca="1" si="74">IF(INDIRECT(J326)&lt;&gt;"",INDIRECT(K326)-INDIRECT(J326),"")</f>
        <v>#REF!</v>
      </c>
      <c r="M326" s="10" t="e">
        <f t="shared" ref="M326:M389" ca="1" si="75">IF(L326&lt;&gt;"",INDIRECT(I326)-INDIRECT(H326),"")</f>
        <v>#REF!</v>
      </c>
      <c r="N326" s="2" t="e">
        <f t="shared" ref="N326:N389" ca="1" si="76">IF(M326&lt;&gt;"",L326/M326,"")</f>
        <v>#REF!</v>
      </c>
      <c r="O326" s="10" t="e">
        <f t="shared" ref="O326:O389" ca="1" si="77">IF(N326&lt;&gt;"",INDIRECT(K326)-N326*INDIRECT(I326),"")</f>
        <v>#REF!</v>
      </c>
      <c r="P326" s="2" t="e">
        <f t="shared" ref="P326:P389" ca="1" si="78">IF(O326&lt;&gt;"",N326*F326+O326,"")</f>
        <v>#REF!</v>
      </c>
      <c r="R326" s="1" t="str">
        <f t="shared" ref="R326:R389" si="79">F326</f>
        <v/>
      </c>
      <c r="S326" s="2" t="e">
        <f t="shared" ref="S326:S389" ca="1" si="80">P326</f>
        <v>#REF!</v>
      </c>
      <c r="T326" s="1" t="str">
        <f>IF(R326&lt;0,MATCH(ABS(R326),$R328:$R$1000,0)+ROW($R328)-1,"")</f>
        <v/>
      </c>
      <c r="U326" s="1" t="str">
        <f t="shared" ref="U326:U389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2" t="str">
        <f ca="1">IF(V326&lt;&gt;"",IF(ABS($R326)&lt;0.8*Analyse!$AO$7/2,ABS($V326-$S326)/(INDIRECT($X$5)/100),""),"")</f>
        <v/>
      </c>
      <c r="AL326" s="1"/>
      <c r="AM326" s="2"/>
    </row>
    <row r="327" spans="4:39" x14ac:dyDescent="0.2">
      <c r="D327" s="13" t="str">
        <f>IF(B327&lt;&gt;"",TRUNC(B327-Analyse!$AP$7,2),"")</f>
        <v/>
      </c>
      <c r="F327" s="1" t="str">
        <f t="shared" ref="F327:F390" si="83">IF(B327&lt;&gt;"",ROUND(F326+0.1,1),"")</f>
        <v/>
      </c>
      <c r="G327" s="12" t="str">
        <f ca="1">IF(F327&lt;&gt;"",ROW($D$5)+MATCH(F327,INDIRECT(Analyse!$AR$7):INDIRECT(Analyse!$AS$7)),"")</f>
        <v/>
      </c>
      <c r="H327" s="1" t="str">
        <f t="shared" ca="1" si="70"/>
        <v/>
      </c>
      <c r="I327" s="1" t="e">
        <f t="shared" ca="1" si="71"/>
        <v>#VALUE!</v>
      </c>
      <c r="J327" s="1" t="str">
        <f t="shared" ca="1" si="72"/>
        <v>C</v>
      </c>
      <c r="K327" s="1" t="e">
        <f t="shared" ca="1" si="73"/>
        <v>#VALUE!</v>
      </c>
      <c r="L327" s="10" t="e">
        <f t="shared" ca="1" si="74"/>
        <v>#REF!</v>
      </c>
      <c r="M327" s="10" t="e">
        <f t="shared" ca="1" si="75"/>
        <v>#REF!</v>
      </c>
      <c r="N327" s="2" t="e">
        <f t="shared" ca="1" si="76"/>
        <v>#REF!</v>
      </c>
      <c r="O327" s="10" t="e">
        <f t="shared" ca="1" si="77"/>
        <v>#REF!</v>
      </c>
      <c r="P327" s="2" t="e">
        <f t="shared" ca="1" si="78"/>
        <v>#REF!</v>
      </c>
      <c r="R327" s="1" t="str">
        <f t="shared" si="79"/>
        <v/>
      </c>
      <c r="S327" s="2" t="e">
        <f t="shared" ca="1" si="80"/>
        <v>#REF!</v>
      </c>
      <c r="T327" s="1" t="str">
        <f>IF(R327&lt;0,MATCH(ABS(R327),$R329:$R$1000,0)+ROW($R329)-1,"")</f>
        <v/>
      </c>
      <c r="U327" s="1" t="str">
        <f t="shared" si="81"/>
        <v/>
      </c>
      <c r="V327" s="11" t="str">
        <f t="shared" ca="1" si="82"/>
        <v/>
      </c>
      <c r="W327" s="11"/>
      <c r="X327" s="11"/>
      <c r="Y327" s="12" t="str">
        <f ca="1">IF(V327&lt;&gt;"",IF(ABS($R327)&lt;0.8*Analyse!$AO$7/2,ABS($V327-$S327)/(INDIRECT($X$5)/100),""),"")</f>
        <v/>
      </c>
      <c r="AL327" s="1"/>
      <c r="AM327" s="2"/>
    </row>
    <row r="328" spans="4:39" x14ac:dyDescent="0.2">
      <c r="D328" s="13" t="str">
        <f>IF(B328&lt;&gt;"",TRUNC(B328-Analyse!$AP$7,2),"")</f>
        <v/>
      </c>
      <c r="F328" s="1" t="str">
        <f t="shared" si="83"/>
        <v/>
      </c>
      <c r="G328" s="12" t="str">
        <f ca="1">IF(F328&lt;&gt;"",ROW($D$5)+MATCH(F328,INDIRECT(Analyse!$AR$7):INDIRECT(Analyse!$AS$7)),"")</f>
        <v/>
      </c>
      <c r="H328" s="1" t="str">
        <f t="shared" ca="1" si="70"/>
        <v/>
      </c>
      <c r="I328" s="1" t="e">
        <f t="shared" ca="1" si="71"/>
        <v>#VALUE!</v>
      </c>
      <c r="J328" s="1" t="str">
        <f t="shared" ca="1" si="72"/>
        <v>C</v>
      </c>
      <c r="K328" s="1" t="e">
        <f t="shared" ca="1" si="73"/>
        <v>#VALUE!</v>
      </c>
      <c r="L328" s="10" t="e">
        <f t="shared" ca="1" si="74"/>
        <v>#REF!</v>
      </c>
      <c r="M328" s="10" t="e">
        <f t="shared" ca="1" si="75"/>
        <v>#REF!</v>
      </c>
      <c r="N328" s="2" t="e">
        <f t="shared" ca="1" si="76"/>
        <v>#REF!</v>
      </c>
      <c r="O328" s="10" t="e">
        <f t="shared" ca="1" si="77"/>
        <v>#REF!</v>
      </c>
      <c r="P328" s="2" t="e">
        <f t="shared" ca="1" si="78"/>
        <v>#REF!</v>
      </c>
      <c r="R328" s="1" t="str">
        <f t="shared" si="79"/>
        <v/>
      </c>
      <c r="S328" s="2" t="e">
        <f t="shared" ca="1" si="80"/>
        <v>#REF!</v>
      </c>
      <c r="T328" s="1" t="str">
        <f>IF(R328&lt;0,MATCH(ABS(R328),$R330:$R$1000,0)+ROW($R330)-1,"")</f>
        <v/>
      </c>
      <c r="U328" s="1" t="str">
        <f t="shared" si="81"/>
        <v/>
      </c>
      <c r="V328" s="11" t="str">
        <f t="shared" ca="1" si="82"/>
        <v/>
      </c>
      <c r="W328" s="11"/>
      <c r="X328" s="11"/>
      <c r="Y328" s="12" t="str">
        <f ca="1">IF(V328&lt;&gt;"",IF(ABS($R328)&lt;0.8*Analyse!$AO$7/2,ABS($V328-$S328)/(INDIRECT($X$5)/100),""),"")</f>
        <v/>
      </c>
      <c r="AL328" s="1"/>
      <c r="AM328" s="2"/>
    </row>
    <row r="329" spans="4:39" x14ac:dyDescent="0.2">
      <c r="D329" s="13" t="str">
        <f>IF(B329&lt;&gt;"",TRUNC(B329-Analyse!$AP$7,2),"")</f>
        <v/>
      </c>
      <c r="F329" s="1" t="str">
        <f t="shared" si="83"/>
        <v/>
      </c>
      <c r="G329" s="12" t="str">
        <f ca="1">IF(F329&lt;&gt;"",ROW($D$5)+MATCH(F329,INDIRECT(Analyse!$AR$7):INDIRECT(Analyse!$AS$7)),"")</f>
        <v/>
      </c>
      <c r="H329" s="1" t="str">
        <f t="shared" ca="1" si="70"/>
        <v/>
      </c>
      <c r="I329" s="1" t="e">
        <f t="shared" ca="1" si="71"/>
        <v>#VALUE!</v>
      </c>
      <c r="J329" s="1" t="str">
        <f t="shared" ca="1" si="72"/>
        <v>C</v>
      </c>
      <c r="K329" s="1" t="e">
        <f t="shared" ca="1" si="73"/>
        <v>#VALUE!</v>
      </c>
      <c r="L329" s="10" t="e">
        <f t="shared" ca="1" si="74"/>
        <v>#REF!</v>
      </c>
      <c r="M329" s="10" t="e">
        <f t="shared" ca="1" si="75"/>
        <v>#REF!</v>
      </c>
      <c r="N329" s="2" t="e">
        <f t="shared" ca="1" si="76"/>
        <v>#REF!</v>
      </c>
      <c r="O329" s="10" t="e">
        <f t="shared" ca="1" si="77"/>
        <v>#REF!</v>
      </c>
      <c r="P329" s="2" t="e">
        <f t="shared" ca="1" si="78"/>
        <v>#REF!</v>
      </c>
      <c r="R329" s="1" t="str">
        <f t="shared" si="79"/>
        <v/>
      </c>
      <c r="S329" s="2" t="e">
        <f t="shared" ca="1" si="80"/>
        <v>#REF!</v>
      </c>
      <c r="T329" s="1" t="str">
        <f>IF(R329&lt;0,MATCH(ABS(R329),$R331:$R$1000,0)+ROW($R331)-1,"")</f>
        <v/>
      </c>
      <c r="U329" s="1" t="str">
        <f t="shared" si="81"/>
        <v/>
      </c>
      <c r="V329" s="11" t="str">
        <f t="shared" ca="1" si="82"/>
        <v/>
      </c>
      <c r="W329" s="11"/>
      <c r="X329" s="11"/>
      <c r="Y329" s="12" t="str">
        <f ca="1">IF(V329&lt;&gt;"",IF(ABS($R329)&lt;0.8*Analyse!$AO$7/2,ABS($V329-$S329)/(INDIRECT($X$5)/100),""),"")</f>
        <v/>
      </c>
      <c r="AL329" s="1"/>
      <c r="AM329" s="2"/>
    </row>
    <row r="330" spans="4:39" x14ac:dyDescent="0.2">
      <c r="D330" s="13" t="str">
        <f>IF(B330&lt;&gt;"",TRUNC(B330-Analyse!$AP$7,2),"")</f>
        <v/>
      </c>
      <c r="F330" s="1" t="str">
        <f t="shared" si="83"/>
        <v/>
      </c>
      <c r="G330" s="12" t="str">
        <f ca="1">IF(F330&lt;&gt;"",ROW($D$5)+MATCH(F330,INDIRECT(Analyse!$AR$7):INDIRECT(Analyse!$AS$7)),"")</f>
        <v/>
      </c>
      <c r="H330" s="1" t="str">
        <f t="shared" ca="1" si="70"/>
        <v/>
      </c>
      <c r="I330" s="1" t="e">
        <f t="shared" ca="1" si="71"/>
        <v>#VALUE!</v>
      </c>
      <c r="J330" s="1" t="str">
        <f t="shared" ca="1" si="72"/>
        <v>C</v>
      </c>
      <c r="K330" s="1" t="e">
        <f t="shared" ca="1" si="73"/>
        <v>#VALUE!</v>
      </c>
      <c r="L330" s="10" t="e">
        <f t="shared" ca="1" si="74"/>
        <v>#REF!</v>
      </c>
      <c r="M330" s="10" t="e">
        <f t="shared" ca="1" si="75"/>
        <v>#REF!</v>
      </c>
      <c r="N330" s="2" t="e">
        <f t="shared" ca="1" si="76"/>
        <v>#REF!</v>
      </c>
      <c r="O330" s="10" t="e">
        <f t="shared" ca="1" si="77"/>
        <v>#REF!</v>
      </c>
      <c r="P330" s="2" t="e">
        <f t="shared" ca="1" si="78"/>
        <v>#REF!</v>
      </c>
      <c r="R330" s="1" t="str">
        <f t="shared" si="79"/>
        <v/>
      </c>
      <c r="S330" s="2" t="e">
        <f t="shared" ca="1" si="80"/>
        <v>#REF!</v>
      </c>
      <c r="T330" s="1" t="str">
        <f>IF(R330&lt;0,MATCH(ABS(R330),$R332:$R$1000,0)+ROW($R332)-1,"")</f>
        <v/>
      </c>
      <c r="U330" s="1" t="str">
        <f t="shared" si="81"/>
        <v/>
      </c>
      <c r="V330" s="11" t="str">
        <f t="shared" ca="1" si="82"/>
        <v/>
      </c>
      <c r="W330" s="11"/>
      <c r="X330" s="11"/>
      <c r="Y330" s="12" t="str">
        <f ca="1">IF(V330&lt;&gt;"",IF(ABS($R330)&lt;0.8*Analyse!$AO$7/2,ABS($V330-$S330)/(INDIRECT($X$5)/100),""),"")</f>
        <v/>
      </c>
      <c r="AL330" s="1"/>
      <c r="AM330" s="2"/>
    </row>
    <row r="331" spans="4:39" x14ac:dyDescent="0.2">
      <c r="D331" s="13" t="str">
        <f>IF(B331&lt;&gt;"",TRUNC(B331-Analyse!$AP$7,2),"")</f>
        <v/>
      </c>
      <c r="F331" s="1" t="str">
        <f t="shared" si="83"/>
        <v/>
      </c>
      <c r="G331" s="12" t="str">
        <f ca="1">IF(F331&lt;&gt;"",ROW($D$5)+MATCH(F331,INDIRECT(Analyse!$AR$7):INDIRECT(Analyse!$AS$7)),"")</f>
        <v/>
      </c>
      <c r="H331" s="1" t="str">
        <f t="shared" ca="1" si="70"/>
        <v/>
      </c>
      <c r="I331" s="1" t="e">
        <f t="shared" ca="1" si="71"/>
        <v>#VALUE!</v>
      </c>
      <c r="J331" s="1" t="str">
        <f t="shared" ca="1" si="72"/>
        <v>C</v>
      </c>
      <c r="K331" s="1" t="e">
        <f t="shared" ca="1" si="73"/>
        <v>#VALUE!</v>
      </c>
      <c r="L331" s="10" t="e">
        <f t="shared" ca="1" si="74"/>
        <v>#REF!</v>
      </c>
      <c r="M331" s="10" t="e">
        <f t="shared" ca="1" si="75"/>
        <v>#REF!</v>
      </c>
      <c r="N331" s="2" t="e">
        <f t="shared" ca="1" si="76"/>
        <v>#REF!</v>
      </c>
      <c r="O331" s="10" t="e">
        <f t="shared" ca="1" si="77"/>
        <v>#REF!</v>
      </c>
      <c r="P331" s="2" t="e">
        <f t="shared" ca="1" si="78"/>
        <v>#REF!</v>
      </c>
      <c r="R331" s="1" t="str">
        <f t="shared" si="79"/>
        <v/>
      </c>
      <c r="S331" s="2" t="e">
        <f t="shared" ca="1" si="80"/>
        <v>#REF!</v>
      </c>
      <c r="T331" s="1" t="str">
        <f>IF(R331&lt;0,MATCH(ABS(R331),$R333:$R$1000,0)+ROW($R333)-1,"")</f>
        <v/>
      </c>
      <c r="U331" s="1" t="str">
        <f t="shared" si="81"/>
        <v/>
      </c>
      <c r="V331" s="11" t="str">
        <f t="shared" ca="1" si="82"/>
        <v/>
      </c>
      <c r="W331" s="11"/>
      <c r="X331" s="11"/>
      <c r="Y331" s="12" t="str">
        <f ca="1">IF(V331&lt;&gt;"",IF(ABS($R331)&lt;0.8*Analyse!$AO$7/2,ABS($V331-$S331)/(INDIRECT($X$5)/100),""),"")</f>
        <v/>
      </c>
      <c r="AL331" s="1"/>
      <c r="AM331" s="2"/>
    </row>
    <row r="332" spans="4:39" x14ac:dyDescent="0.2">
      <c r="D332" s="13" t="str">
        <f>IF(B332&lt;&gt;"",TRUNC(B332-Analyse!$AP$7,2),"")</f>
        <v/>
      </c>
      <c r="F332" s="1" t="str">
        <f t="shared" si="83"/>
        <v/>
      </c>
      <c r="G332" s="12" t="str">
        <f ca="1">IF(F332&lt;&gt;"",ROW($D$5)+MATCH(F332,INDIRECT(Analyse!$AR$7):INDIRECT(Analyse!$AS$7)),"")</f>
        <v/>
      </c>
      <c r="H332" s="1" t="str">
        <f t="shared" ca="1" si="70"/>
        <v/>
      </c>
      <c r="I332" s="1" t="e">
        <f t="shared" ca="1" si="71"/>
        <v>#VALUE!</v>
      </c>
      <c r="J332" s="1" t="str">
        <f t="shared" ca="1" si="72"/>
        <v>C</v>
      </c>
      <c r="K332" s="1" t="e">
        <f t="shared" ca="1" si="73"/>
        <v>#VALUE!</v>
      </c>
      <c r="L332" s="10" t="e">
        <f t="shared" ca="1" si="74"/>
        <v>#REF!</v>
      </c>
      <c r="M332" s="10" t="e">
        <f t="shared" ca="1" si="75"/>
        <v>#REF!</v>
      </c>
      <c r="N332" s="2" t="e">
        <f t="shared" ca="1" si="76"/>
        <v>#REF!</v>
      </c>
      <c r="O332" s="10" t="e">
        <f t="shared" ca="1" si="77"/>
        <v>#REF!</v>
      </c>
      <c r="P332" s="2" t="e">
        <f t="shared" ca="1" si="78"/>
        <v>#REF!</v>
      </c>
      <c r="R332" s="1" t="str">
        <f t="shared" si="79"/>
        <v/>
      </c>
      <c r="S332" s="2" t="e">
        <f t="shared" ca="1" si="80"/>
        <v>#REF!</v>
      </c>
      <c r="T332" s="1" t="str">
        <f>IF(R332&lt;0,MATCH(ABS(R332),$R334:$R$1000,0)+ROW($R334)-1,"")</f>
        <v/>
      </c>
      <c r="U332" s="1" t="str">
        <f t="shared" si="81"/>
        <v/>
      </c>
      <c r="V332" s="11" t="str">
        <f t="shared" ca="1" si="82"/>
        <v/>
      </c>
      <c r="W332" s="11"/>
      <c r="X332" s="11"/>
      <c r="Y332" s="12" t="str">
        <f ca="1">IF(V332&lt;&gt;"",IF(ABS($R332)&lt;0.8*Analyse!$AO$7/2,ABS($V332-$S332)/(INDIRECT($X$5)/100),""),"")</f>
        <v/>
      </c>
      <c r="AL332" s="1"/>
      <c r="AM332" s="2"/>
    </row>
    <row r="333" spans="4:39" x14ac:dyDescent="0.2">
      <c r="D333" s="13" t="str">
        <f>IF(B333&lt;&gt;"",TRUNC(B333-Analyse!$AP$7,2),"")</f>
        <v/>
      </c>
      <c r="F333" s="1" t="str">
        <f t="shared" si="83"/>
        <v/>
      </c>
      <c r="G333" s="12" t="str">
        <f ca="1">IF(F333&lt;&gt;"",ROW($D$5)+MATCH(F333,INDIRECT(Analyse!$AR$7):INDIRECT(Analyse!$AS$7)),"")</f>
        <v/>
      </c>
      <c r="H333" s="1" t="str">
        <f t="shared" ca="1" si="70"/>
        <v/>
      </c>
      <c r="I333" s="1" t="e">
        <f t="shared" ca="1" si="71"/>
        <v>#VALUE!</v>
      </c>
      <c r="J333" s="1" t="str">
        <f t="shared" ca="1" si="72"/>
        <v>C</v>
      </c>
      <c r="K333" s="1" t="e">
        <f t="shared" ca="1" si="73"/>
        <v>#VALUE!</v>
      </c>
      <c r="L333" s="10" t="e">
        <f t="shared" ca="1" si="74"/>
        <v>#REF!</v>
      </c>
      <c r="M333" s="10" t="e">
        <f t="shared" ca="1" si="75"/>
        <v>#REF!</v>
      </c>
      <c r="N333" s="2" t="e">
        <f t="shared" ca="1" si="76"/>
        <v>#REF!</v>
      </c>
      <c r="O333" s="10" t="e">
        <f t="shared" ca="1" si="77"/>
        <v>#REF!</v>
      </c>
      <c r="P333" s="2" t="e">
        <f t="shared" ca="1" si="78"/>
        <v>#REF!</v>
      </c>
      <c r="R333" s="1" t="str">
        <f t="shared" si="79"/>
        <v/>
      </c>
      <c r="S333" s="2" t="e">
        <f t="shared" ca="1" si="80"/>
        <v>#REF!</v>
      </c>
      <c r="T333" s="1" t="str">
        <f>IF(R333&lt;0,MATCH(ABS(R333),$R335:$R$1000,0)+ROW($R335)-1,"")</f>
        <v/>
      </c>
      <c r="U333" s="1" t="str">
        <f t="shared" si="81"/>
        <v/>
      </c>
      <c r="V333" s="11" t="str">
        <f t="shared" ca="1" si="82"/>
        <v/>
      </c>
      <c r="W333" s="11"/>
      <c r="X333" s="11"/>
      <c r="Y333" s="12" t="str">
        <f ca="1">IF(V333&lt;&gt;"",IF(ABS($R333)&lt;0.8*Analyse!$AO$7/2,ABS($V333-$S333)/(INDIRECT($X$5)/100),""),"")</f>
        <v/>
      </c>
      <c r="AL333" s="1"/>
      <c r="AM333" s="2"/>
    </row>
    <row r="334" spans="4:39" x14ac:dyDescent="0.2">
      <c r="D334" s="13" t="str">
        <f>IF(B334&lt;&gt;"",TRUNC(B334-Analyse!$AP$7,2),"")</f>
        <v/>
      </c>
      <c r="F334" s="1" t="str">
        <f t="shared" si="83"/>
        <v/>
      </c>
      <c r="G334" s="12" t="str">
        <f ca="1">IF(F334&lt;&gt;"",ROW($D$5)+MATCH(F334,INDIRECT(Analyse!$AR$7):INDIRECT(Analyse!$AS$7)),"")</f>
        <v/>
      </c>
      <c r="H334" s="1" t="str">
        <f t="shared" ca="1" si="70"/>
        <v/>
      </c>
      <c r="I334" s="1" t="e">
        <f t="shared" ca="1" si="71"/>
        <v>#VALUE!</v>
      </c>
      <c r="J334" s="1" t="str">
        <f t="shared" ca="1" si="72"/>
        <v>C</v>
      </c>
      <c r="K334" s="1" t="e">
        <f t="shared" ca="1" si="73"/>
        <v>#VALUE!</v>
      </c>
      <c r="L334" s="10" t="e">
        <f t="shared" ca="1" si="74"/>
        <v>#REF!</v>
      </c>
      <c r="M334" s="10" t="e">
        <f t="shared" ca="1" si="75"/>
        <v>#REF!</v>
      </c>
      <c r="N334" s="2" t="e">
        <f t="shared" ca="1" si="76"/>
        <v>#REF!</v>
      </c>
      <c r="O334" s="10" t="e">
        <f t="shared" ca="1" si="77"/>
        <v>#REF!</v>
      </c>
      <c r="P334" s="2" t="e">
        <f t="shared" ca="1" si="78"/>
        <v>#REF!</v>
      </c>
      <c r="R334" s="1" t="str">
        <f t="shared" si="79"/>
        <v/>
      </c>
      <c r="S334" s="2" t="e">
        <f t="shared" ca="1" si="80"/>
        <v>#REF!</v>
      </c>
      <c r="T334" s="1" t="str">
        <f>IF(R334&lt;0,MATCH(ABS(R334),$R336:$R$1000,0)+ROW($R336)-1,"")</f>
        <v/>
      </c>
      <c r="U334" s="1" t="str">
        <f t="shared" si="81"/>
        <v/>
      </c>
      <c r="V334" s="11" t="str">
        <f t="shared" ca="1" si="82"/>
        <v/>
      </c>
      <c r="W334" s="11"/>
      <c r="X334" s="11"/>
      <c r="Y334" s="12" t="str">
        <f ca="1">IF(V334&lt;&gt;"",IF(ABS($R334)&lt;0.8*Analyse!$AO$7/2,ABS($V334-$S334)/(INDIRECT($X$5)/100),""),"")</f>
        <v/>
      </c>
      <c r="AL334" s="1"/>
      <c r="AM334" s="2"/>
    </row>
    <row r="335" spans="4:39" x14ac:dyDescent="0.2">
      <c r="D335" s="13" t="str">
        <f>IF(B335&lt;&gt;"",TRUNC(B335-Analyse!$AP$7,2),"")</f>
        <v/>
      </c>
      <c r="F335" s="1" t="str">
        <f t="shared" si="83"/>
        <v/>
      </c>
      <c r="G335" s="12" t="str">
        <f ca="1">IF(F335&lt;&gt;"",ROW($D$5)+MATCH(F335,INDIRECT(Analyse!$AR$7):INDIRECT(Analyse!$AS$7)),"")</f>
        <v/>
      </c>
      <c r="H335" s="1" t="str">
        <f t="shared" ca="1" si="70"/>
        <v/>
      </c>
      <c r="I335" s="1" t="e">
        <f t="shared" ca="1" si="71"/>
        <v>#VALUE!</v>
      </c>
      <c r="J335" s="1" t="str">
        <f t="shared" ca="1" si="72"/>
        <v>C</v>
      </c>
      <c r="K335" s="1" t="e">
        <f t="shared" ca="1" si="73"/>
        <v>#VALUE!</v>
      </c>
      <c r="L335" s="10" t="e">
        <f t="shared" ca="1" si="74"/>
        <v>#REF!</v>
      </c>
      <c r="M335" s="10" t="e">
        <f t="shared" ca="1" si="75"/>
        <v>#REF!</v>
      </c>
      <c r="N335" s="2" t="e">
        <f t="shared" ca="1" si="76"/>
        <v>#REF!</v>
      </c>
      <c r="O335" s="10" t="e">
        <f t="shared" ca="1" si="77"/>
        <v>#REF!</v>
      </c>
      <c r="P335" s="2" t="e">
        <f t="shared" ca="1" si="78"/>
        <v>#REF!</v>
      </c>
      <c r="R335" s="1" t="str">
        <f t="shared" si="79"/>
        <v/>
      </c>
      <c r="S335" s="2" t="e">
        <f t="shared" ca="1" si="80"/>
        <v>#REF!</v>
      </c>
      <c r="T335" s="1" t="str">
        <f>IF(R335&lt;0,MATCH(ABS(R335),$R337:$R$1000,0)+ROW($R337)-1,"")</f>
        <v/>
      </c>
      <c r="U335" s="1" t="str">
        <f t="shared" si="81"/>
        <v/>
      </c>
      <c r="V335" s="11" t="str">
        <f t="shared" ca="1" si="82"/>
        <v/>
      </c>
      <c r="W335" s="11"/>
      <c r="X335" s="11"/>
      <c r="Y335" s="12" t="str">
        <f ca="1">IF(V335&lt;&gt;"",IF(ABS($R335)&lt;0.8*Analyse!$AO$7/2,ABS($V335-$S335)/(INDIRECT($X$5)/100),""),"")</f>
        <v/>
      </c>
      <c r="AL335" s="1"/>
      <c r="AM335" s="2"/>
    </row>
    <row r="336" spans="4:39" x14ac:dyDescent="0.2">
      <c r="D336" s="13" t="str">
        <f>IF(B336&lt;&gt;"",TRUNC(B336-Analyse!$AP$7,2),"")</f>
        <v/>
      </c>
      <c r="F336" s="1" t="str">
        <f t="shared" si="83"/>
        <v/>
      </c>
      <c r="G336" s="12" t="str">
        <f ca="1">IF(F336&lt;&gt;"",ROW($D$5)+MATCH(F336,INDIRECT(Analyse!$AR$7):INDIRECT(Analyse!$AS$7)),"")</f>
        <v/>
      </c>
      <c r="H336" s="1" t="str">
        <f t="shared" ca="1" si="70"/>
        <v/>
      </c>
      <c r="I336" s="1" t="e">
        <f t="shared" ca="1" si="71"/>
        <v>#VALUE!</v>
      </c>
      <c r="J336" s="1" t="str">
        <f t="shared" ca="1" si="72"/>
        <v>C</v>
      </c>
      <c r="K336" s="1" t="e">
        <f t="shared" ca="1" si="73"/>
        <v>#VALUE!</v>
      </c>
      <c r="L336" s="10" t="e">
        <f t="shared" ca="1" si="74"/>
        <v>#REF!</v>
      </c>
      <c r="M336" s="10" t="e">
        <f t="shared" ca="1" si="75"/>
        <v>#REF!</v>
      </c>
      <c r="N336" s="2" t="e">
        <f t="shared" ca="1" si="76"/>
        <v>#REF!</v>
      </c>
      <c r="O336" s="10" t="e">
        <f t="shared" ca="1" si="77"/>
        <v>#REF!</v>
      </c>
      <c r="P336" s="2" t="e">
        <f t="shared" ca="1" si="78"/>
        <v>#REF!</v>
      </c>
      <c r="R336" s="1" t="str">
        <f t="shared" si="79"/>
        <v/>
      </c>
      <c r="S336" s="2" t="e">
        <f t="shared" ca="1" si="80"/>
        <v>#REF!</v>
      </c>
      <c r="T336" s="1" t="str">
        <f>IF(R336&lt;0,MATCH(ABS(R336),$R338:$R$1000,0)+ROW($R338)-1,"")</f>
        <v/>
      </c>
      <c r="U336" s="1" t="str">
        <f t="shared" si="81"/>
        <v/>
      </c>
      <c r="V336" s="11" t="str">
        <f t="shared" ca="1" si="82"/>
        <v/>
      </c>
      <c r="W336" s="11"/>
      <c r="X336" s="11"/>
      <c r="Y336" s="12" t="str">
        <f ca="1">IF(V336&lt;&gt;"",IF(ABS($R336)&lt;0.8*Analyse!$AO$7/2,ABS($V336-$S336)/(INDIRECT($X$5)/100),""),"")</f>
        <v/>
      </c>
      <c r="AL336" s="1"/>
      <c r="AM336" s="2"/>
    </row>
    <row r="337" spans="4:39" x14ac:dyDescent="0.2">
      <c r="D337" s="13" t="str">
        <f>IF(B337&lt;&gt;"",TRUNC(B337-Analyse!$AP$7,2),"")</f>
        <v/>
      </c>
      <c r="F337" s="1" t="str">
        <f t="shared" si="83"/>
        <v/>
      </c>
      <c r="G337" s="12" t="str">
        <f ca="1">IF(F337&lt;&gt;"",ROW($D$5)+MATCH(F337,INDIRECT(Analyse!$AR$7):INDIRECT(Analyse!$AS$7)),"")</f>
        <v/>
      </c>
      <c r="H337" s="1" t="str">
        <f t="shared" ca="1" si="70"/>
        <v/>
      </c>
      <c r="I337" s="1" t="e">
        <f t="shared" ca="1" si="71"/>
        <v>#VALUE!</v>
      </c>
      <c r="J337" s="1" t="str">
        <f t="shared" ca="1" si="72"/>
        <v>C</v>
      </c>
      <c r="K337" s="1" t="e">
        <f t="shared" ca="1" si="73"/>
        <v>#VALUE!</v>
      </c>
      <c r="L337" s="10" t="e">
        <f t="shared" ca="1" si="74"/>
        <v>#REF!</v>
      </c>
      <c r="M337" s="10" t="e">
        <f t="shared" ca="1" si="75"/>
        <v>#REF!</v>
      </c>
      <c r="N337" s="2" t="e">
        <f t="shared" ca="1" si="76"/>
        <v>#REF!</v>
      </c>
      <c r="O337" s="10" t="e">
        <f t="shared" ca="1" si="77"/>
        <v>#REF!</v>
      </c>
      <c r="P337" s="2" t="e">
        <f t="shared" ca="1" si="78"/>
        <v>#REF!</v>
      </c>
      <c r="R337" s="1" t="str">
        <f t="shared" si="79"/>
        <v/>
      </c>
      <c r="S337" s="2" t="e">
        <f t="shared" ca="1" si="80"/>
        <v>#REF!</v>
      </c>
      <c r="T337" s="1" t="str">
        <f>IF(R337&lt;0,MATCH(ABS(R337),$R339:$R$1000,0)+ROW($R339)-1,"")</f>
        <v/>
      </c>
      <c r="U337" s="1" t="str">
        <f t="shared" si="81"/>
        <v/>
      </c>
      <c r="V337" s="11" t="str">
        <f t="shared" ca="1" si="82"/>
        <v/>
      </c>
      <c r="W337" s="11"/>
      <c r="X337" s="11"/>
      <c r="Y337" s="12" t="str">
        <f ca="1">IF(V337&lt;&gt;"",IF(ABS($R337)&lt;0.8*Analyse!$AO$7/2,ABS($V337-$S337)/(INDIRECT($X$5)/100),""),"")</f>
        <v/>
      </c>
      <c r="AL337" s="1"/>
      <c r="AM337" s="2"/>
    </row>
    <row r="338" spans="4:39" x14ac:dyDescent="0.2">
      <c r="D338" s="13" t="str">
        <f>IF(B338&lt;&gt;"",TRUNC(B338-Analyse!$AP$7,2),"")</f>
        <v/>
      </c>
      <c r="F338" s="1" t="str">
        <f t="shared" si="83"/>
        <v/>
      </c>
      <c r="G338" s="12" t="str">
        <f ca="1">IF(F338&lt;&gt;"",ROW($D$5)+MATCH(F338,INDIRECT(Analyse!$AR$7):INDIRECT(Analyse!$AS$7)),"")</f>
        <v/>
      </c>
      <c r="H338" s="1" t="str">
        <f t="shared" ca="1" si="70"/>
        <v/>
      </c>
      <c r="I338" s="1" t="e">
        <f t="shared" ca="1" si="71"/>
        <v>#VALUE!</v>
      </c>
      <c r="J338" s="1" t="str">
        <f t="shared" ca="1" si="72"/>
        <v>C</v>
      </c>
      <c r="K338" s="1" t="e">
        <f t="shared" ca="1" si="73"/>
        <v>#VALUE!</v>
      </c>
      <c r="L338" s="10" t="e">
        <f t="shared" ca="1" si="74"/>
        <v>#REF!</v>
      </c>
      <c r="M338" s="10" t="e">
        <f t="shared" ca="1" si="75"/>
        <v>#REF!</v>
      </c>
      <c r="N338" s="2" t="e">
        <f t="shared" ca="1" si="76"/>
        <v>#REF!</v>
      </c>
      <c r="O338" s="10" t="e">
        <f t="shared" ca="1" si="77"/>
        <v>#REF!</v>
      </c>
      <c r="P338" s="2" t="e">
        <f t="shared" ca="1" si="78"/>
        <v>#REF!</v>
      </c>
      <c r="R338" s="1" t="str">
        <f t="shared" si="79"/>
        <v/>
      </c>
      <c r="S338" s="2" t="e">
        <f t="shared" ca="1" si="80"/>
        <v>#REF!</v>
      </c>
      <c r="T338" s="1" t="str">
        <f>IF(R338&lt;0,MATCH(ABS(R338),$R340:$R$1000,0)+ROW($R340)-1,"")</f>
        <v/>
      </c>
      <c r="U338" s="1" t="str">
        <f t="shared" si="81"/>
        <v/>
      </c>
      <c r="V338" s="11" t="str">
        <f t="shared" ca="1" si="82"/>
        <v/>
      </c>
      <c r="W338" s="11"/>
      <c r="X338" s="11"/>
      <c r="Y338" s="12" t="str">
        <f ca="1">IF(V338&lt;&gt;"",IF(ABS($R338)&lt;0.8*Analyse!$AO$7/2,ABS($V338-$S338)/(INDIRECT($X$5)/100),""),"")</f>
        <v/>
      </c>
      <c r="AL338" s="1"/>
      <c r="AM338" s="2"/>
    </row>
    <row r="339" spans="4:39" x14ac:dyDescent="0.2">
      <c r="D339" s="13" t="str">
        <f>IF(B339&lt;&gt;"",TRUNC(B339-Analyse!$AP$7,2),"")</f>
        <v/>
      </c>
      <c r="F339" s="1" t="str">
        <f t="shared" si="83"/>
        <v/>
      </c>
      <c r="G339" s="12" t="str">
        <f ca="1">IF(F339&lt;&gt;"",ROW($D$5)+MATCH(F339,INDIRECT(Analyse!$AR$7):INDIRECT(Analyse!$AS$7)),"")</f>
        <v/>
      </c>
      <c r="H339" s="1" t="str">
        <f t="shared" ca="1" si="70"/>
        <v/>
      </c>
      <c r="I339" s="1" t="e">
        <f t="shared" ca="1" si="71"/>
        <v>#VALUE!</v>
      </c>
      <c r="J339" s="1" t="str">
        <f t="shared" ca="1" si="72"/>
        <v>C</v>
      </c>
      <c r="K339" s="1" t="e">
        <f t="shared" ca="1" si="73"/>
        <v>#VALUE!</v>
      </c>
      <c r="L339" s="10" t="e">
        <f t="shared" ca="1" si="74"/>
        <v>#REF!</v>
      </c>
      <c r="M339" s="10" t="e">
        <f t="shared" ca="1" si="75"/>
        <v>#REF!</v>
      </c>
      <c r="N339" s="2" t="e">
        <f t="shared" ca="1" si="76"/>
        <v>#REF!</v>
      </c>
      <c r="O339" s="10" t="e">
        <f t="shared" ca="1" si="77"/>
        <v>#REF!</v>
      </c>
      <c r="P339" s="2" t="e">
        <f t="shared" ca="1" si="78"/>
        <v>#REF!</v>
      </c>
      <c r="R339" s="1" t="str">
        <f t="shared" si="79"/>
        <v/>
      </c>
      <c r="S339" s="2" t="e">
        <f t="shared" ca="1" si="80"/>
        <v>#REF!</v>
      </c>
      <c r="T339" s="1" t="str">
        <f>IF(R339&lt;0,MATCH(ABS(R339),$R341:$R$1000,0)+ROW($R341)-1,"")</f>
        <v/>
      </c>
      <c r="U339" s="1" t="str">
        <f t="shared" si="81"/>
        <v/>
      </c>
      <c r="V339" s="11" t="str">
        <f t="shared" ca="1" si="82"/>
        <v/>
      </c>
      <c r="W339" s="11"/>
      <c r="X339" s="11"/>
      <c r="Y339" s="12" t="str">
        <f ca="1">IF(V339&lt;&gt;"",IF(ABS($R339)&lt;0.8*Analyse!$AO$7/2,ABS($V339-$S339)/(INDIRECT($X$5)/100),""),"")</f>
        <v/>
      </c>
      <c r="AL339" s="1"/>
      <c r="AM339" s="2"/>
    </row>
    <row r="340" spans="4:39" x14ac:dyDescent="0.2">
      <c r="D340" s="13" t="str">
        <f>IF(B340&lt;&gt;"",TRUNC(B340-Analyse!$AP$7,2),"")</f>
        <v/>
      </c>
      <c r="F340" s="1" t="str">
        <f t="shared" si="83"/>
        <v/>
      </c>
      <c r="G340" s="12" t="str">
        <f ca="1">IF(F340&lt;&gt;"",ROW($D$5)+MATCH(F340,INDIRECT(Analyse!$AR$7):INDIRECT(Analyse!$AS$7)),"")</f>
        <v/>
      </c>
      <c r="H340" s="1" t="str">
        <f t="shared" ca="1" si="70"/>
        <v/>
      </c>
      <c r="I340" s="1" t="e">
        <f t="shared" ca="1" si="71"/>
        <v>#VALUE!</v>
      </c>
      <c r="J340" s="1" t="str">
        <f t="shared" ca="1" si="72"/>
        <v>C</v>
      </c>
      <c r="K340" s="1" t="e">
        <f t="shared" ca="1" si="73"/>
        <v>#VALUE!</v>
      </c>
      <c r="L340" s="10" t="e">
        <f t="shared" ca="1" si="74"/>
        <v>#REF!</v>
      </c>
      <c r="M340" s="10" t="e">
        <f t="shared" ca="1" si="75"/>
        <v>#REF!</v>
      </c>
      <c r="N340" s="2" t="e">
        <f t="shared" ca="1" si="76"/>
        <v>#REF!</v>
      </c>
      <c r="O340" s="10" t="e">
        <f t="shared" ca="1" si="77"/>
        <v>#REF!</v>
      </c>
      <c r="P340" s="2" t="e">
        <f t="shared" ca="1" si="78"/>
        <v>#REF!</v>
      </c>
      <c r="R340" s="1" t="str">
        <f t="shared" si="79"/>
        <v/>
      </c>
      <c r="S340" s="2" t="e">
        <f t="shared" ca="1" si="80"/>
        <v>#REF!</v>
      </c>
      <c r="T340" s="1" t="str">
        <f>IF(R340&lt;0,MATCH(ABS(R340),$R342:$R$1000,0)+ROW($R342)-1,"")</f>
        <v/>
      </c>
      <c r="U340" s="1" t="str">
        <f t="shared" si="81"/>
        <v/>
      </c>
      <c r="V340" s="11" t="str">
        <f t="shared" ca="1" si="82"/>
        <v/>
      </c>
      <c r="W340" s="11"/>
      <c r="X340" s="11"/>
      <c r="Y340" s="12" t="str">
        <f ca="1">IF(V340&lt;&gt;"",IF(ABS($R340)&lt;0.8*Analyse!$AO$7/2,ABS($V340-$S340)/(INDIRECT($X$5)/100),""),"")</f>
        <v/>
      </c>
      <c r="AL340" s="1"/>
      <c r="AM340" s="2"/>
    </row>
    <row r="341" spans="4:39" x14ac:dyDescent="0.2">
      <c r="D341" s="13" t="str">
        <f>IF(B341&lt;&gt;"",TRUNC(B341-Analyse!$AP$7,2),"")</f>
        <v/>
      </c>
      <c r="F341" s="1" t="str">
        <f t="shared" si="83"/>
        <v/>
      </c>
      <c r="G341" s="12" t="str">
        <f ca="1">IF(F341&lt;&gt;"",ROW($D$5)+MATCH(F341,INDIRECT(Analyse!$AR$7):INDIRECT(Analyse!$AS$7)),"")</f>
        <v/>
      </c>
      <c r="H341" s="1" t="str">
        <f t="shared" ca="1" si="70"/>
        <v/>
      </c>
      <c r="I341" s="1" t="e">
        <f t="shared" ca="1" si="71"/>
        <v>#VALUE!</v>
      </c>
      <c r="J341" s="1" t="str">
        <f t="shared" ca="1" si="72"/>
        <v>C</v>
      </c>
      <c r="K341" s="1" t="e">
        <f t="shared" ca="1" si="73"/>
        <v>#VALUE!</v>
      </c>
      <c r="L341" s="10" t="e">
        <f t="shared" ca="1" si="74"/>
        <v>#REF!</v>
      </c>
      <c r="M341" s="10" t="e">
        <f t="shared" ca="1" si="75"/>
        <v>#REF!</v>
      </c>
      <c r="N341" s="2" t="e">
        <f t="shared" ca="1" si="76"/>
        <v>#REF!</v>
      </c>
      <c r="O341" s="10" t="e">
        <f t="shared" ca="1" si="77"/>
        <v>#REF!</v>
      </c>
      <c r="P341" s="2" t="e">
        <f t="shared" ca="1" si="78"/>
        <v>#REF!</v>
      </c>
      <c r="R341" s="1" t="str">
        <f t="shared" si="79"/>
        <v/>
      </c>
      <c r="S341" s="2" t="e">
        <f t="shared" ca="1" si="80"/>
        <v>#REF!</v>
      </c>
      <c r="T341" s="1" t="str">
        <f>IF(R341&lt;0,MATCH(ABS(R341),$R343:$R$1000,0)+ROW($R343)-1,"")</f>
        <v/>
      </c>
      <c r="U341" s="1" t="str">
        <f t="shared" si="81"/>
        <v/>
      </c>
      <c r="V341" s="11" t="str">
        <f t="shared" ca="1" si="82"/>
        <v/>
      </c>
      <c r="W341" s="11"/>
      <c r="X341" s="11"/>
      <c r="Y341" s="12" t="str">
        <f ca="1">IF(V341&lt;&gt;"",IF(ABS($R341)&lt;0.8*Analyse!$AO$7/2,ABS($V341-$S341)/(INDIRECT($X$5)/100),""),"")</f>
        <v/>
      </c>
      <c r="AL341" s="1"/>
      <c r="AM341" s="2"/>
    </row>
    <row r="342" spans="4:39" x14ac:dyDescent="0.2">
      <c r="D342" s="13" t="str">
        <f>IF(B342&lt;&gt;"",TRUNC(B342-Analyse!$AP$7,2),"")</f>
        <v/>
      </c>
      <c r="F342" s="1" t="str">
        <f t="shared" si="83"/>
        <v/>
      </c>
      <c r="G342" s="12" t="str">
        <f ca="1">IF(F342&lt;&gt;"",ROW($D$5)+MATCH(F342,INDIRECT(Analyse!$AR$7):INDIRECT(Analyse!$AS$7)),"")</f>
        <v/>
      </c>
      <c r="H342" s="1" t="str">
        <f t="shared" ca="1" si="70"/>
        <v/>
      </c>
      <c r="I342" s="1" t="e">
        <f t="shared" ca="1" si="71"/>
        <v>#VALUE!</v>
      </c>
      <c r="J342" s="1" t="str">
        <f t="shared" ca="1" si="72"/>
        <v>C</v>
      </c>
      <c r="K342" s="1" t="e">
        <f t="shared" ca="1" si="73"/>
        <v>#VALUE!</v>
      </c>
      <c r="L342" s="10" t="e">
        <f t="shared" ca="1" si="74"/>
        <v>#REF!</v>
      </c>
      <c r="M342" s="10" t="e">
        <f t="shared" ca="1" si="75"/>
        <v>#REF!</v>
      </c>
      <c r="N342" s="2" t="e">
        <f t="shared" ca="1" si="76"/>
        <v>#REF!</v>
      </c>
      <c r="O342" s="10" t="e">
        <f t="shared" ca="1" si="77"/>
        <v>#REF!</v>
      </c>
      <c r="P342" s="2" t="e">
        <f t="shared" ca="1" si="78"/>
        <v>#REF!</v>
      </c>
      <c r="R342" s="1" t="str">
        <f t="shared" si="79"/>
        <v/>
      </c>
      <c r="S342" s="2" t="e">
        <f t="shared" ca="1" si="80"/>
        <v>#REF!</v>
      </c>
      <c r="T342" s="1" t="str">
        <f>IF(R342&lt;0,MATCH(ABS(R342),$R344:$R$1000,0)+ROW($R344)-1,"")</f>
        <v/>
      </c>
      <c r="U342" s="1" t="str">
        <f t="shared" si="81"/>
        <v/>
      </c>
      <c r="V342" s="11" t="str">
        <f t="shared" ca="1" si="82"/>
        <v/>
      </c>
      <c r="W342" s="11"/>
      <c r="X342" s="11"/>
      <c r="Y342" s="12" t="str">
        <f ca="1">IF(V342&lt;&gt;"",IF(ABS($R342)&lt;0.8*Analyse!$AO$7/2,ABS($V342-$S342)/(INDIRECT($X$5)/100),""),"")</f>
        <v/>
      </c>
      <c r="AL342" s="1"/>
      <c r="AM342" s="2"/>
    </row>
    <row r="343" spans="4:39" x14ac:dyDescent="0.2">
      <c r="D343" s="13" t="str">
        <f>IF(B343&lt;&gt;"",TRUNC(B343-Analyse!$AP$7,2),"")</f>
        <v/>
      </c>
      <c r="F343" s="1" t="str">
        <f t="shared" si="83"/>
        <v/>
      </c>
      <c r="G343" s="12" t="str">
        <f ca="1">IF(F343&lt;&gt;"",ROW($D$5)+MATCH(F343,INDIRECT(Analyse!$AR$7):INDIRECT(Analyse!$AS$7)),"")</f>
        <v/>
      </c>
      <c r="H343" s="1" t="str">
        <f t="shared" ca="1" si="70"/>
        <v/>
      </c>
      <c r="I343" s="1" t="e">
        <f t="shared" ca="1" si="71"/>
        <v>#VALUE!</v>
      </c>
      <c r="J343" s="1" t="str">
        <f t="shared" ca="1" si="72"/>
        <v>C</v>
      </c>
      <c r="K343" s="1" t="e">
        <f t="shared" ca="1" si="73"/>
        <v>#VALUE!</v>
      </c>
      <c r="L343" s="10" t="e">
        <f t="shared" ca="1" si="74"/>
        <v>#REF!</v>
      </c>
      <c r="M343" s="10" t="e">
        <f t="shared" ca="1" si="75"/>
        <v>#REF!</v>
      </c>
      <c r="N343" s="2" t="e">
        <f t="shared" ca="1" si="76"/>
        <v>#REF!</v>
      </c>
      <c r="O343" s="10" t="e">
        <f t="shared" ca="1" si="77"/>
        <v>#REF!</v>
      </c>
      <c r="P343" s="2" t="e">
        <f t="shared" ca="1" si="78"/>
        <v>#REF!</v>
      </c>
      <c r="R343" s="1" t="str">
        <f t="shared" si="79"/>
        <v/>
      </c>
      <c r="S343" s="2" t="e">
        <f t="shared" ca="1" si="80"/>
        <v>#REF!</v>
      </c>
      <c r="T343" s="1" t="str">
        <f>IF(R343&lt;0,MATCH(ABS(R343),$R345:$R$1000,0)+ROW($R345)-1,"")</f>
        <v/>
      </c>
      <c r="U343" s="1" t="str">
        <f t="shared" si="81"/>
        <v/>
      </c>
      <c r="V343" s="11" t="str">
        <f t="shared" ca="1" si="82"/>
        <v/>
      </c>
      <c r="W343" s="11"/>
      <c r="X343" s="11"/>
      <c r="Y343" s="12" t="str">
        <f ca="1">IF(V343&lt;&gt;"",IF(ABS($R343)&lt;0.8*Analyse!$AO$7/2,ABS($V343-$S343)/(INDIRECT($X$5)/100),""),"")</f>
        <v/>
      </c>
      <c r="AL343" s="1"/>
      <c r="AM343" s="2"/>
    </row>
    <row r="344" spans="4:39" x14ac:dyDescent="0.2">
      <c r="D344" s="13" t="str">
        <f>IF(B344&lt;&gt;"",TRUNC(B344-Analyse!$AP$7,2),"")</f>
        <v/>
      </c>
      <c r="F344" s="1" t="str">
        <f t="shared" si="83"/>
        <v/>
      </c>
      <c r="G344" s="12" t="str">
        <f ca="1">IF(F344&lt;&gt;"",ROW($D$5)+MATCH(F344,INDIRECT(Analyse!$AR$7):INDIRECT(Analyse!$AS$7)),"")</f>
        <v/>
      </c>
      <c r="H344" s="1" t="str">
        <f t="shared" ca="1" si="70"/>
        <v/>
      </c>
      <c r="I344" s="1" t="e">
        <f t="shared" ca="1" si="71"/>
        <v>#VALUE!</v>
      </c>
      <c r="J344" s="1" t="str">
        <f t="shared" ca="1" si="72"/>
        <v>C</v>
      </c>
      <c r="K344" s="1" t="e">
        <f t="shared" ca="1" si="73"/>
        <v>#VALUE!</v>
      </c>
      <c r="L344" s="10" t="e">
        <f t="shared" ca="1" si="74"/>
        <v>#REF!</v>
      </c>
      <c r="M344" s="10" t="e">
        <f t="shared" ca="1" si="75"/>
        <v>#REF!</v>
      </c>
      <c r="N344" s="2" t="e">
        <f t="shared" ca="1" si="76"/>
        <v>#REF!</v>
      </c>
      <c r="O344" s="10" t="e">
        <f t="shared" ca="1" si="77"/>
        <v>#REF!</v>
      </c>
      <c r="P344" s="2" t="e">
        <f t="shared" ca="1" si="78"/>
        <v>#REF!</v>
      </c>
      <c r="R344" s="1" t="str">
        <f t="shared" si="79"/>
        <v/>
      </c>
      <c r="S344" s="2" t="e">
        <f t="shared" ca="1" si="80"/>
        <v>#REF!</v>
      </c>
      <c r="T344" s="1" t="str">
        <f>IF(R344&lt;0,MATCH(ABS(R344),$R346:$R$1000,0)+ROW($R346)-1,"")</f>
        <v/>
      </c>
      <c r="U344" s="1" t="str">
        <f t="shared" si="81"/>
        <v/>
      </c>
      <c r="V344" s="11" t="str">
        <f t="shared" ca="1" si="82"/>
        <v/>
      </c>
      <c r="W344" s="11"/>
      <c r="X344" s="11"/>
      <c r="Y344" s="12" t="str">
        <f ca="1">IF(V344&lt;&gt;"",IF(ABS($R344)&lt;0.8*Analyse!$AO$7/2,ABS($V344-$S344)/(INDIRECT($X$5)/100),""),"")</f>
        <v/>
      </c>
      <c r="AL344" s="1"/>
      <c r="AM344" s="2"/>
    </row>
    <row r="345" spans="4:39" x14ac:dyDescent="0.2">
      <c r="D345" s="13" t="str">
        <f>IF(B345&lt;&gt;"",TRUNC(B345-Analyse!$AP$7,2),"")</f>
        <v/>
      </c>
      <c r="F345" s="1" t="str">
        <f t="shared" si="83"/>
        <v/>
      </c>
      <c r="G345" s="12" t="str">
        <f ca="1">IF(F345&lt;&gt;"",ROW($D$5)+MATCH(F345,INDIRECT(Analyse!$AR$7):INDIRECT(Analyse!$AS$7)),"")</f>
        <v/>
      </c>
      <c r="H345" s="1" t="str">
        <f t="shared" ca="1" si="70"/>
        <v/>
      </c>
      <c r="I345" s="1" t="e">
        <f t="shared" ca="1" si="71"/>
        <v>#VALUE!</v>
      </c>
      <c r="J345" s="1" t="str">
        <f t="shared" ca="1" si="72"/>
        <v>C</v>
      </c>
      <c r="K345" s="1" t="e">
        <f t="shared" ca="1" si="73"/>
        <v>#VALUE!</v>
      </c>
      <c r="L345" s="10" t="e">
        <f t="shared" ca="1" si="74"/>
        <v>#REF!</v>
      </c>
      <c r="M345" s="10" t="e">
        <f t="shared" ca="1" si="75"/>
        <v>#REF!</v>
      </c>
      <c r="N345" s="2" t="e">
        <f t="shared" ca="1" si="76"/>
        <v>#REF!</v>
      </c>
      <c r="O345" s="10" t="e">
        <f t="shared" ca="1" si="77"/>
        <v>#REF!</v>
      </c>
      <c r="P345" s="2" t="e">
        <f t="shared" ca="1" si="78"/>
        <v>#REF!</v>
      </c>
      <c r="R345" s="1" t="str">
        <f t="shared" si="79"/>
        <v/>
      </c>
      <c r="S345" s="2" t="e">
        <f t="shared" ca="1" si="80"/>
        <v>#REF!</v>
      </c>
      <c r="T345" s="1" t="str">
        <f>IF(R345&lt;0,MATCH(ABS(R345),$R347:$R$1000,0)+ROW($R347)-1,"")</f>
        <v/>
      </c>
      <c r="U345" s="1" t="str">
        <f t="shared" si="81"/>
        <v/>
      </c>
      <c r="V345" s="11" t="str">
        <f t="shared" ca="1" si="82"/>
        <v/>
      </c>
      <c r="W345" s="11"/>
      <c r="X345" s="11"/>
      <c r="Y345" s="12" t="str">
        <f ca="1">IF(V345&lt;&gt;"",IF(ABS($R345)&lt;0.8*Analyse!$AO$7/2,ABS($V345-$S345)/(INDIRECT($X$5)/100),""),"")</f>
        <v/>
      </c>
      <c r="AL345" s="1"/>
      <c r="AM345" s="2"/>
    </row>
    <row r="346" spans="4:39" x14ac:dyDescent="0.2">
      <c r="D346" s="13" t="str">
        <f>IF(B346&lt;&gt;"",TRUNC(B346-Analyse!$AP$7,2),"")</f>
        <v/>
      </c>
      <c r="F346" s="1" t="str">
        <f t="shared" si="83"/>
        <v/>
      </c>
      <c r="G346" s="12" t="str">
        <f ca="1">IF(F346&lt;&gt;"",ROW($D$5)+MATCH(F346,INDIRECT(Analyse!$AR$7):INDIRECT(Analyse!$AS$7)),"")</f>
        <v/>
      </c>
      <c r="H346" s="1" t="str">
        <f t="shared" ca="1" si="70"/>
        <v/>
      </c>
      <c r="I346" s="1" t="e">
        <f t="shared" ca="1" si="71"/>
        <v>#VALUE!</v>
      </c>
      <c r="J346" s="1" t="str">
        <f t="shared" ca="1" si="72"/>
        <v>C</v>
      </c>
      <c r="K346" s="1" t="e">
        <f t="shared" ca="1" si="73"/>
        <v>#VALUE!</v>
      </c>
      <c r="L346" s="10" t="e">
        <f t="shared" ca="1" si="74"/>
        <v>#REF!</v>
      </c>
      <c r="M346" s="10" t="e">
        <f t="shared" ca="1" si="75"/>
        <v>#REF!</v>
      </c>
      <c r="N346" s="2" t="e">
        <f t="shared" ca="1" si="76"/>
        <v>#REF!</v>
      </c>
      <c r="O346" s="10" t="e">
        <f t="shared" ca="1" si="77"/>
        <v>#REF!</v>
      </c>
      <c r="P346" s="2" t="e">
        <f t="shared" ca="1" si="78"/>
        <v>#REF!</v>
      </c>
      <c r="R346" s="1" t="str">
        <f t="shared" si="79"/>
        <v/>
      </c>
      <c r="S346" s="2" t="e">
        <f t="shared" ca="1" si="80"/>
        <v>#REF!</v>
      </c>
      <c r="T346" s="1" t="str">
        <f>IF(R346&lt;0,MATCH(ABS(R346),$R348:$R$1000,0)+ROW($R348)-1,"")</f>
        <v/>
      </c>
      <c r="U346" s="1" t="str">
        <f t="shared" si="81"/>
        <v/>
      </c>
      <c r="V346" s="11" t="str">
        <f t="shared" ca="1" si="82"/>
        <v/>
      </c>
      <c r="W346" s="11"/>
      <c r="X346" s="11"/>
      <c r="Y346" s="12" t="str">
        <f ca="1">IF(V346&lt;&gt;"",IF(ABS($R346)&lt;0.8*Analyse!$AO$7/2,ABS($V346-$S346)/(INDIRECT($X$5)/100),""),"")</f>
        <v/>
      </c>
      <c r="AL346" s="1"/>
      <c r="AM346" s="2"/>
    </row>
    <row r="347" spans="4:39" x14ac:dyDescent="0.2">
      <c r="D347" s="13" t="str">
        <f>IF(B347&lt;&gt;"",TRUNC(B347-Analyse!$AP$7,2),"")</f>
        <v/>
      </c>
      <c r="F347" s="1" t="str">
        <f t="shared" si="83"/>
        <v/>
      </c>
      <c r="G347" s="12" t="str">
        <f ca="1">IF(F347&lt;&gt;"",ROW($D$5)+MATCH(F347,INDIRECT(Analyse!$AR$7):INDIRECT(Analyse!$AS$7)),"")</f>
        <v/>
      </c>
      <c r="H347" s="1" t="str">
        <f t="shared" ca="1" si="70"/>
        <v/>
      </c>
      <c r="I347" s="1" t="e">
        <f t="shared" ca="1" si="71"/>
        <v>#VALUE!</v>
      </c>
      <c r="J347" s="1" t="str">
        <f t="shared" ca="1" si="72"/>
        <v>C</v>
      </c>
      <c r="K347" s="1" t="e">
        <f t="shared" ca="1" si="73"/>
        <v>#VALUE!</v>
      </c>
      <c r="L347" s="10" t="e">
        <f t="shared" ca="1" si="74"/>
        <v>#REF!</v>
      </c>
      <c r="M347" s="10" t="e">
        <f t="shared" ca="1" si="75"/>
        <v>#REF!</v>
      </c>
      <c r="N347" s="2" t="e">
        <f t="shared" ca="1" si="76"/>
        <v>#REF!</v>
      </c>
      <c r="O347" s="10" t="e">
        <f t="shared" ca="1" si="77"/>
        <v>#REF!</v>
      </c>
      <c r="P347" s="2" t="e">
        <f t="shared" ca="1" si="78"/>
        <v>#REF!</v>
      </c>
      <c r="R347" s="1" t="str">
        <f t="shared" si="79"/>
        <v/>
      </c>
      <c r="S347" s="2" t="e">
        <f t="shared" ca="1" si="80"/>
        <v>#REF!</v>
      </c>
      <c r="T347" s="1" t="str">
        <f>IF(R347&lt;0,MATCH(ABS(R347),$R349:$R$1000,0)+ROW($R349)-1,"")</f>
        <v/>
      </c>
      <c r="U347" s="1" t="str">
        <f t="shared" si="81"/>
        <v/>
      </c>
      <c r="V347" s="11" t="str">
        <f t="shared" ca="1" si="82"/>
        <v/>
      </c>
      <c r="W347" s="11"/>
      <c r="X347" s="11"/>
      <c r="Y347" s="12" t="str">
        <f ca="1">IF(V347&lt;&gt;"",IF(ABS($R347)&lt;0.8*Analyse!$AO$7/2,ABS($V347-$S347)/(INDIRECT($X$5)/100),""),"")</f>
        <v/>
      </c>
      <c r="AL347" s="1"/>
      <c r="AM347" s="2"/>
    </row>
    <row r="348" spans="4:39" x14ac:dyDescent="0.2">
      <c r="D348" s="13" t="str">
        <f>IF(B348&lt;&gt;"",TRUNC(B348-Analyse!$AP$7,2),"")</f>
        <v/>
      </c>
      <c r="F348" s="1" t="str">
        <f t="shared" si="83"/>
        <v/>
      </c>
      <c r="G348" s="12" t="str">
        <f ca="1">IF(F348&lt;&gt;"",ROW($D$5)+MATCH(F348,INDIRECT(Analyse!$AR$7):INDIRECT(Analyse!$AS$7)),"")</f>
        <v/>
      </c>
      <c r="H348" s="1" t="str">
        <f t="shared" ca="1" si="70"/>
        <v/>
      </c>
      <c r="I348" s="1" t="e">
        <f t="shared" ca="1" si="71"/>
        <v>#VALUE!</v>
      </c>
      <c r="J348" s="1" t="str">
        <f t="shared" ca="1" si="72"/>
        <v>C</v>
      </c>
      <c r="K348" s="1" t="e">
        <f t="shared" ca="1" si="73"/>
        <v>#VALUE!</v>
      </c>
      <c r="L348" s="10" t="e">
        <f t="shared" ca="1" si="74"/>
        <v>#REF!</v>
      </c>
      <c r="M348" s="10" t="e">
        <f t="shared" ca="1" si="75"/>
        <v>#REF!</v>
      </c>
      <c r="N348" s="2" t="e">
        <f t="shared" ca="1" si="76"/>
        <v>#REF!</v>
      </c>
      <c r="O348" s="10" t="e">
        <f t="shared" ca="1" si="77"/>
        <v>#REF!</v>
      </c>
      <c r="P348" s="2" t="e">
        <f t="shared" ca="1" si="78"/>
        <v>#REF!</v>
      </c>
      <c r="R348" s="1" t="str">
        <f t="shared" si="79"/>
        <v/>
      </c>
      <c r="S348" s="2" t="e">
        <f t="shared" ca="1" si="80"/>
        <v>#REF!</v>
      </c>
      <c r="T348" s="1" t="str">
        <f>IF(R348&lt;0,MATCH(ABS(R348),$R350:$R$1000,0)+ROW($R350)-1,"")</f>
        <v/>
      </c>
      <c r="U348" s="1" t="str">
        <f t="shared" si="81"/>
        <v/>
      </c>
      <c r="V348" s="11" t="str">
        <f t="shared" ca="1" si="82"/>
        <v/>
      </c>
      <c r="W348" s="11"/>
      <c r="X348" s="11"/>
      <c r="Y348" s="12" t="str">
        <f ca="1">IF(V348&lt;&gt;"",IF(ABS($R348)&lt;0.8*Analyse!$AO$7/2,ABS($V348-$S348)/(INDIRECT($X$5)/100),""),"")</f>
        <v/>
      </c>
      <c r="AL348" s="1"/>
      <c r="AM348" s="2"/>
    </row>
    <row r="349" spans="4:39" x14ac:dyDescent="0.2">
      <c r="D349" s="13" t="str">
        <f>IF(B349&lt;&gt;"",TRUNC(B349-Analyse!$AP$7,2),"")</f>
        <v/>
      </c>
      <c r="F349" s="1" t="str">
        <f t="shared" si="83"/>
        <v/>
      </c>
      <c r="G349" s="12" t="str">
        <f ca="1">IF(F349&lt;&gt;"",ROW($D$5)+MATCH(F349,INDIRECT(Analyse!$AR$7):INDIRECT(Analyse!$AS$7)),"")</f>
        <v/>
      </c>
      <c r="H349" s="1" t="str">
        <f t="shared" ca="1" si="70"/>
        <v/>
      </c>
      <c r="I349" s="1" t="e">
        <f t="shared" ca="1" si="71"/>
        <v>#VALUE!</v>
      </c>
      <c r="J349" s="1" t="str">
        <f t="shared" ca="1" si="72"/>
        <v>C</v>
      </c>
      <c r="K349" s="1" t="e">
        <f t="shared" ca="1" si="73"/>
        <v>#VALUE!</v>
      </c>
      <c r="L349" s="10" t="e">
        <f t="shared" ca="1" si="74"/>
        <v>#REF!</v>
      </c>
      <c r="M349" s="10" t="e">
        <f t="shared" ca="1" si="75"/>
        <v>#REF!</v>
      </c>
      <c r="N349" s="2" t="e">
        <f t="shared" ca="1" si="76"/>
        <v>#REF!</v>
      </c>
      <c r="O349" s="10" t="e">
        <f t="shared" ca="1" si="77"/>
        <v>#REF!</v>
      </c>
      <c r="P349" s="2" t="e">
        <f t="shared" ca="1" si="78"/>
        <v>#REF!</v>
      </c>
      <c r="R349" s="1" t="str">
        <f t="shared" si="79"/>
        <v/>
      </c>
      <c r="S349" s="2" t="e">
        <f t="shared" ca="1" si="80"/>
        <v>#REF!</v>
      </c>
      <c r="T349" s="1" t="str">
        <f>IF(R349&lt;0,MATCH(ABS(R349),$R351:$R$1000,0)+ROW($R351)-1,"")</f>
        <v/>
      </c>
      <c r="U349" s="1" t="str">
        <f t="shared" si="81"/>
        <v/>
      </c>
      <c r="V349" s="11" t="str">
        <f t="shared" ca="1" si="82"/>
        <v/>
      </c>
      <c r="W349" s="11"/>
      <c r="X349" s="11"/>
      <c r="Y349" s="12" t="str">
        <f ca="1">IF(V349&lt;&gt;"",IF(ABS($R349)&lt;0.8*Analyse!$AO$7/2,ABS($V349-$S349)/(INDIRECT($X$5)/100),""),"")</f>
        <v/>
      </c>
      <c r="AL349" s="1"/>
      <c r="AM349" s="2"/>
    </row>
    <row r="350" spans="4:39" x14ac:dyDescent="0.2">
      <c r="D350" s="13" t="str">
        <f>IF(B350&lt;&gt;"",TRUNC(B350-Analyse!$AP$7,2),"")</f>
        <v/>
      </c>
      <c r="F350" s="1" t="str">
        <f t="shared" si="83"/>
        <v/>
      </c>
      <c r="G350" s="12" t="str">
        <f ca="1">IF(F350&lt;&gt;"",ROW($D$5)+MATCH(F350,INDIRECT(Analyse!$AR$7):INDIRECT(Analyse!$AS$7)),"")</f>
        <v/>
      </c>
      <c r="H350" s="1" t="str">
        <f t="shared" ca="1" si="70"/>
        <v/>
      </c>
      <c r="I350" s="1" t="e">
        <f t="shared" ca="1" si="71"/>
        <v>#VALUE!</v>
      </c>
      <c r="J350" s="1" t="str">
        <f t="shared" ca="1" si="72"/>
        <v>C</v>
      </c>
      <c r="K350" s="1" t="e">
        <f t="shared" ca="1" si="73"/>
        <v>#VALUE!</v>
      </c>
      <c r="L350" s="10" t="e">
        <f t="shared" ca="1" si="74"/>
        <v>#REF!</v>
      </c>
      <c r="M350" s="10" t="e">
        <f t="shared" ca="1" si="75"/>
        <v>#REF!</v>
      </c>
      <c r="N350" s="2" t="e">
        <f t="shared" ca="1" si="76"/>
        <v>#REF!</v>
      </c>
      <c r="O350" s="10" t="e">
        <f t="shared" ca="1" si="77"/>
        <v>#REF!</v>
      </c>
      <c r="P350" s="2" t="e">
        <f t="shared" ca="1" si="78"/>
        <v>#REF!</v>
      </c>
      <c r="R350" s="1" t="str">
        <f t="shared" si="79"/>
        <v/>
      </c>
      <c r="S350" s="2" t="e">
        <f t="shared" ca="1" si="80"/>
        <v>#REF!</v>
      </c>
      <c r="T350" s="1" t="str">
        <f>IF(R350&lt;0,MATCH(ABS(R350),$R352:$R$1000,0)+ROW($R352)-1,"")</f>
        <v/>
      </c>
      <c r="U350" s="1" t="str">
        <f t="shared" si="81"/>
        <v/>
      </c>
      <c r="V350" s="11" t="str">
        <f t="shared" ca="1" si="82"/>
        <v/>
      </c>
      <c r="W350" s="11"/>
      <c r="X350" s="11"/>
      <c r="Y350" s="12" t="str">
        <f ca="1">IF(V350&lt;&gt;"",IF(ABS($R350)&lt;0.8*Analyse!$AO$7/2,ABS($V350-$S350)/(INDIRECT($X$5)/100),""),"")</f>
        <v/>
      </c>
      <c r="AL350" s="1"/>
      <c r="AM350" s="2"/>
    </row>
    <row r="351" spans="4:39" x14ac:dyDescent="0.2">
      <c r="D351" s="13" t="str">
        <f>IF(B351&lt;&gt;"",TRUNC(B351-Analyse!$AP$7,2),"")</f>
        <v/>
      </c>
      <c r="F351" s="1" t="str">
        <f t="shared" si="83"/>
        <v/>
      </c>
      <c r="G351" s="12" t="str">
        <f ca="1">IF(F351&lt;&gt;"",ROW($D$5)+MATCH(F351,INDIRECT(Analyse!$AR$7):INDIRECT(Analyse!$AS$7)),"")</f>
        <v/>
      </c>
      <c r="H351" s="1" t="str">
        <f t="shared" ca="1" si="70"/>
        <v/>
      </c>
      <c r="I351" s="1" t="e">
        <f t="shared" ca="1" si="71"/>
        <v>#VALUE!</v>
      </c>
      <c r="J351" s="1" t="str">
        <f t="shared" ca="1" si="72"/>
        <v>C</v>
      </c>
      <c r="K351" s="1" t="e">
        <f t="shared" ca="1" si="73"/>
        <v>#VALUE!</v>
      </c>
      <c r="L351" s="10" t="e">
        <f t="shared" ca="1" si="74"/>
        <v>#REF!</v>
      </c>
      <c r="M351" s="10" t="e">
        <f t="shared" ca="1" si="75"/>
        <v>#REF!</v>
      </c>
      <c r="N351" s="2" t="e">
        <f t="shared" ca="1" si="76"/>
        <v>#REF!</v>
      </c>
      <c r="O351" s="10" t="e">
        <f t="shared" ca="1" si="77"/>
        <v>#REF!</v>
      </c>
      <c r="P351" s="2" t="e">
        <f t="shared" ca="1" si="78"/>
        <v>#REF!</v>
      </c>
      <c r="R351" s="1" t="str">
        <f t="shared" si="79"/>
        <v/>
      </c>
      <c r="S351" s="2" t="e">
        <f t="shared" ca="1" si="80"/>
        <v>#REF!</v>
      </c>
      <c r="T351" s="1" t="str">
        <f>IF(R351&lt;0,MATCH(ABS(R351),$R353:$R$1000,0)+ROW($R353)-1,"")</f>
        <v/>
      </c>
      <c r="U351" s="1" t="str">
        <f t="shared" si="81"/>
        <v/>
      </c>
      <c r="V351" s="11" t="str">
        <f t="shared" ca="1" si="82"/>
        <v/>
      </c>
      <c r="W351" s="11"/>
      <c r="X351" s="11"/>
      <c r="Y351" s="12" t="str">
        <f ca="1">IF(V351&lt;&gt;"",IF(ABS($R351)&lt;0.8*Analyse!$AO$7/2,ABS($V351-$S351)/(INDIRECT($X$5)/100),""),"")</f>
        <v/>
      </c>
      <c r="AL351" s="1"/>
      <c r="AM351" s="2"/>
    </row>
    <row r="352" spans="4:39" x14ac:dyDescent="0.2">
      <c r="D352" s="13" t="str">
        <f>IF(B352&lt;&gt;"",TRUNC(B352-Analyse!$AP$7,2),"")</f>
        <v/>
      </c>
      <c r="F352" s="1" t="str">
        <f t="shared" si="83"/>
        <v/>
      </c>
      <c r="G352" s="12" t="str">
        <f ca="1">IF(F352&lt;&gt;"",ROW($D$5)+MATCH(F352,INDIRECT(Analyse!$AR$7):INDIRECT(Analyse!$AS$7)),"")</f>
        <v/>
      </c>
      <c r="H352" s="1" t="str">
        <f t="shared" ca="1" si="70"/>
        <v/>
      </c>
      <c r="I352" s="1" t="e">
        <f t="shared" ca="1" si="71"/>
        <v>#VALUE!</v>
      </c>
      <c r="J352" s="1" t="str">
        <f t="shared" ca="1" si="72"/>
        <v>C</v>
      </c>
      <c r="K352" s="1" t="e">
        <f t="shared" ca="1" si="73"/>
        <v>#VALUE!</v>
      </c>
      <c r="L352" s="10" t="e">
        <f t="shared" ca="1" si="74"/>
        <v>#REF!</v>
      </c>
      <c r="M352" s="10" t="e">
        <f t="shared" ca="1" si="75"/>
        <v>#REF!</v>
      </c>
      <c r="N352" s="2" t="e">
        <f t="shared" ca="1" si="76"/>
        <v>#REF!</v>
      </c>
      <c r="O352" s="10" t="e">
        <f t="shared" ca="1" si="77"/>
        <v>#REF!</v>
      </c>
      <c r="P352" s="2" t="e">
        <f t="shared" ca="1" si="78"/>
        <v>#REF!</v>
      </c>
      <c r="R352" s="1" t="str">
        <f t="shared" si="79"/>
        <v/>
      </c>
      <c r="S352" s="2" t="e">
        <f t="shared" ca="1" si="80"/>
        <v>#REF!</v>
      </c>
      <c r="T352" s="1" t="str">
        <f>IF(R352&lt;0,MATCH(ABS(R352),$R354:$R$1000,0)+ROW($R354)-1,"")</f>
        <v/>
      </c>
      <c r="U352" s="1" t="str">
        <f t="shared" si="81"/>
        <v/>
      </c>
      <c r="V352" s="11" t="str">
        <f t="shared" ca="1" si="82"/>
        <v/>
      </c>
      <c r="W352" s="11"/>
      <c r="X352" s="11"/>
      <c r="Y352" s="12" t="str">
        <f ca="1">IF(V352&lt;&gt;"",IF(ABS($R352)&lt;0.8*Analyse!$AO$7/2,ABS($V352-$S352)/(INDIRECT($X$5)/100),""),"")</f>
        <v/>
      </c>
      <c r="AL352" s="1"/>
      <c r="AM352" s="2"/>
    </row>
    <row r="353" spans="4:39" x14ac:dyDescent="0.2">
      <c r="D353" s="13" t="str">
        <f>IF(B353&lt;&gt;"",TRUNC(B353-Analyse!$AP$7,2),"")</f>
        <v/>
      </c>
      <c r="F353" s="1" t="str">
        <f t="shared" si="83"/>
        <v/>
      </c>
      <c r="G353" s="12" t="str">
        <f ca="1">IF(F353&lt;&gt;"",ROW($D$5)+MATCH(F353,INDIRECT(Analyse!$AR$7):INDIRECT(Analyse!$AS$7)),"")</f>
        <v/>
      </c>
      <c r="H353" s="1" t="str">
        <f t="shared" ca="1" si="70"/>
        <v/>
      </c>
      <c r="I353" s="1" t="e">
        <f t="shared" ca="1" si="71"/>
        <v>#VALUE!</v>
      </c>
      <c r="J353" s="1" t="str">
        <f t="shared" ca="1" si="72"/>
        <v>C</v>
      </c>
      <c r="K353" s="1" t="e">
        <f t="shared" ca="1" si="73"/>
        <v>#VALUE!</v>
      </c>
      <c r="L353" s="10" t="e">
        <f t="shared" ca="1" si="74"/>
        <v>#REF!</v>
      </c>
      <c r="M353" s="10" t="e">
        <f t="shared" ca="1" si="75"/>
        <v>#REF!</v>
      </c>
      <c r="N353" s="2" t="e">
        <f t="shared" ca="1" si="76"/>
        <v>#REF!</v>
      </c>
      <c r="O353" s="10" t="e">
        <f t="shared" ca="1" si="77"/>
        <v>#REF!</v>
      </c>
      <c r="P353" s="2" t="e">
        <f t="shared" ca="1" si="78"/>
        <v>#REF!</v>
      </c>
      <c r="R353" s="1" t="str">
        <f t="shared" si="79"/>
        <v/>
      </c>
      <c r="S353" s="2" t="e">
        <f t="shared" ca="1" si="80"/>
        <v>#REF!</v>
      </c>
      <c r="T353" s="1" t="str">
        <f>IF(R353&lt;0,MATCH(ABS(R353),$R355:$R$1000,0)+ROW($R355)-1,"")</f>
        <v/>
      </c>
      <c r="U353" s="1" t="str">
        <f t="shared" si="81"/>
        <v/>
      </c>
      <c r="V353" s="11" t="str">
        <f t="shared" ca="1" si="82"/>
        <v/>
      </c>
      <c r="W353" s="11"/>
      <c r="X353" s="11"/>
      <c r="Y353" s="12" t="str">
        <f ca="1">IF(V353&lt;&gt;"",IF(ABS($R353)&lt;0.8*Analyse!$AO$7/2,ABS($V353-$S353)/(INDIRECT($X$5)/100),""),"")</f>
        <v/>
      </c>
      <c r="AL353" s="1"/>
      <c r="AM353" s="2"/>
    </row>
    <row r="354" spans="4:39" x14ac:dyDescent="0.2">
      <c r="D354" s="13" t="str">
        <f>IF(B354&lt;&gt;"",TRUNC(B354-Analyse!$AP$7,2),"")</f>
        <v/>
      </c>
      <c r="F354" s="1" t="str">
        <f t="shared" si="83"/>
        <v/>
      </c>
      <c r="G354" s="12" t="str">
        <f ca="1">IF(F354&lt;&gt;"",ROW($D$5)+MATCH(F354,INDIRECT(Analyse!$AR$7):INDIRECT(Analyse!$AS$7)),"")</f>
        <v/>
      </c>
      <c r="H354" s="1" t="str">
        <f t="shared" ca="1" si="70"/>
        <v/>
      </c>
      <c r="I354" s="1" t="e">
        <f t="shared" ca="1" si="71"/>
        <v>#VALUE!</v>
      </c>
      <c r="J354" s="1" t="str">
        <f t="shared" ca="1" si="72"/>
        <v>C</v>
      </c>
      <c r="K354" s="1" t="e">
        <f t="shared" ca="1" si="73"/>
        <v>#VALUE!</v>
      </c>
      <c r="L354" s="10" t="e">
        <f t="shared" ca="1" si="74"/>
        <v>#REF!</v>
      </c>
      <c r="M354" s="10" t="e">
        <f t="shared" ca="1" si="75"/>
        <v>#REF!</v>
      </c>
      <c r="N354" s="2" t="e">
        <f t="shared" ca="1" si="76"/>
        <v>#REF!</v>
      </c>
      <c r="O354" s="10" t="e">
        <f t="shared" ca="1" si="77"/>
        <v>#REF!</v>
      </c>
      <c r="P354" s="2" t="e">
        <f t="shared" ca="1" si="78"/>
        <v>#REF!</v>
      </c>
      <c r="R354" s="1" t="str">
        <f t="shared" si="79"/>
        <v/>
      </c>
      <c r="S354" s="2" t="e">
        <f t="shared" ca="1" si="80"/>
        <v>#REF!</v>
      </c>
      <c r="T354" s="1" t="str">
        <f>IF(R354&lt;0,MATCH(ABS(R354),$R356:$R$1000,0)+ROW($R356)-1,"")</f>
        <v/>
      </c>
      <c r="U354" s="1" t="str">
        <f t="shared" si="81"/>
        <v/>
      </c>
      <c r="V354" s="11" t="str">
        <f t="shared" ca="1" si="82"/>
        <v/>
      </c>
      <c r="W354" s="11"/>
      <c r="X354" s="11"/>
      <c r="Y354" s="12" t="str">
        <f ca="1">IF(V354&lt;&gt;"",IF(ABS($R354)&lt;0.8*Analyse!$AO$7/2,ABS($V354-$S354)/(INDIRECT($X$5)/100),""),"")</f>
        <v/>
      </c>
      <c r="AL354" s="1"/>
      <c r="AM354" s="2"/>
    </row>
    <row r="355" spans="4:39" x14ac:dyDescent="0.2">
      <c r="D355" s="13" t="str">
        <f>IF(B355&lt;&gt;"",TRUNC(B355-Analyse!$AP$7,2),"")</f>
        <v/>
      </c>
      <c r="F355" s="1" t="str">
        <f t="shared" si="83"/>
        <v/>
      </c>
      <c r="G355" s="12" t="str">
        <f ca="1">IF(F355&lt;&gt;"",ROW($D$5)+MATCH(F355,INDIRECT(Analyse!$AR$7):INDIRECT(Analyse!$AS$7)),"")</f>
        <v/>
      </c>
      <c r="H355" s="1" t="str">
        <f t="shared" ca="1" si="70"/>
        <v/>
      </c>
      <c r="I355" s="1" t="e">
        <f t="shared" ca="1" si="71"/>
        <v>#VALUE!</v>
      </c>
      <c r="J355" s="1" t="str">
        <f t="shared" ca="1" si="72"/>
        <v>C</v>
      </c>
      <c r="K355" s="1" t="e">
        <f t="shared" ca="1" si="73"/>
        <v>#VALUE!</v>
      </c>
      <c r="L355" s="10" t="e">
        <f t="shared" ca="1" si="74"/>
        <v>#REF!</v>
      </c>
      <c r="M355" s="10" t="e">
        <f t="shared" ca="1" si="75"/>
        <v>#REF!</v>
      </c>
      <c r="N355" s="2" t="e">
        <f t="shared" ca="1" si="76"/>
        <v>#REF!</v>
      </c>
      <c r="O355" s="10" t="e">
        <f t="shared" ca="1" si="77"/>
        <v>#REF!</v>
      </c>
      <c r="P355" s="2" t="e">
        <f t="shared" ca="1" si="78"/>
        <v>#REF!</v>
      </c>
      <c r="R355" s="1" t="str">
        <f t="shared" si="79"/>
        <v/>
      </c>
      <c r="S355" s="2" t="e">
        <f t="shared" ca="1" si="80"/>
        <v>#REF!</v>
      </c>
      <c r="T355" s="1" t="str">
        <f>IF(R355&lt;0,MATCH(ABS(R355),$R357:$R$1000,0)+ROW($R357)-1,"")</f>
        <v/>
      </c>
      <c r="U355" s="1" t="str">
        <f t="shared" si="81"/>
        <v/>
      </c>
      <c r="V355" s="11" t="str">
        <f t="shared" ca="1" si="82"/>
        <v/>
      </c>
      <c r="W355" s="11"/>
      <c r="X355" s="11"/>
      <c r="Y355" s="12" t="str">
        <f ca="1">IF(V355&lt;&gt;"",IF(ABS($R355)&lt;0.8*Analyse!$AO$7/2,ABS($V355-$S355)/(INDIRECT($X$5)/100),""),"")</f>
        <v/>
      </c>
      <c r="AL355" s="1"/>
      <c r="AM355" s="2"/>
    </row>
    <row r="356" spans="4:39" x14ac:dyDescent="0.2">
      <c r="D356" s="13" t="str">
        <f>IF(B356&lt;&gt;"",TRUNC(B356-Analyse!$AP$7,2),"")</f>
        <v/>
      </c>
      <c r="F356" s="1" t="str">
        <f t="shared" si="83"/>
        <v/>
      </c>
      <c r="G356" s="12" t="str">
        <f ca="1">IF(F356&lt;&gt;"",ROW($D$5)+MATCH(F356,INDIRECT(Analyse!$AR$7):INDIRECT(Analyse!$AS$7)),"")</f>
        <v/>
      </c>
      <c r="H356" s="1" t="str">
        <f t="shared" ca="1" si="70"/>
        <v/>
      </c>
      <c r="I356" s="1" t="e">
        <f t="shared" ca="1" si="71"/>
        <v>#VALUE!</v>
      </c>
      <c r="J356" s="1" t="str">
        <f t="shared" ca="1" si="72"/>
        <v>C</v>
      </c>
      <c r="K356" s="1" t="e">
        <f t="shared" ca="1" si="73"/>
        <v>#VALUE!</v>
      </c>
      <c r="L356" s="10" t="e">
        <f t="shared" ca="1" si="74"/>
        <v>#REF!</v>
      </c>
      <c r="M356" s="10" t="e">
        <f t="shared" ca="1" si="75"/>
        <v>#REF!</v>
      </c>
      <c r="N356" s="2" t="e">
        <f t="shared" ca="1" si="76"/>
        <v>#REF!</v>
      </c>
      <c r="O356" s="10" t="e">
        <f t="shared" ca="1" si="77"/>
        <v>#REF!</v>
      </c>
      <c r="P356" s="2" t="e">
        <f t="shared" ca="1" si="78"/>
        <v>#REF!</v>
      </c>
      <c r="R356" s="1" t="str">
        <f t="shared" si="79"/>
        <v/>
      </c>
      <c r="S356" s="2" t="e">
        <f t="shared" ca="1" si="80"/>
        <v>#REF!</v>
      </c>
      <c r="T356" s="1" t="str">
        <f>IF(R356&lt;0,MATCH(ABS(R356),$R358:$R$1000,0)+ROW($R358)-1,"")</f>
        <v/>
      </c>
      <c r="U356" s="1" t="str">
        <f t="shared" si="81"/>
        <v/>
      </c>
      <c r="V356" s="11" t="str">
        <f t="shared" ca="1" si="82"/>
        <v/>
      </c>
      <c r="W356" s="11"/>
      <c r="X356" s="11"/>
      <c r="Y356" s="12" t="str">
        <f ca="1">IF(V356&lt;&gt;"",IF(ABS($R356)&lt;0.8*Analyse!$AO$7/2,ABS($V356-$S356)/(INDIRECT($X$5)/100),""),"")</f>
        <v/>
      </c>
      <c r="AL356" s="1"/>
      <c r="AM356" s="2"/>
    </row>
    <row r="357" spans="4:39" x14ac:dyDescent="0.2">
      <c r="D357" s="13" t="str">
        <f>IF(B357&lt;&gt;"",TRUNC(B357-Analyse!$AP$7,2),"")</f>
        <v/>
      </c>
      <c r="F357" s="1" t="str">
        <f t="shared" si="83"/>
        <v/>
      </c>
      <c r="G357" s="12" t="str">
        <f ca="1">IF(F357&lt;&gt;"",ROW($D$5)+MATCH(F357,INDIRECT(Analyse!$AR$7):INDIRECT(Analyse!$AS$7)),"")</f>
        <v/>
      </c>
      <c r="H357" s="1" t="str">
        <f t="shared" ca="1" si="70"/>
        <v/>
      </c>
      <c r="I357" s="1" t="e">
        <f t="shared" ca="1" si="71"/>
        <v>#VALUE!</v>
      </c>
      <c r="J357" s="1" t="str">
        <f t="shared" ca="1" si="72"/>
        <v>C</v>
      </c>
      <c r="K357" s="1" t="e">
        <f t="shared" ca="1" si="73"/>
        <v>#VALUE!</v>
      </c>
      <c r="L357" s="10" t="e">
        <f t="shared" ca="1" si="74"/>
        <v>#REF!</v>
      </c>
      <c r="M357" s="10" t="e">
        <f t="shared" ca="1" si="75"/>
        <v>#REF!</v>
      </c>
      <c r="N357" s="2" t="e">
        <f t="shared" ca="1" si="76"/>
        <v>#REF!</v>
      </c>
      <c r="O357" s="10" t="e">
        <f t="shared" ca="1" si="77"/>
        <v>#REF!</v>
      </c>
      <c r="P357" s="2" t="e">
        <f t="shared" ca="1" si="78"/>
        <v>#REF!</v>
      </c>
      <c r="R357" s="1" t="str">
        <f t="shared" si="79"/>
        <v/>
      </c>
      <c r="S357" s="2" t="e">
        <f t="shared" ca="1" si="80"/>
        <v>#REF!</v>
      </c>
      <c r="T357" s="1" t="str">
        <f>IF(R357&lt;0,MATCH(ABS(R357),$R359:$R$1000,0)+ROW($R359)-1,"")</f>
        <v/>
      </c>
      <c r="U357" s="1" t="str">
        <f t="shared" si="81"/>
        <v/>
      </c>
      <c r="V357" s="11" t="str">
        <f t="shared" ca="1" si="82"/>
        <v/>
      </c>
      <c r="W357" s="11"/>
      <c r="X357" s="11"/>
      <c r="Y357" s="12" t="str">
        <f ca="1">IF(V357&lt;&gt;"",IF(ABS($R357)&lt;0.8*Analyse!$AO$7/2,ABS($V357-$S357)/(INDIRECT($X$5)/100),""),"")</f>
        <v/>
      </c>
      <c r="AL357" s="1"/>
      <c r="AM357" s="2"/>
    </row>
    <row r="358" spans="4:39" x14ac:dyDescent="0.2">
      <c r="D358" s="13" t="str">
        <f>IF(B358&lt;&gt;"",TRUNC(B358-Analyse!$AP$7,2),"")</f>
        <v/>
      </c>
      <c r="F358" s="1" t="str">
        <f t="shared" si="83"/>
        <v/>
      </c>
      <c r="G358" s="12" t="str">
        <f ca="1">IF(F358&lt;&gt;"",ROW($D$5)+MATCH(F358,INDIRECT(Analyse!$AR$7):INDIRECT(Analyse!$AS$7)),"")</f>
        <v/>
      </c>
      <c r="H358" s="1" t="str">
        <f t="shared" ca="1" si="70"/>
        <v/>
      </c>
      <c r="I358" s="1" t="e">
        <f t="shared" ca="1" si="71"/>
        <v>#VALUE!</v>
      </c>
      <c r="J358" s="1" t="str">
        <f t="shared" ca="1" si="72"/>
        <v>C</v>
      </c>
      <c r="K358" s="1" t="e">
        <f t="shared" ca="1" si="73"/>
        <v>#VALUE!</v>
      </c>
      <c r="L358" s="10" t="e">
        <f t="shared" ca="1" si="74"/>
        <v>#REF!</v>
      </c>
      <c r="M358" s="10" t="e">
        <f t="shared" ca="1" si="75"/>
        <v>#REF!</v>
      </c>
      <c r="N358" s="2" t="e">
        <f t="shared" ca="1" si="76"/>
        <v>#REF!</v>
      </c>
      <c r="O358" s="10" t="e">
        <f t="shared" ca="1" si="77"/>
        <v>#REF!</v>
      </c>
      <c r="P358" s="2" t="e">
        <f t="shared" ca="1" si="78"/>
        <v>#REF!</v>
      </c>
      <c r="R358" s="1" t="str">
        <f t="shared" si="79"/>
        <v/>
      </c>
      <c r="S358" s="2" t="e">
        <f t="shared" ca="1" si="80"/>
        <v>#REF!</v>
      </c>
      <c r="T358" s="1" t="str">
        <f>IF(R358&lt;0,MATCH(ABS(R358),$R360:$R$1000,0)+ROW($R360)-1,"")</f>
        <v/>
      </c>
      <c r="U358" s="1" t="str">
        <f t="shared" si="81"/>
        <v/>
      </c>
      <c r="V358" s="11" t="str">
        <f t="shared" ca="1" si="82"/>
        <v/>
      </c>
      <c r="W358" s="11"/>
      <c r="X358" s="11"/>
      <c r="Y358" s="12" t="str">
        <f ca="1">IF(V358&lt;&gt;"",IF(ABS($R358)&lt;0.8*Analyse!$AO$7/2,ABS($V358-$S358)/(INDIRECT($X$5)/100),""),"")</f>
        <v/>
      </c>
      <c r="AL358" s="1"/>
      <c r="AM358" s="2"/>
    </row>
    <row r="359" spans="4:39" x14ac:dyDescent="0.2">
      <c r="D359" s="13" t="str">
        <f>IF(B359&lt;&gt;"",TRUNC(B359-Analyse!$AP$7,2),"")</f>
        <v/>
      </c>
      <c r="F359" s="1" t="str">
        <f t="shared" si="83"/>
        <v/>
      </c>
      <c r="G359" s="12" t="str">
        <f ca="1">IF(F359&lt;&gt;"",ROW($D$5)+MATCH(F359,INDIRECT(Analyse!$AR$7):INDIRECT(Analyse!$AS$7)),"")</f>
        <v/>
      </c>
      <c r="H359" s="1" t="str">
        <f t="shared" ca="1" si="70"/>
        <v/>
      </c>
      <c r="I359" s="1" t="e">
        <f t="shared" ca="1" si="71"/>
        <v>#VALUE!</v>
      </c>
      <c r="J359" s="1" t="str">
        <f t="shared" ca="1" si="72"/>
        <v>C</v>
      </c>
      <c r="K359" s="1" t="e">
        <f t="shared" ca="1" si="73"/>
        <v>#VALUE!</v>
      </c>
      <c r="L359" s="10" t="e">
        <f t="shared" ca="1" si="74"/>
        <v>#REF!</v>
      </c>
      <c r="M359" s="10" t="e">
        <f t="shared" ca="1" si="75"/>
        <v>#REF!</v>
      </c>
      <c r="N359" s="2" t="e">
        <f t="shared" ca="1" si="76"/>
        <v>#REF!</v>
      </c>
      <c r="O359" s="10" t="e">
        <f t="shared" ca="1" si="77"/>
        <v>#REF!</v>
      </c>
      <c r="P359" s="2" t="e">
        <f t="shared" ca="1" si="78"/>
        <v>#REF!</v>
      </c>
      <c r="R359" s="1" t="str">
        <f t="shared" si="79"/>
        <v/>
      </c>
      <c r="S359" s="2" t="e">
        <f t="shared" ca="1" si="80"/>
        <v>#REF!</v>
      </c>
      <c r="T359" s="1" t="str">
        <f>IF(R359&lt;0,MATCH(ABS(R359),$R361:$R$1000,0)+ROW($R361)-1,"")</f>
        <v/>
      </c>
      <c r="U359" s="1" t="str">
        <f t="shared" si="81"/>
        <v/>
      </c>
      <c r="V359" s="11" t="str">
        <f t="shared" ca="1" si="82"/>
        <v/>
      </c>
      <c r="W359" s="11"/>
      <c r="X359" s="11"/>
      <c r="Y359" s="12" t="str">
        <f ca="1">IF(V359&lt;&gt;"",IF(ABS($R359)&lt;0.8*Analyse!$AO$7/2,ABS($V359-$S359)/(INDIRECT($X$5)/100),""),"")</f>
        <v/>
      </c>
      <c r="AL359" s="1"/>
      <c r="AM359" s="2"/>
    </row>
    <row r="360" spans="4:39" x14ac:dyDescent="0.2">
      <c r="D360" s="13" t="str">
        <f>IF(B360&lt;&gt;"",TRUNC(B360-Analyse!$AP$7,2),"")</f>
        <v/>
      </c>
      <c r="F360" s="1" t="str">
        <f t="shared" si="83"/>
        <v/>
      </c>
      <c r="G360" s="12" t="str">
        <f ca="1">IF(F360&lt;&gt;"",ROW($D$5)+MATCH(F360,INDIRECT(Analyse!$AR$7):INDIRECT(Analyse!$AS$7)),"")</f>
        <v/>
      </c>
      <c r="H360" s="1" t="str">
        <f t="shared" ca="1" si="70"/>
        <v/>
      </c>
      <c r="I360" s="1" t="e">
        <f t="shared" ca="1" si="71"/>
        <v>#VALUE!</v>
      </c>
      <c r="J360" s="1" t="str">
        <f t="shared" ca="1" si="72"/>
        <v>C</v>
      </c>
      <c r="K360" s="1" t="e">
        <f t="shared" ca="1" si="73"/>
        <v>#VALUE!</v>
      </c>
      <c r="L360" s="10" t="e">
        <f t="shared" ca="1" si="74"/>
        <v>#REF!</v>
      </c>
      <c r="M360" s="10" t="e">
        <f t="shared" ca="1" si="75"/>
        <v>#REF!</v>
      </c>
      <c r="N360" s="2" t="e">
        <f t="shared" ca="1" si="76"/>
        <v>#REF!</v>
      </c>
      <c r="O360" s="10" t="e">
        <f t="shared" ca="1" si="77"/>
        <v>#REF!</v>
      </c>
      <c r="P360" s="2" t="e">
        <f t="shared" ca="1" si="78"/>
        <v>#REF!</v>
      </c>
      <c r="R360" s="1" t="str">
        <f t="shared" si="79"/>
        <v/>
      </c>
      <c r="S360" s="2" t="e">
        <f t="shared" ca="1" si="80"/>
        <v>#REF!</v>
      </c>
      <c r="T360" s="1" t="str">
        <f>IF(R360&lt;0,MATCH(ABS(R360),$R362:$R$1000,0)+ROW($R362)-1,"")</f>
        <v/>
      </c>
      <c r="U360" s="1" t="str">
        <f t="shared" si="81"/>
        <v/>
      </c>
      <c r="V360" s="11" t="str">
        <f t="shared" ca="1" si="82"/>
        <v/>
      </c>
      <c r="W360" s="11"/>
      <c r="X360" s="11"/>
      <c r="Y360" s="12" t="str">
        <f ca="1">IF(V360&lt;&gt;"",IF(ABS($R360)&lt;0.8*Analyse!$AO$7/2,ABS($V360-$S360)/(INDIRECT($X$5)/100),""),"")</f>
        <v/>
      </c>
      <c r="AL360" s="1"/>
      <c r="AM360" s="2"/>
    </row>
    <row r="361" spans="4:39" x14ac:dyDescent="0.2">
      <c r="D361" s="13" t="str">
        <f>IF(B361&lt;&gt;"",TRUNC(B361-Analyse!$AP$7,2),"")</f>
        <v/>
      </c>
      <c r="F361" s="1" t="str">
        <f t="shared" si="83"/>
        <v/>
      </c>
      <c r="G361" s="12" t="str">
        <f ca="1">IF(F361&lt;&gt;"",ROW($D$5)+MATCH(F361,INDIRECT(Analyse!$AR$7):INDIRECT(Analyse!$AS$7)),"")</f>
        <v/>
      </c>
      <c r="H361" s="1" t="str">
        <f t="shared" ca="1" si="70"/>
        <v/>
      </c>
      <c r="I361" s="1" t="e">
        <f t="shared" ca="1" si="71"/>
        <v>#VALUE!</v>
      </c>
      <c r="J361" s="1" t="str">
        <f t="shared" ca="1" si="72"/>
        <v>C</v>
      </c>
      <c r="K361" s="1" t="e">
        <f t="shared" ca="1" si="73"/>
        <v>#VALUE!</v>
      </c>
      <c r="L361" s="10" t="e">
        <f t="shared" ca="1" si="74"/>
        <v>#REF!</v>
      </c>
      <c r="M361" s="10" t="e">
        <f t="shared" ca="1" si="75"/>
        <v>#REF!</v>
      </c>
      <c r="N361" s="2" t="e">
        <f t="shared" ca="1" si="76"/>
        <v>#REF!</v>
      </c>
      <c r="O361" s="10" t="e">
        <f t="shared" ca="1" si="77"/>
        <v>#REF!</v>
      </c>
      <c r="P361" s="2" t="e">
        <f t="shared" ca="1" si="78"/>
        <v>#REF!</v>
      </c>
      <c r="R361" s="1" t="str">
        <f t="shared" si="79"/>
        <v/>
      </c>
      <c r="S361" s="2" t="e">
        <f t="shared" ca="1" si="80"/>
        <v>#REF!</v>
      </c>
      <c r="T361" s="1" t="str">
        <f>IF(R361&lt;0,MATCH(ABS(R361),$R363:$R$1000,0)+ROW($R363)-1,"")</f>
        <v/>
      </c>
      <c r="U361" s="1" t="str">
        <f t="shared" si="81"/>
        <v/>
      </c>
      <c r="V361" s="11" t="str">
        <f t="shared" ca="1" si="82"/>
        <v/>
      </c>
      <c r="W361" s="11"/>
      <c r="X361" s="11"/>
      <c r="Y361" s="12" t="str">
        <f ca="1">IF(V361&lt;&gt;"",IF(ABS($R361)&lt;0.8*Analyse!$AO$7/2,ABS($V361-$S361)/(INDIRECT($X$5)/100),""),"")</f>
        <v/>
      </c>
      <c r="AL361" s="1"/>
      <c r="AM361" s="2"/>
    </row>
    <row r="362" spans="4:39" x14ac:dyDescent="0.2">
      <c r="D362" s="13" t="str">
        <f>IF(B362&lt;&gt;"",TRUNC(B362-Analyse!$AP$7,2),"")</f>
        <v/>
      </c>
      <c r="F362" s="1" t="str">
        <f t="shared" si="83"/>
        <v/>
      </c>
      <c r="G362" s="12" t="str">
        <f ca="1">IF(F362&lt;&gt;"",ROW($D$5)+MATCH(F362,INDIRECT(Analyse!$AR$7):INDIRECT(Analyse!$AS$7)),"")</f>
        <v/>
      </c>
      <c r="H362" s="1" t="str">
        <f t="shared" ca="1" si="70"/>
        <v/>
      </c>
      <c r="I362" s="1" t="e">
        <f t="shared" ca="1" si="71"/>
        <v>#VALUE!</v>
      </c>
      <c r="J362" s="1" t="str">
        <f t="shared" ca="1" si="72"/>
        <v>C</v>
      </c>
      <c r="K362" s="1" t="e">
        <f t="shared" ca="1" si="73"/>
        <v>#VALUE!</v>
      </c>
      <c r="L362" s="10" t="e">
        <f t="shared" ca="1" si="74"/>
        <v>#REF!</v>
      </c>
      <c r="M362" s="10" t="e">
        <f t="shared" ca="1" si="75"/>
        <v>#REF!</v>
      </c>
      <c r="N362" s="2" t="e">
        <f t="shared" ca="1" si="76"/>
        <v>#REF!</v>
      </c>
      <c r="O362" s="10" t="e">
        <f t="shared" ca="1" si="77"/>
        <v>#REF!</v>
      </c>
      <c r="P362" s="2" t="e">
        <f t="shared" ca="1" si="78"/>
        <v>#REF!</v>
      </c>
      <c r="R362" s="1" t="str">
        <f t="shared" si="79"/>
        <v/>
      </c>
      <c r="S362" s="2" t="e">
        <f t="shared" ca="1" si="80"/>
        <v>#REF!</v>
      </c>
      <c r="T362" s="1" t="str">
        <f>IF(R362&lt;0,MATCH(ABS(R362),$R364:$R$1000,0)+ROW($R364)-1,"")</f>
        <v/>
      </c>
      <c r="U362" s="1" t="str">
        <f t="shared" si="81"/>
        <v/>
      </c>
      <c r="V362" s="11" t="str">
        <f t="shared" ca="1" si="82"/>
        <v/>
      </c>
      <c r="W362" s="11"/>
      <c r="X362" s="11"/>
      <c r="Y362" s="12" t="str">
        <f ca="1">IF(V362&lt;&gt;"",IF(ABS($R362)&lt;0.8*Analyse!$AO$7/2,ABS($V362-$S362)/(INDIRECT($X$5)/100),""),"")</f>
        <v/>
      </c>
      <c r="AL362" s="1"/>
      <c r="AM362" s="2"/>
    </row>
    <row r="363" spans="4:39" x14ac:dyDescent="0.2">
      <c r="D363" s="13" t="str">
        <f>IF(B363&lt;&gt;"",TRUNC(B363-Analyse!$AP$7,2),"")</f>
        <v/>
      </c>
      <c r="F363" s="1" t="str">
        <f t="shared" si="83"/>
        <v/>
      </c>
      <c r="G363" s="12" t="str">
        <f ca="1">IF(F363&lt;&gt;"",ROW($D$5)+MATCH(F363,INDIRECT(Analyse!$AR$7):INDIRECT(Analyse!$AS$7)),"")</f>
        <v/>
      </c>
      <c r="H363" s="1" t="str">
        <f t="shared" ca="1" si="70"/>
        <v/>
      </c>
      <c r="I363" s="1" t="e">
        <f t="shared" ca="1" si="71"/>
        <v>#VALUE!</v>
      </c>
      <c r="J363" s="1" t="str">
        <f t="shared" ca="1" si="72"/>
        <v>C</v>
      </c>
      <c r="K363" s="1" t="e">
        <f t="shared" ca="1" si="73"/>
        <v>#VALUE!</v>
      </c>
      <c r="L363" s="10" t="e">
        <f t="shared" ca="1" si="74"/>
        <v>#REF!</v>
      </c>
      <c r="M363" s="10" t="e">
        <f t="shared" ca="1" si="75"/>
        <v>#REF!</v>
      </c>
      <c r="N363" s="2" t="e">
        <f t="shared" ca="1" si="76"/>
        <v>#REF!</v>
      </c>
      <c r="O363" s="10" t="e">
        <f t="shared" ca="1" si="77"/>
        <v>#REF!</v>
      </c>
      <c r="P363" s="2" t="e">
        <f t="shared" ca="1" si="78"/>
        <v>#REF!</v>
      </c>
      <c r="R363" s="1" t="str">
        <f t="shared" si="79"/>
        <v/>
      </c>
      <c r="S363" s="2" t="e">
        <f t="shared" ca="1" si="80"/>
        <v>#REF!</v>
      </c>
      <c r="T363" s="1" t="str">
        <f>IF(R363&lt;0,MATCH(ABS(R363),$R365:$R$1000,0)+ROW($R365)-1,"")</f>
        <v/>
      </c>
      <c r="U363" s="1" t="str">
        <f t="shared" si="81"/>
        <v/>
      </c>
      <c r="V363" s="11" t="str">
        <f t="shared" ca="1" si="82"/>
        <v/>
      </c>
      <c r="W363" s="11"/>
      <c r="X363" s="11"/>
      <c r="Y363" s="12" t="str">
        <f ca="1">IF(V363&lt;&gt;"",IF(ABS($R363)&lt;0.8*Analyse!$AO$7/2,ABS($V363-$S363)/(INDIRECT($X$5)/100),""),"")</f>
        <v/>
      </c>
      <c r="AL363" s="1"/>
      <c r="AM363" s="2"/>
    </row>
    <row r="364" spans="4:39" x14ac:dyDescent="0.2">
      <c r="D364" s="13" t="str">
        <f>IF(B364&lt;&gt;"",TRUNC(B364-Analyse!$AP$7,2),"")</f>
        <v/>
      </c>
      <c r="F364" s="1" t="str">
        <f t="shared" si="83"/>
        <v/>
      </c>
      <c r="G364" s="12" t="str">
        <f ca="1">IF(F364&lt;&gt;"",ROW($D$5)+MATCH(F364,INDIRECT(Analyse!$AR$7):INDIRECT(Analyse!$AS$7)),"")</f>
        <v/>
      </c>
      <c r="H364" s="1" t="str">
        <f t="shared" ca="1" si="70"/>
        <v/>
      </c>
      <c r="I364" s="1" t="e">
        <f t="shared" ca="1" si="71"/>
        <v>#VALUE!</v>
      </c>
      <c r="J364" s="1" t="str">
        <f t="shared" ca="1" si="72"/>
        <v>C</v>
      </c>
      <c r="K364" s="1" t="e">
        <f t="shared" ca="1" si="73"/>
        <v>#VALUE!</v>
      </c>
      <c r="L364" s="10" t="e">
        <f t="shared" ca="1" si="74"/>
        <v>#REF!</v>
      </c>
      <c r="M364" s="10" t="e">
        <f t="shared" ca="1" si="75"/>
        <v>#REF!</v>
      </c>
      <c r="N364" s="2" t="e">
        <f t="shared" ca="1" si="76"/>
        <v>#REF!</v>
      </c>
      <c r="O364" s="10" t="e">
        <f t="shared" ca="1" si="77"/>
        <v>#REF!</v>
      </c>
      <c r="P364" s="2" t="e">
        <f t="shared" ca="1" si="78"/>
        <v>#REF!</v>
      </c>
      <c r="R364" s="1" t="str">
        <f t="shared" si="79"/>
        <v/>
      </c>
      <c r="S364" s="2" t="e">
        <f t="shared" ca="1" si="80"/>
        <v>#REF!</v>
      </c>
      <c r="T364" s="1" t="str">
        <f>IF(R364&lt;0,MATCH(ABS(R364),$R366:$R$1000,0)+ROW($R366)-1,"")</f>
        <v/>
      </c>
      <c r="U364" s="1" t="str">
        <f t="shared" si="81"/>
        <v/>
      </c>
      <c r="V364" s="11" t="str">
        <f t="shared" ca="1" si="82"/>
        <v/>
      </c>
      <c r="W364" s="11"/>
      <c r="X364" s="11"/>
      <c r="Y364" s="12" t="str">
        <f ca="1">IF(V364&lt;&gt;"",IF(ABS($R364)&lt;0.8*Analyse!$AO$7/2,ABS($V364-$S364)/(INDIRECT($X$5)/100),""),"")</f>
        <v/>
      </c>
      <c r="AL364" s="1"/>
      <c r="AM364" s="2"/>
    </row>
    <row r="365" spans="4:39" x14ac:dyDescent="0.2">
      <c r="D365" s="13" t="str">
        <f>IF(B365&lt;&gt;"",TRUNC(B365-Analyse!$AP$7,2),"")</f>
        <v/>
      </c>
      <c r="F365" s="1" t="str">
        <f t="shared" si="83"/>
        <v/>
      </c>
      <c r="G365" s="12" t="str">
        <f ca="1">IF(F365&lt;&gt;"",ROW($D$5)+MATCH(F365,INDIRECT(Analyse!$AR$7):INDIRECT(Analyse!$AS$7)),"")</f>
        <v/>
      </c>
      <c r="H365" s="1" t="str">
        <f t="shared" ca="1" si="70"/>
        <v/>
      </c>
      <c r="I365" s="1" t="e">
        <f t="shared" ca="1" si="71"/>
        <v>#VALUE!</v>
      </c>
      <c r="J365" s="1" t="str">
        <f t="shared" ca="1" si="72"/>
        <v>C</v>
      </c>
      <c r="K365" s="1" t="e">
        <f t="shared" ca="1" si="73"/>
        <v>#VALUE!</v>
      </c>
      <c r="L365" s="10" t="e">
        <f t="shared" ca="1" si="74"/>
        <v>#REF!</v>
      </c>
      <c r="M365" s="10" t="e">
        <f t="shared" ca="1" si="75"/>
        <v>#REF!</v>
      </c>
      <c r="N365" s="2" t="e">
        <f t="shared" ca="1" si="76"/>
        <v>#REF!</v>
      </c>
      <c r="O365" s="10" t="e">
        <f t="shared" ca="1" si="77"/>
        <v>#REF!</v>
      </c>
      <c r="P365" s="2" t="e">
        <f t="shared" ca="1" si="78"/>
        <v>#REF!</v>
      </c>
      <c r="R365" s="1" t="str">
        <f t="shared" si="79"/>
        <v/>
      </c>
      <c r="S365" s="2" t="e">
        <f t="shared" ca="1" si="80"/>
        <v>#REF!</v>
      </c>
      <c r="T365" s="1" t="str">
        <f>IF(R365&lt;0,MATCH(ABS(R365),$R367:$R$1000,0)+ROW($R367)-1,"")</f>
        <v/>
      </c>
      <c r="U365" s="1" t="str">
        <f t="shared" si="81"/>
        <v/>
      </c>
      <c r="V365" s="11" t="str">
        <f t="shared" ca="1" si="82"/>
        <v/>
      </c>
      <c r="W365" s="11"/>
      <c r="X365" s="11"/>
      <c r="Y365" s="12" t="str">
        <f ca="1">IF(V365&lt;&gt;"",IF(ABS($R365)&lt;0.8*Analyse!$AO$7/2,ABS($V365-$S365)/(INDIRECT($X$5)/100),""),"")</f>
        <v/>
      </c>
      <c r="AL365" s="1"/>
      <c r="AM365" s="2"/>
    </row>
    <row r="366" spans="4:39" x14ac:dyDescent="0.2">
      <c r="D366" s="13" t="str">
        <f>IF(B366&lt;&gt;"",TRUNC(B366-Analyse!$AP$7,2),"")</f>
        <v/>
      </c>
      <c r="F366" s="1" t="str">
        <f t="shared" si="83"/>
        <v/>
      </c>
      <c r="G366" s="12" t="str">
        <f ca="1">IF(F366&lt;&gt;"",ROW($D$5)+MATCH(F366,INDIRECT(Analyse!$AR$7):INDIRECT(Analyse!$AS$7)),"")</f>
        <v/>
      </c>
      <c r="H366" s="1" t="str">
        <f t="shared" ca="1" si="70"/>
        <v/>
      </c>
      <c r="I366" s="1" t="e">
        <f t="shared" ca="1" si="71"/>
        <v>#VALUE!</v>
      </c>
      <c r="J366" s="1" t="str">
        <f t="shared" ca="1" si="72"/>
        <v>C</v>
      </c>
      <c r="K366" s="1" t="e">
        <f t="shared" ca="1" si="73"/>
        <v>#VALUE!</v>
      </c>
      <c r="L366" s="10" t="e">
        <f t="shared" ca="1" si="74"/>
        <v>#REF!</v>
      </c>
      <c r="M366" s="10" t="e">
        <f t="shared" ca="1" si="75"/>
        <v>#REF!</v>
      </c>
      <c r="N366" s="2" t="e">
        <f t="shared" ca="1" si="76"/>
        <v>#REF!</v>
      </c>
      <c r="O366" s="10" t="e">
        <f t="shared" ca="1" si="77"/>
        <v>#REF!</v>
      </c>
      <c r="P366" s="2" t="e">
        <f t="shared" ca="1" si="78"/>
        <v>#REF!</v>
      </c>
      <c r="R366" s="1" t="str">
        <f t="shared" si="79"/>
        <v/>
      </c>
      <c r="S366" s="2" t="e">
        <f t="shared" ca="1" si="80"/>
        <v>#REF!</v>
      </c>
      <c r="T366" s="1" t="str">
        <f>IF(R366&lt;0,MATCH(ABS(R366),$R368:$R$1000,0)+ROW($R368)-1,"")</f>
        <v/>
      </c>
      <c r="U366" s="1" t="str">
        <f t="shared" si="81"/>
        <v/>
      </c>
      <c r="V366" s="11" t="str">
        <f t="shared" ca="1" si="82"/>
        <v/>
      </c>
      <c r="W366" s="11"/>
      <c r="X366" s="11"/>
      <c r="Y366" s="12" t="str">
        <f ca="1">IF(V366&lt;&gt;"",IF(ABS($R366)&lt;0.8*Analyse!$AO$7/2,ABS($V366-$S366)/(INDIRECT($X$5)/100),""),"")</f>
        <v/>
      </c>
      <c r="AL366" s="1"/>
      <c r="AM366" s="2"/>
    </row>
    <row r="367" spans="4:39" x14ac:dyDescent="0.2">
      <c r="D367" s="13" t="str">
        <f>IF(B367&lt;&gt;"",TRUNC(B367-Analyse!$AP$7,2),"")</f>
        <v/>
      </c>
      <c r="F367" s="1" t="str">
        <f t="shared" si="83"/>
        <v/>
      </c>
      <c r="G367" s="12" t="str">
        <f ca="1">IF(F367&lt;&gt;"",ROW($D$5)+MATCH(F367,INDIRECT(Analyse!$AR$7):INDIRECT(Analyse!$AS$7)),"")</f>
        <v/>
      </c>
      <c r="H367" s="1" t="str">
        <f t="shared" ca="1" si="70"/>
        <v/>
      </c>
      <c r="I367" s="1" t="e">
        <f t="shared" ca="1" si="71"/>
        <v>#VALUE!</v>
      </c>
      <c r="J367" s="1" t="str">
        <f t="shared" ca="1" si="72"/>
        <v>C</v>
      </c>
      <c r="K367" s="1" t="e">
        <f t="shared" ca="1" si="73"/>
        <v>#VALUE!</v>
      </c>
      <c r="L367" s="10" t="e">
        <f t="shared" ca="1" si="74"/>
        <v>#REF!</v>
      </c>
      <c r="M367" s="10" t="e">
        <f t="shared" ca="1" si="75"/>
        <v>#REF!</v>
      </c>
      <c r="N367" s="2" t="e">
        <f t="shared" ca="1" si="76"/>
        <v>#REF!</v>
      </c>
      <c r="O367" s="10" t="e">
        <f t="shared" ca="1" si="77"/>
        <v>#REF!</v>
      </c>
      <c r="P367" s="2" t="e">
        <f t="shared" ca="1" si="78"/>
        <v>#REF!</v>
      </c>
      <c r="R367" s="1" t="str">
        <f t="shared" si="79"/>
        <v/>
      </c>
      <c r="S367" s="2" t="e">
        <f t="shared" ca="1" si="80"/>
        <v>#REF!</v>
      </c>
      <c r="T367" s="1" t="str">
        <f>IF(R367&lt;0,MATCH(ABS(R367),$R369:$R$1000,0)+ROW($R369)-1,"")</f>
        <v/>
      </c>
      <c r="U367" s="1" t="str">
        <f t="shared" si="81"/>
        <v/>
      </c>
      <c r="V367" s="11" t="str">
        <f t="shared" ca="1" si="82"/>
        <v/>
      </c>
      <c r="W367" s="11"/>
      <c r="X367" s="11"/>
      <c r="Y367" s="12" t="str">
        <f ca="1">IF(V367&lt;&gt;"",IF(ABS($R367)&lt;0.8*Analyse!$AO$7/2,ABS($V367-$S367)/(INDIRECT($X$5)/100),""),"")</f>
        <v/>
      </c>
      <c r="AL367" s="1"/>
      <c r="AM367" s="2"/>
    </row>
    <row r="368" spans="4:39" x14ac:dyDescent="0.2">
      <c r="D368" s="13" t="str">
        <f>IF(B368&lt;&gt;"",TRUNC(B368-Analyse!$AP$7,2),"")</f>
        <v/>
      </c>
      <c r="F368" s="1" t="str">
        <f t="shared" si="83"/>
        <v/>
      </c>
      <c r="G368" s="12" t="str">
        <f ca="1">IF(F368&lt;&gt;"",ROW($D$5)+MATCH(F368,INDIRECT(Analyse!$AR$7):INDIRECT(Analyse!$AS$7)),"")</f>
        <v/>
      </c>
      <c r="H368" s="1" t="str">
        <f t="shared" ca="1" si="70"/>
        <v/>
      </c>
      <c r="I368" s="1" t="e">
        <f t="shared" ca="1" si="71"/>
        <v>#VALUE!</v>
      </c>
      <c r="J368" s="1" t="str">
        <f t="shared" ca="1" si="72"/>
        <v>C</v>
      </c>
      <c r="K368" s="1" t="e">
        <f t="shared" ca="1" si="73"/>
        <v>#VALUE!</v>
      </c>
      <c r="L368" s="10" t="e">
        <f t="shared" ca="1" si="74"/>
        <v>#REF!</v>
      </c>
      <c r="M368" s="10" t="e">
        <f t="shared" ca="1" si="75"/>
        <v>#REF!</v>
      </c>
      <c r="N368" s="2" t="e">
        <f t="shared" ca="1" si="76"/>
        <v>#REF!</v>
      </c>
      <c r="O368" s="10" t="e">
        <f t="shared" ca="1" si="77"/>
        <v>#REF!</v>
      </c>
      <c r="P368" s="2" t="e">
        <f t="shared" ca="1" si="78"/>
        <v>#REF!</v>
      </c>
      <c r="R368" s="1" t="str">
        <f t="shared" si="79"/>
        <v/>
      </c>
      <c r="S368" s="2" t="e">
        <f t="shared" ca="1" si="80"/>
        <v>#REF!</v>
      </c>
      <c r="T368" s="1" t="str">
        <f>IF(R368&lt;0,MATCH(ABS(R368),$R370:$R$1000,0)+ROW($R370)-1,"")</f>
        <v/>
      </c>
      <c r="U368" s="1" t="str">
        <f t="shared" si="81"/>
        <v/>
      </c>
      <c r="V368" s="11" t="str">
        <f t="shared" ca="1" si="82"/>
        <v/>
      </c>
      <c r="W368" s="11"/>
      <c r="X368" s="11"/>
      <c r="Y368" s="12" t="str">
        <f ca="1">IF(V368&lt;&gt;"",IF(ABS($R368)&lt;0.8*Analyse!$AO$7/2,ABS($V368-$S368)/(INDIRECT($X$5)/100),""),"")</f>
        <v/>
      </c>
      <c r="AL368" s="1"/>
      <c r="AM368" s="2"/>
    </row>
    <row r="369" spans="4:39" x14ac:dyDescent="0.2">
      <c r="D369" s="13" t="str">
        <f>IF(B369&lt;&gt;"",TRUNC(B369-Analyse!$AP$7,2),"")</f>
        <v/>
      </c>
      <c r="F369" s="1" t="str">
        <f t="shared" si="83"/>
        <v/>
      </c>
      <c r="G369" s="12" t="str">
        <f ca="1">IF(F369&lt;&gt;"",ROW($D$5)+MATCH(F369,INDIRECT(Analyse!$AR$7):INDIRECT(Analyse!$AS$7)),"")</f>
        <v/>
      </c>
      <c r="H369" s="1" t="str">
        <f t="shared" ca="1" si="70"/>
        <v/>
      </c>
      <c r="I369" s="1" t="e">
        <f t="shared" ca="1" si="71"/>
        <v>#VALUE!</v>
      </c>
      <c r="J369" s="1" t="str">
        <f t="shared" ca="1" si="72"/>
        <v>C</v>
      </c>
      <c r="K369" s="1" t="e">
        <f t="shared" ca="1" si="73"/>
        <v>#VALUE!</v>
      </c>
      <c r="L369" s="10" t="e">
        <f t="shared" ca="1" si="74"/>
        <v>#REF!</v>
      </c>
      <c r="M369" s="10" t="e">
        <f t="shared" ca="1" si="75"/>
        <v>#REF!</v>
      </c>
      <c r="N369" s="2" t="e">
        <f t="shared" ca="1" si="76"/>
        <v>#REF!</v>
      </c>
      <c r="O369" s="10" t="e">
        <f t="shared" ca="1" si="77"/>
        <v>#REF!</v>
      </c>
      <c r="P369" s="2" t="e">
        <f t="shared" ca="1" si="78"/>
        <v>#REF!</v>
      </c>
      <c r="R369" s="1" t="str">
        <f t="shared" si="79"/>
        <v/>
      </c>
      <c r="S369" s="2" t="e">
        <f t="shared" ca="1" si="80"/>
        <v>#REF!</v>
      </c>
      <c r="T369" s="1" t="str">
        <f>IF(R369&lt;0,MATCH(ABS(R369),$R371:$R$1000,0)+ROW($R371)-1,"")</f>
        <v/>
      </c>
      <c r="U369" s="1" t="str">
        <f t="shared" si="81"/>
        <v/>
      </c>
      <c r="V369" s="11" t="str">
        <f t="shared" ca="1" si="82"/>
        <v/>
      </c>
      <c r="W369" s="11"/>
      <c r="X369" s="11"/>
      <c r="Y369" s="12" t="str">
        <f ca="1">IF(V369&lt;&gt;"",IF(ABS($R369)&lt;0.8*Analyse!$AO$7/2,ABS($V369-$S369)/(INDIRECT($X$5)/100),""),"")</f>
        <v/>
      </c>
      <c r="AL369" s="1"/>
      <c r="AM369" s="2"/>
    </row>
    <row r="370" spans="4:39" x14ac:dyDescent="0.2">
      <c r="D370" s="13" t="str">
        <f>IF(B370&lt;&gt;"",TRUNC(B370-Analyse!$AP$7,2),"")</f>
        <v/>
      </c>
      <c r="F370" s="1" t="str">
        <f t="shared" si="83"/>
        <v/>
      </c>
      <c r="G370" s="12" t="str">
        <f ca="1">IF(F370&lt;&gt;"",ROW($D$5)+MATCH(F370,INDIRECT(Analyse!$AR$7):INDIRECT(Analyse!$AS$7)),"")</f>
        <v/>
      </c>
      <c r="H370" s="1" t="str">
        <f t="shared" ca="1" si="70"/>
        <v/>
      </c>
      <c r="I370" s="1" t="e">
        <f t="shared" ca="1" si="71"/>
        <v>#VALUE!</v>
      </c>
      <c r="J370" s="1" t="str">
        <f t="shared" ca="1" si="72"/>
        <v>C</v>
      </c>
      <c r="K370" s="1" t="e">
        <f t="shared" ca="1" si="73"/>
        <v>#VALUE!</v>
      </c>
      <c r="L370" s="10" t="e">
        <f t="shared" ca="1" si="74"/>
        <v>#REF!</v>
      </c>
      <c r="M370" s="10" t="e">
        <f t="shared" ca="1" si="75"/>
        <v>#REF!</v>
      </c>
      <c r="N370" s="2" t="e">
        <f t="shared" ca="1" si="76"/>
        <v>#REF!</v>
      </c>
      <c r="O370" s="10" t="e">
        <f t="shared" ca="1" si="77"/>
        <v>#REF!</v>
      </c>
      <c r="P370" s="2" t="e">
        <f t="shared" ca="1" si="78"/>
        <v>#REF!</v>
      </c>
      <c r="R370" s="1" t="str">
        <f t="shared" si="79"/>
        <v/>
      </c>
      <c r="S370" s="2" t="e">
        <f t="shared" ca="1" si="80"/>
        <v>#REF!</v>
      </c>
      <c r="T370" s="1" t="str">
        <f>IF(R370&lt;0,MATCH(ABS(R370),$R372:$R$1000,0)+ROW($R372)-1,"")</f>
        <v/>
      </c>
      <c r="U370" s="1" t="str">
        <f t="shared" si="81"/>
        <v/>
      </c>
      <c r="V370" s="11" t="str">
        <f t="shared" ca="1" si="82"/>
        <v/>
      </c>
      <c r="W370" s="11"/>
      <c r="X370" s="11"/>
      <c r="Y370" s="12" t="str">
        <f ca="1">IF(V370&lt;&gt;"",IF(ABS($R370)&lt;0.8*Analyse!$AO$7/2,ABS($V370-$S370)/(INDIRECT($X$5)/100),""),"")</f>
        <v/>
      </c>
      <c r="AL370" s="1"/>
      <c r="AM370" s="2"/>
    </row>
    <row r="371" spans="4:39" x14ac:dyDescent="0.2">
      <c r="D371" s="13" t="str">
        <f>IF(B371&lt;&gt;"",TRUNC(B371-Analyse!$AP$7,2),"")</f>
        <v/>
      </c>
      <c r="F371" s="1" t="str">
        <f t="shared" si="83"/>
        <v/>
      </c>
      <c r="G371" s="12" t="str">
        <f ca="1">IF(F371&lt;&gt;"",ROW($D$5)+MATCH(F371,INDIRECT(Analyse!$AR$7):INDIRECT(Analyse!$AS$7)),"")</f>
        <v/>
      </c>
      <c r="H371" s="1" t="str">
        <f t="shared" ca="1" si="70"/>
        <v/>
      </c>
      <c r="I371" s="1" t="e">
        <f t="shared" ca="1" si="71"/>
        <v>#VALUE!</v>
      </c>
      <c r="J371" s="1" t="str">
        <f t="shared" ca="1" si="72"/>
        <v>C</v>
      </c>
      <c r="K371" s="1" t="e">
        <f t="shared" ca="1" si="73"/>
        <v>#VALUE!</v>
      </c>
      <c r="L371" s="10" t="e">
        <f t="shared" ca="1" si="74"/>
        <v>#REF!</v>
      </c>
      <c r="M371" s="10" t="e">
        <f t="shared" ca="1" si="75"/>
        <v>#REF!</v>
      </c>
      <c r="N371" s="2" t="e">
        <f t="shared" ca="1" si="76"/>
        <v>#REF!</v>
      </c>
      <c r="O371" s="10" t="e">
        <f t="shared" ca="1" si="77"/>
        <v>#REF!</v>
      </c>
      <c r="P371" s="2" t="e">
        <f t="shared" ca="1" si="78"/>
        <v>#REF!</v>
      </c>
      <c r="R371" s="1" t="str">
        <f t="shared" si="79"/>
        <v/>
      </c>
      <c r="S371" s="2" t="e">
        <f t="shared" ca="1" si="80"/>
        <v>#REF!</v>
      </c>
      <c r="T371" s="1" t="str">
        <f>IF(R371&lt;0,MATCH(ABS(R371),$R373:$R$1000,0)+ROW($R373)-1,"")</f>
        <v/>
      </c>
      <c r="U371" s="1" t="str">
        <f t="shared" si="81"/>
        <v/>
      </c>
      <c r="V371" s="11" t="str">
        <f t="shared" ca="1" si="82"/>
        <v/>
      </c>
      <c r="W371" s="11"/>
      <c r="X371" s="11"/>
      <c r="Y371" s="12" t="str">
        <f ca="1">IF(V371&lt;&gt;"",IF(ABS($R371)&lt;0.8*Analyse!$AO$7/2,ABS($V371-$S371)/(INDIRECT($X$5)/100),""),"")</f>
        <v/>
      </c>
      <c r="AL371" s="1"/>
      <c r="AM371" s="2"/>
    </row>
    <row r="372" spans="4:39" x14ac:dyDescent="0.2">
      <c r="D372" s="13" t="str">
        <f>IF(B372&lt;&gt;"",TRUNC(B372-Analyse!$AP$7,2),"")</f>
        <v/>
      </c>
      <c r="F372" s="1" t="str">
        <f t="shared" si="83"/>
        <v/>
      </c>
      <c r="G372" s="12" t="str">
        <f ca="1">IF(F372&lt;&gt;"",ROW($D$5)+MATCH(F372,INDIRECT(Analyse!$AR$7):INDIRECT(Analyse!$AS$7)),"")</f>
        <v/>
      </c>
      <c r="H372" s="1" t="str">
        <f t="shared" ca="1" si="70"/>
        <v/>
      </c>
      <c r="I372" s="1" t="e">
        <f t="shared" ca="1" si="71"/>
        <v>#VALUE!</v>
      </c>
      <c r="J372" s="1" t="str">
        <f t="shared" ca="1" si="72"/>
        <v>C</v>
      </c>
      <c r="K372" s="1" t="e">
        <f t="shared" ca="1" si="73"/>
        <v>#VALUE!</v>
      </c>
      <c r="L372" s="10" t="e">
        <f t="shared" ca="1" si="74"/>
        <v>#REF!</v>
      </c>
      <c r="M372" s="10" t="e">
        <f t="shared" ca="1" si="75"/>
        <v>#REF!</v>
      </c>
      <c r="N372" s="2" t="e">
        <f t="shared" ca="1" si="76"/>
        <v>#REF!</v>
      </c>
      <c r="O372" s="10" t="e">
        <f t="shared" ca="1" si="77"/>
        <v>#REF!</v>
      </c>
      <c r="P372" s="2" t="e">
        <f t="shared" ca="1" si="78"/>
        <v>#REF!</v>
      </c>
      <c r="R372" s="1" t="str">
        <f t="shared" si="79"/>
        <v/>
      </c>
      <c r="S372" s="2" t="e">
        <f t="shared" ca="1" si="80"/>
        <v>#REF!</v>
      </c>
      <c r="T372" s="1" t="str">
        <f>IF(R372&lt;0,MATCH(ABS(R372),$R374:$R$1000,0)+ROW($R374)-1,"")</f>
        <v/>
      </c>
      <c r="U372" s="1" t="str">
        <f t="shared" si="81"/>
        <v/>
      </c>
      <c r="V372" s="11" t="str">
        <f t="shared" ca="1" si="82"/>
        <v/>
      </c>
      <c r="W372" s="11"/>
      <c r="X372" s="11"/>
      <c r="Y372" s="12" t="str">
        <f ca="1">IF(V372&lt;&gt;"",IF(ABS($R372)&lt;0.8*Analyse!$AO$7/2,ABS($V372-$S372)/(INDIRECT($X$5)/100),""),"")</f>
        <v/>
      </c>
      <c r="AL372" s="1"/>
      <c r="AM372" s="2"/>
    </row>
    <row r="373" spans="4:39" x14ac:dyDescent="0.2">
      <c r="D373" s="13" t="str">
        <f>IF(B373&lt;&gt;"",TRUNC(B373-Analyse!$AP$7,2),"")</f>
        <v/>
      </c>
      <c r="F373" s="1" t="str">
        <f t="shared" si="83"/>
        <v/>
      </c>
      <c r="G373" s="12" t="str">
        <f ca="1">IF(F373&lt;&gt;"",ROW($D$5)+MATCH(F373,INDIRECT(Analyse!$AR$7):INDIRECT(Analyse!$AS$7)),"")</f>
        <v/>
      </c>
      <c r="H373" s="1" t="str">
        <f t="shared" ca="1" si="70"/>
        <v/>
      </c>
      <c r="I373" s="1" t="e">
        <f t="shared" ca="1" si="71"/>
        <v>#VALUE!</v>
      </c>
      <c r="J373" s="1" t="str">
        <f t="shared" ca="1" si="72"/>
        <v>C</v>
      </c>
      <c r="K373" s="1" t="e">
        <f t="shared" ca="1" si="73"/>
        <v>#VALUE!</v>
      </c>
      <c r="L373" s="10" t="e">
        <f t="shared" ca="1" si="74"/>
        <v>#REF!</v>
      </c>
      <c r="M373" s="10" t="e">
        <f t="shared" ca="1" si="75"/>
        <v>#REF!</v>
      </c>
      <c r="N373" s="2" t="e">
        <f t="shared" ca="1" si="76"/>
        <v>#REF!</v>
      </c>
      <c r="O373" s="10" t="e">
        <f t="shared" ca="1" si="77"/>
        <v>#REF!</v>
      </c>
      <c r="P373" s="2" t="e">
        <f t="shared" ca="1" si="78"/>
        <v>#REF!</v>
      </c>
      <c r="R373" s="1" t="str">
        <f t="shared" si="79"/>
        <v/>
      </c>
      <c r="S373" s="2" t="e">
        <f t="shared" ca="1" si="80"/>
        <v>#REF!</v>
      </c>
      <c r="T373" s="1" t="str">
        <f>IF(R373&lt;0,MATCH(ABS(R373),$R375:$R$1000,0)+ROW($R375)-1,"")</f>
        <v/>
      </c>
      <c r="U373" s="1" t="str">
        <f t="shared" si="81"/>
        <v/>
      </c>
      <c r="V373" s="11" t="str">
        <f t="shared" ca="1" si="82"/>
        <v/>
      </c>
      <c r="W373" s="11"/>
      <c r="X373" s="11"/>
      <c r="Y373" s="12" t="str">
        <f ca="1">IF(V373&lt;&gt;"",IF(ABS($R373)&lt;0.8*Analyse!$AO$7/2,ABS($V373-$S373)/(INDIRECT($X$5)/100),""),"")</f>
        <v/>
      </c>
      <c r="AL373" s="1"/>
      <c r="AM373" s="2"/>
    </row>
    <row r="374" spans="4:39" x14ac:dyDescent="0.2">
      <c r="D374" s="13" t="str">
        <f>IF(B374&lt;&gt;"",TRUNC(B374-Analyse!$AP$7,2),"")</f>
        <v/>
      </c>
      <c r="F374" s="1" t="str">
        <f t="shared" si="83"/>
        <v/>
      </c>
      <c r="G374" s="12" t="str">
        <f ca="1">IF(F374&lt;&gt;"",ROW($D$5)+MATCH(F374,INDIRECT(Analyse!$AR$7):INDIRECT(Analyse!$AS$7)),"")</f>
        <v/>
      </c>
      <c r="H374" s="1" t="str">
        <f t="shared" ca="1" si="70"/>
        <v/>
      </c>
      <c r="I374" s="1" t="e">
        <f t="shared" ca="1" si="71"/>
        <v>#VALUE!</v>
      </c>
      <c r="J374" s="1" t="str">
        <f t="shared" ca="1" si="72"/>
        <v>C</v>
      </c>
      <c r="K374" s="1" t="e">
        <f t="shared" ca="1" si="73"/>
        <v>#VALUE!</v>
      </c>
      <c r="L374" s="10" t="e">
        <f t="shared" ca="1" si="74"/>
        <v>#REF!</v>
      </c>
      <c r="M374" s="10" t="e">
        <f t="shared" ca="1" si="75"/>
        <v>#REF!</v>
      </c>
      <c r="N374" s="2" t="e">
        <f t="shared" ca="1" si="76"/>
        <v>#REF!</v>
      </c>
      <c r="O374" s="10" t="e">
        <f t="shared" ca="1" si="77"/>
        <v>#REF!</v>
      </c>
      <c r="P374" s="2" t="e">
        <f t="shared" ca="1" si="78"/>
        <v>#REF!</v>
      </c>
      <c r="R374" s="1" t="str">
        <f t="shared" si="79"/>
        <v/>
      </c>
      <c r="S374" s="2" t="e">
        <f t="shared" ca="1" si="80"/>
        <v>#REF!</v>
      </c>
      <c r="T374" s="1" t="str">
        <f>IF(R374&lt;0,MATCH(ABS(R374),$R376:$R$1000,0)+ROW($R376)-1,"")</f>
        <v/>
      </c>
      <c r="U374" s="1" t="str">
        <f t="shared" si="81"/>
        <v/>
      </c>
      <c r="V374" s="11" t="str">
        <f t="shared" ca="1" si="82"/>
        <v/>
      </c>
      <c r="W374" s="11"/>
      <c r="X374" s="11"/>
      <c r="Y374" s="12" t="str">
        <f ca="1">IF(V374&lt;&gt;"",IF(ABS($R374)&lt;0.8*Analyse!$AO$7/2,ABS($V374-$S374)/(INDIRECT($X$5)/100),""),"")</f>
        <v/>
      </c>
      <c r="AL374" s="1"/>
      <c r="AM374" s="2"/>
    </row>
    <row r="375" spans="4:39" x14ac:dyDescent="0.2">
      <c r="D375" s="13" t="str">
        <f>IF(B375&lt;&gt;"",TRUNC(B375-Analyse!$AP$7,2),"")</f>
        <v/>
      </c>
      <c r="F375" s="1" t="str">
        <f t="shared" si="83"/>
        <v/>
      </c>
      <c r="G375" s="12" t="str">
        <f ca="1">IF(F375&lt;&gt;"",ROW($D$5)+MATCH(F375,INDIRECT(Analyse!$AR$7):INDIRECT(Analyse!$AS$7)),"")</f>
        <v/>
      </c>
      <c r="H375" s="1" t="str">
        <f t="shared" ca="1" si="70"/>
        <v/>
      </c>
      <c r="I375" s="1" t="e">
        <f t="shared" ca="1" si="71"/>
        <v>#VALUE!</v>
      </c>
      <c r="J375" s="1" t="str">
        <f t="shared" ca="1" si="72"/>
        <v>C</v>
      </c>
      <c r="K375" s="1" t="e">
        <f t="shared" ca="1" si="73"/>
        <v>#VALUE!</v>
      </c>
      <c r="L375" s="10" t="e">
        <f t="shared" ca="1" si="74"/>
        <v>#REF!</v>
      </c>
      <c r="M375" s="10" t="e">
        <f t="shared" ca="1" si="75"/>
        <v>#REF!</v>
      </c>
      <c r="N375" s="2" t="e">
        <f t="shared" ca="1" si="76"/>
        <v>#REF!</v>
      </c>
      <c r="O375" s="10" t="e">
        <f t="shared" ca="1" si="77"/>
        <v>#REF!</v>
      </c>
      <c r="P375" s="2" t="e">
        <f t="shared" ca="1" si="78"/>
        <v>#REF!</v>
      </c>
      <c r="R375" s="1" t="str">
        <f t="shared" si="79"/>
        <v/>
      </c>
      <c r="S375" s="2" t="e">
        <f t="shared" ca="1" si="80"/>
        <v>#REF!</v>
      </c>
      <c r="T375" s="1" t="str">
        <f>IF(R375&lt;0,MATCH(ABS(R375),$R377:$R$1000,0)+ROW($R377)-1,"")</f>
        <v/>
      </c>
      <c r="U375" s="1" t="str">
        <f t="shared" si="81"/>
        <v/>
      </c>
      <c r="V375" s="11" t="str">
        <f t="shared" ca="1" si="82"/>
        <v/>
      </c>
      <c r="W375" s="11"/>
      <c r="X375" s="11"/>
      <c r="Y375" s="12" t="str">
        <f ca="1">IF(V375&lt;&gt;"",IF(ABS($R375)&lt;0.8*Analyse!$AO$7/2,ABS($V375-$S375)/(INDIRECT($X$5)/100),""),"")</f>
        <v/>
      </c>
      <c r="AL375" s="1"/>
      <c r="AM375" s="2"/>
    </row>
    <row r="376" spans="4:39" x14ac:dyDescent="0.2">
      <c r="D376" s="13" t="str">
        <f>IF(B376&lt;&gt;"",TRUNC(B376-Analyse!$AP$7,2),"")</f>
        <v/>
      </c>
      <c r="F376" s="1" t="str">
        <f t="shared" si="83"/>
        <v/>
      </c>
      <c r="G376" s="12" t="str">
        <f ca="1">IF(F376&lt;&gt;"",ROW($D$5)+MATCH(F376,INDIRECT(Analyse!$AR$7):INDIRECT(Analyse!$AS$7)),"")</f>
        <v/>
      </c>
      <c r="H376" s="1" t="str">
        <f t="shared" ca="1" si="70"/>
        <v/>
      </c>
      <c r="I376" s="1" t="e">
        <f t="shared" ca="1" si="71"/>
        <v>#VALUE!</v>
      </c>
      <c r="J376" s="1" t="str">
        <f t="shared" ca="1" si="72"/>
        <v>C</v>
      </c>
      <c r="K376" s="1" t="e">
        <f t="shared" ca="1" si="73"/>
        <v>#VALUE!</v>
      </c>
      <c r="L376" s="10" t="e">
        <f t="shared" ca="1" si="74"/>
        <v>#REF!</v>
      </c>
      <c r="M376" s="10" t="e">
        <f t="shared" ca="1" si="75"/>
        <v>#REF!</v>
      </c>
      <c r="N376" s="2" t="e">
        <f t="shared" ca="1" si="76"/>
        <v>#REF!</v>
      </c>
      <c r="O376" s="10" t="e">
        <f t="shared" ca="1" si="77"/>
        <v>#REF!</v>
      </c>
      <c r="P376" s="2" t="e">
        <f t="shared" ca="1" si="78"/>
        <v>#REF!</v>
      </c>
      <c r="R376" s="1" t="str">
        <f t="shared" si="79"/>
        <v/>
      </c>
      <c r="S376" s="2" t="e">
        <f t="shared" ca="1" si="80"/>
        <v>#REF!</v>
      </c>
      <c r="T376" s="1" t="str">
        <f>IF(R376&lt;0,MATCH(ABS(R376),$R378:$R$1000,0)+ROW($R378)-1,"")</f>
        <v/>
      </c>
      <c r="U376" s="1" t="str">
        <f t="shared" si="81"/>
        <v/>
      </c>
      <c r="V376" s="11" t="str">
        <f t="shared" ca="1" si="82"/>
        <v/>
      </c>
      <c r="W376" s="11"/>
      <c r="X376" s="11"/>
      <c r="Y376" s="12" t="str">
        <f ca="1">IF(V376&lt;&gt;"",IF(ABS($R376)&lt;0.8*Analyse!$AO$7/2,ABS($V376-$S376)/(INDIRECT($X$5)/100),""),"")</f>
        <v/>
      </c>
      <c r="AL376" s="1"/>
      <c r="AM376" s="2"/>
    </row>
    <row r="377" spans="4:39" x14ac:dyDescent="0.2">
      <c r="D377" s="13" t="str">
        <f>IF(B377&lt;&gt;"",TRUNC(B377-Analyse!$AP$7,2),"")</f>
        <v/>
      </c>
      <c r="F377" s="1" t="str">
        <f t="shared" si="83"/>
        <v/>
      </c>
      <c r="G377" s="12" t="str">
        <f ca="1">IF(F377&lt;&gt;"",ROW($D$5)+MATCH(F377,INDIRECT(Analyse!$AR$7):INDIRECT(Analyse!$AS$7)),"")</f>
        <v/>
      </c>
      <c r="H377" s="1" t="str">
        <f t="shared" ca="1" si="70"/>
        <v/>
      </c>
      <c r="I377" s="1" t="e">
        <f t="shared" ca="1" si="71"/>
        <v>#VALUE!</v>
      </c>
      <c r="J377" s="1" t="str">
        <f t="shared" ca="1" si="72"/>
        <v>C</v>
      </c>
      <c r="K377" s="1" t="e">
        <f t="shared" ca="1" si="73"/>
        <v>#VALUE!</v>
      </c>
      <c r="L377" s="10" t="e">
        <f t="shared" ca="1" si="74"/>
        <v>#REF!</v>
      </c>
      <c r="M377" s="10" t="e">
        <f t="shared" ca="1" si="75"/>
        <v>#REF!</v>
      </c>
      <c r="N377" s="2" t="e">
        <f t="shared" ca="1" si="76"/>
        <v>#REF!</v>
      </c>
      <c r="O377" s="10" t="e">
        <f t="shared" ca="1" si="77"/>
        <v>#REF!</v>
      </c>
      <c r="P377" s="2" t="e">
        <f t="shared" ca="1" si="78"/>
        <v>#REF!</v>
      </c>
      <c r="R377" s="1" t="str">
        <f t="shared" si="79"/>
        <v/>
      </c>
      <c r="S377" s="2" t="e">
        <f t="shared" ca="1" si="80"/>
        <v>#REF!</v>
      </c>
      <c r="T377" s="1" t="str">
        <f>IF(R377&lt;0,MATCH(ABS(R377),$R379:$R$1000,0)+ROW($R379)-1,"")</f>
        <v/>
      </c>
      <c r="U377" s="1" t="str">
        <f t="shared" si="81"/>
        <v/>
      </c>
      <c r="V377" s="11" t="str">
        <f t="shared" ca="1" si="82"/>
        <v/>
      </c>
      <c r="W377" s="11"/>
      <c r="X377" s="11"/>
      <c r="Y377" s="12" t="str">
        <f ca="1">IF(V377&lt;&gt;"",IF(ABS($R377)&lt;0.8*Analyse!$AO$7/2,ABS($V377-$S377)/(INDIRECT($X$5)/100),""),"")</f>
        <v/>
      </c>
      <c r="AL377" s="1"/>
      <c r="AM377" s="2"/>
    </row>
    <row r="378" spans="4:39" x14ac:dyDescent="0.2">
      <c r="D378" s="13" t="str">
        <f>IF(B378&lt;&gt;"",TRUNC(B378-Analyse!$AP$7,2),"")</f>
        <v/>
      </c>
      <c r="F378" s="1" t="str">
        <f t="shared" si="83"/>
        <v/>
      </c>
      <c r="G378" s="12" t="str">
        <f ca="1">IF(F378&lt;&gt;"",ROW($D$5)+MATCH(F378,INDIRECT(Analyse!$AR$7):INDIRECT(Analyse!$AS$7)),"")</f>
        <v/>
      </c>
      <c r="H378" s="1" t="str">
        <f t="shared" ca="1" si="70"/>
        <v/>
      </c>
      <c r="I378" s="1" t="e">
        <f t="shared" ca="1" si="71"/>
        <v>#VALUE!</v>
      </c>
      <c r="J378" s="1" t="str">
        <f t="shared" ca="1" si="72"/>
        <v>C</v>
      </c>
      <c r="K378" s="1" t="e">
        <f t="shared" ca="1" si="73"/>
        <v>#VALUE!</v>
      </c>
      <c r="L378" s="10" t="e">
        <f t="shared" ca="1" si="74"/>
        <v>#REF!</v>
      </c>
      <c r="M378" s="10" t="e">
        <f t="shared" ca="1" si="75"/>
        <v>#REF!</v>
      </c>
      <c r="N378" s="2" t="e">
        <f t="shared" ca="1" si="76"/>
        <v>#REF!</v>
      </c>
      <c r="O378" s="10" t="e">
        <f t="shared" ca="1" si="77"/>
        <v>#REF!</v>
      </c>
      <c r="P378" s="2" t="e">
        <f t="shared" ca="1" si="78"/>
        <v>#REF!</v>
      </c>
      <c r="R378" s="1" t="str">
        <f t="shared" si="79"/>
        <v/>
      </c>
      <c r="S378" s="2" t="e">
        <f t="shared" ca="1" si="80"/>
        <v>#REF!</v>
      </c>
      <c r="T378" s="1" t="str">
        <f>IF(R378&lt;0,MATCH(ABS(R378),$R380:$R$1000,0)+ROW($R380)-1,"")</f>
        <v/>
      </c>
      <c r="U378" s="1" t="str">
        <f t="shared" si="81"/>
        <v/>
      </c>
      <c r="V378" s="11" t="str">
        <f t="shared" ca="1" si="82"/>
        <v/>
      </c>
      <c r="W378" s="11"/>
      <c r="X378" s="11"/>
      <c r="Y378" s="12" t="str">
        <f ca="1">IF(V378&lt;&gt;"",IF(ABS($R378)&lt;0.8*Analyse!$AO$7/2,ABS($V378-$S378)/(INDIRECT($X$5)/100),""),"")</f>
        <v/>
      </c>
      <c r="AL378" s="1"/>
      <c r="AM378" s="2"/>
    </row>
    <row r="379" spans="4:39" x14ac:dyDescent="0.2">
      <c r="D379" s="13" t="str">
        <f>IF(B379&lt;&gt;"",TRUNC(B379-Analyse!$AP$7,2),"")</f>
        <v/>
      </c>
      <c r="F379" s="1" t="str">
        <f t="shared" si="83"/>
        <v/>
      </c>
      <c r="G379" s="12" t="str">
        <f ca="1">IF(F379&lt;&gt;"",ROW($D$5)+MATCH(F379,INDIRECT(Analyse!$AR$7):INDIRECT(Analyse!$AS$7)),"")</f>
        <v/>
      </c>
      <c r="H379" s="1" t="str">
        <f t="shared" ca="1" si="70"/>
        <v/>
      </c>
      <c r="I379" s="1" t="e">
        <f t="shared" ca="1" si="71"/>
        <v>#VALUE!</v>
      </c>
      <c r="J379" s="1" t="str">
        <f t="shared" ca="1" si="72"/>
        <v>C</v>
      </c>
      <c r="K379" s="1" t="e">
        <f t="shared" ca="1" si="73"/>
        <v>#VALUE!</v>
      </c>
      <c r="L379" s="10" t="e">
        <f t="shared" ca="1" si="74"/>
        <v>#REF!</v>
      </c>
      <c r="M379" s="10" t="e">
        <f t="shared" ca="1" si="75"/>
        <v>#REF!</v>
      </c>
      <c r="N379" s="2" t="e">
        <f t="shared" ca="1" si="76"/>
        <v>#REF!</v>
      </c>
      <c r="O379" s="10" t="e">
        <f t="shared" ca="1" si="77"/>
        <v>#REF!</v>
      </c>
      <c r="P379" s="2" t="e">
        <f t="shared" ca="1" si="78"/>
        <v>#REF!</v>
      </c>
      <c r="R379" s="1" t="str">
        <f t="shared" si="79"/>
        <v/>
      </c>
      <c r="S379" s="2" t="e">
        <f t="shared" ca="1" si="80"/>
        <v>#REF!</v>
      </c>
      <c r="T379" s="1" t="str">
        <f>IF(R379&lt;0,MATCH(ABS(R379),$R381:$R$1000,0)+ROW($R381)-1,"")</f>
        <v/>
      </c>
      <c r="U379" s="1" t="str">
        <f t="shared" si="81"/>
        <v/>
      </c>
      <c r="V379" s="11" t="str">
        <f t="shared" ca="1" si="82"/>
        <v/>
      </c>
      <c r="W379" s="11"/>
      <c r="X379" s="11"/>
      <c r="Y379" s="12" t="str">
        <f ca="1">IF(V379&lt;&gt;"",IF(ABS($R379)&lt;0.8*Analyse!$AO$7/2,ABS($V379-$S379)/(INDIRECT($X$5)/100),""),"")</f>
        <v/>
      </c>
      <c r="AL379" s="1"/>
      <c r="AM379" s="2"/>
    </row>
    <row r="380" spans="4:39" x14ac:dyDescent="0.2">
      <c r="D380" s="13" t="str">
        <f>IF(B380&lt;&gt;"",TRUNC(B380-Analyse!$AP$7,2),"")</f>
        <v/>
      </c>
      <c r="F380" s="1" t="str">
        <f t="shared" si="83"/>
        <v/>
      </c>
      <c r="G380" s="12" t="str">
        <f ca="1">IF(F380&lt;&gt;"",ROW($D$5)+MATCH(F380,INDIRECT(Analyse!$AR$7):INDIRECT(Analyse!$AS$7)),"")</f>
        <v/>
      </c>
      <c r="H380" s="1" t="str">
        <f t="shared" ca="1" si="70"/>
        <v/>
      </c>
      <c r="I380" s="1" t="e">
        <f t="shared" ca="1" si="71"/>
        <v>#VALUE!</v>
      </c>
      <c r="J380" s="1" t="str">
        <f t="shared" ca="1" si="72"/>
        <v>C</v>
      </c>
      <c r="K380" s="1" t="e">
        <f t="shared" ca="1" si="73"/>
        <v>#VALUE!</v>
      </c>
      <c r="L380" s="10" t="e">
        <f t="shared" ca="1" si="74"/>
        <v>#REF!</v>
      </c>
      <c r="M380" s="10" t="e">
        <f t="shared" ca="1" si="75"/>
        <v>#REF!</v>
      </c>
      <c r="N380" s="2" t="e">
        <f t="shared" ca="1" si="76"/>
        <v>#REF!</v>
      </c>
      <c r="O380" s="10" t="e">
        <f t="shared" ca="1" si="77"/>
        <v>#REF!</v>
      </c>
      <c r="P380" s="2" t="e">
        <f t="shared" ca="1" si="78"/>
        <v>#REF!</v>
      </c>
      <c r="R380" s="1" t="str">
        <f t="shared" si="79"/>
        <v/>
      </c>
      <c r="S380" s="2" t="e">
        <f t="shared" ca="1" si="80"/>
        <v>#REF!</v>
      </c>
      <c r="T380" s="1" t="str">
        <f>IF(R380&lt;0,MATCH(ABS(R380),$R382:$R$1000,0)+ROW($R382)-1,"")</f>
        <v/>
      </c>
      <c r="U380" s="1" t="str">
        <f t="shared" si="81"/>
        <v/>
      </c>
      <c r="V380" s="11" t="str">
        <f t="shared" ca="1" si="82"/>
        <v/>
      </c>
      <c r="W380" s="11"/>
      <c r="X380" s="11"/>
      <c r="Y380" s="12" t="str">
        <f ca="1">IF(V380&lt;&gt;"",IF(ABS($R380)&lt;0.8*Analyse!$AO$7/2,ABS($V380-$S380)/(INDIRECT($X$5)/100),""),"")</f>
        <v/>
      </c>
      <c r="AL380" s="1"/>
      <c r="AM380" s="2"/>
    </row>
    <row r="381" spans="4:39" x14ac:dyDescent="0.2">
      <c r="D381" s="13" t="str">
        <f>IF(B381&lt;&gt;"",TRUNC(B381-Analyse!$AP$7,2),"")</f>
        <v/>
      </c>
      <c r="F381" s="1" t="str">
        <f t="shared" si="83"/>
        <v/>
      </c>
      <c r="G381" s="12" t="str">
        <f ca="1">IF(F381&lt;&gt;"",ROW($D$5)+MATCH(F381,INDIRECT(Analyse!$AR$7):INDIRECT(Analyse!$AS$7)),"")</f>
        <v/>
      </c>
      <c r="H381" s="1" t="str">
        <f t="shared" ca="1" si="70"/>
        <v/>
      </c>
      <c r="I381" s="1" t="e">
        <f t="shared" ca="1" si="71"/>
        <v>#VALUE!</v>
      </c>
      <c r="J381" s="1" t="str">
        <f t="shared" ca="1" si="72"/>
        <v>C</v>
      </c>
      <c r="K381" s="1" t="e">
        <f t="shared" ca="1" si="73"/>
        <v>#VALUE!</v>
      </c>
      <c r="L381" s="10" t="e">
        <f t="shared" ca="1" si="74"/>
        <v>#REF!</v>
      </c>
      <c r="M381" s="10" t="e">
        <f t="shared" ca="1" si="75"/>
        <v>#REF!</v>
      </c>
      <c r="N381" s="2" t="e">
        <f t="shared" ca="1" si="76"/>
        <v>#REF!</v>
      </c>
      <c r="O381" s="10" t="e">
        <f t="shared" ca="1" si="77"/>
        <v>#REF!</v>
      </c>
      <c r="P381" s="2" t="e">
        <f t="shared" ca="1" si="78"/>
        <v>#REF!</v>
      </c>
      <c r="R381" s="1" t="str">
        <f t="shared" si="79"/>
        <v/>
      </c>
      <c r="S381" s="2" t="e">
        <f t="shared" ca="1" si="80"/>
        <v>#REF!</v>
      </c>
      <c r="T381" s="1" t="str">
        <f>IF(R381&lt;0,MATCH(ABS(R381),$R383:$R$1000,0)+ROW($R383)-1,"")</f>
        <v/>
      </c>
      <c r="U381" s="1" t="str">
        <f t="shared" si="81"/>
        <v/>
      </c>
      <c r="V381" s="11" t="str">
        <f t="shared" ca="1" si="82"/>
        <v/>
      </c>
      <c r="W381" s="11"/>
      <c r="X381" s="11"/>
      <c r="Y381" s="12" t="str">
        <f ca="1">IF(V381&lt;&gt;"",IF(ABS($R381)&lt;0.8*Analyse!$AO$7/2,ABS($V381-$S381)/(INDIRECT($X$5)/100),""),"")</f>
        <v/>
      </c>
      <c r="AL381" s="1"/>
      <c r="AM381" s="2"/>
    </row>
    <row r="382" spans="4:39" x14ac:dyDescent="0.2">
      <c r="D382" s="13" t="str">
        <f>IF(B382&lt;&gt;"",TRUNC(B382-Analyse!$AP$7,2),"")</f>
        <v/>
      </c>
      <c r="F382" s="1" t="str">
        <f t="shared" si="83"/>
        <v/>
      </c>
      <c r="G382" s="12" t="str">
        <f ca="1">IF(F382&lt;&gt;"",ROW($D$5)+MATCH(F382,INDIRECT(Analyse!$AR$7):INDIRECT(Analyse!$AS$7)),"")</f>
        <v/>
      </c>
      <c r="H382" s="1" t="str">
        <f t="shared" ca="1" si="70"/>
        <v/>
      </c>
      <c r="I382" s="1" t="e">
        <f t="shared" ca="1" si="71"/>
        <v>#VALUE!</v>
      </c>
      <c r="J382" s="1" t="str">
        <f t="shared" ca="1" si="72"/>
        <v>C</v>
      </c>
      <c r="K382" s="1" t="e">
        <f t="shared" ca="1" si="73"/>
        <v>#VALUE!</v>
      </c>
      <c r="L382" s="10" t="e">
        <f t="shared" ca="1" si="74"/>
        <v>#REF!</v>
      </c>
      <c r="M382" s="10" t="e">
        <f t="shared" ca="1" si="75"/>
        <v>#REF!</v>
      </c>
      <c r="N382" s="2" t="e">
        <f t="shared" ca="1" si="76"/>
        <v>#REF!</v>
      </c>
      <c r="O382" s="10" t="e">
        <f t="shared" ca="1" si="77"/>
        <v>#REF!</v>
      </c>
      <c r="P382" s="2" t="e">
        <f t="shared" ca="1" si="78"/>
        <v>#REF!</v>
      </c>
      <c r="R382" s="1" t="str">
        <f t="shared" si="79"/>
        <v/>
      </c>
      <c r="S382" s="2" t="e">
        <f t="shared" ca="1" si="80"/>
        <v>#REF!</v>
      </c>
      <c r="T382" s="1" t="str">
        <f>IF(R382&lt;0,MATCH(ABS(R382),$R384:$R$1000,0)+ROW($R384)-1,"")</f>
        <v/>
      </c>
      <c r="U382" s="1" t="str">
        <f t="shared" si="81"/>
        <v/>
      </c>
      <c r="V382" s="11" t="str">
        <f t="shared" ca="1" si="82"/>
        <v/>
      </c>
      <c r="W382" s="11"/>
      <c r="X382" s="11"/>
      <c r="Y382" s="12" t="str">
        <f ca="1">IF(V382&lt;&gt;"",IF(ABS($R382)&lt;0.8*Analyse!$AO$7/2,ABS($V382-$S382)/(INDIRECT($X$5)/100),""),"")</f>
        <v/>
      </c>
      <c r="AL382" s="1"/>
      <c r="AM382" s="2"/>
    </row>
    <row r="383" spans="4:39" x14ac:dyDescent="0.2">
      <c r="D383" s="13" t="str">
        <f>IF(B383&lt;&gt;"",TRUNC(B383-Analyse!$AP$7,2),"")</f>
        <v/>
      </c>
      <c r="F383" s="1" t="str">
        <f t="shared" si="83"/>
        <v/>
      </c>
      <c r="G383" s="12" t="str">
        <f ca="1">IF(F383&lt;&gt;"",ROW($D$5)+MATCH(F383,INDIRECT(Analyse!$AR$7):INDIRECT(Analyse!$AS$7)),"")</f>
        <v/>
      </c>
      <c r="H383" s="1" t="str">
        <f t="shared" ca="1" si="70"/>
        <v/>
      </c>
      <c r="I383" s="1" t="e">
        <f t="shared" ca="1" si="71"/>
        <v>#VALUE!</v>
      </c>
      <c r="J383" s="1" t="str">
        <f t="shared" ca="1" si="72"/>
        <v>C</v>
      </c>
      <c r="K383" s="1" t="e">
        <f t="shared" ca="1" si="73"/>
        <v>#VALUE!</v>
      </c>
      <c r="L383" s="10" t="e">
        <f t="shared" ca="1" si="74"/>
        <v>#REF!</v>
      </c>
      <c r="M383" s="10" t="e">
        <f t="shared" ca="1" si="75"/>
        <v>#REF!</v>
      </c>
      <c r="N383" s="2" t="e">
        <f t="shared" ca="1" si="76"/>
        <v>#REF!</v>
      </c>
      <c r="O383" s="10" t="e">
        <f t="shared" ca="1" si="77"/>
        <v>#REF!</v>
      </c>
      <c r="P383" s="2" t="e">
        <f t="shared" ca="1" si="78"/>
        <v>#REF!</v>
      </c>
      <c r="R383" s="1" t="str">
        <f t="shared" si="79"/>
        <v/>
      </c>
      <c r="S383" s="2" t="e">
        <f t="shared" ca="1" si="80"/>
        <v>#REF!</v>
      </c>
      <c r="T383" s="1" t="str">
        <f>IF(R383&lt;0,MATCH(ABS(R383),$R385:$R$1000,0)+ROW($R385)-1,"")</f>
        <v/>
      </c>
      <c r="U383" s="1" t="str">
        <f t="shared" si="81"/>
        <v/>
      </c>
      <c r="V383" s="11" t="str">
        <f t="shared" ca="1" si="82"/>
        <v/>
      </c>
      <c r="W383" s="11"/>
      <c r="X383" s="11"/>
      <c r="Y383" s="12" t="str">
        <f ca="1">IF(V383&lt;&gt;"",IF(ABS($R383)&lt;0.8*Analyse!$AO$7/2,ABS($V383-$S383)/(INDIRECT($X$5)/100),""),"")</f>
        <v/>
      </c>
      <c r="AL383" s="1"/>
      <c r="AM383" s="2"/>
    </row>
    <row r="384" spans="4:39" x14ac:dyDescent="0.2">
      <c r="D384" s="13" t="str">
        <f>IF(B384&lt;&gt;"",TRUNC(B384-Analyse!$AP$7,2),"")</f>
        <v/>
      </c>
      <c r="F384" s="1" t="str">
        <f t="shared" si="83"/>
        <v/>
      </c>
      <c r="G384" s="12" t="str">
        <f ca="1">IF(F384&lt;&gt;"",ROW($D$5)+MATCH(F384,INDIRECT(Analyse!$AR$7):INDIRECT(Analyse!$AS$7)),"")</f>
        <v/>
      </c>
      <c r="H384" s="1" t="str">
        <f t="shared" ca="1" si="70"/>
        <v/>
      </c>
      <c r="I384" s="1" t="e">
        <f t="shared" ca="1" si="71"/>
        <v>#VALUE!</v>
      </c>
      <c r="J384" s="1" t="str">
        <f t="shared" ca="1" si="72"/>
        <v>C</v>
      </c>
      <c r="K384" s="1" t="e">
        <f t="shared" ca="1" si="73"/>
        <v>#VALUE!</v>
      </c>
      <c r="L384" s="10" t="e">
        <f t="shared" ca="1" si="74"/>
        <v>#REF!</v>
      </c>
      <c r="M384" s="10" t="e">
        <f t="shared" ca="1" si="75"/>
        <v>#REF!</v>
      </c>
      <c r="N384" s="2" t="e">
        <f t="shared" ca="1" si="76"/>
        <v>#REF!</v>
      </c>
      <c r="O384" s="10" t="e">
        <f t="shared" ca="1" si="77"/>
        <v>#REF!</v>
      </c>
      <c r="P384" s="2" t="e">
        <f t="shared" ca="1" si="78"/>
        <v>#REF!</v>
      </c>
      <c r="R384" s="1" t="str">
        <f t="shared" si="79"/>
        <v/>
      </c>
      <c r="S384" s="2" t="e">
        <f t="shared" ca="1" si="80"/>
        <v>#REF!</v>
      </c>
      <c r="T384" s="1" t="str">
        <f>IF(R384&lt;0,MATCH(ABS(R384),$R386:$R$1000,0)+ROW($R386)-1,"")</f>
        <v/>
      </c>
      <c r="U384" s="1" t="str">
        <f t="shared" si="81"/>
        <v/>
      </c>
      <c r="V384" s="11" t="str">
        <f t="shared" ca="1" si="82"/>
        <v/>
      </c>
      <c r="W384" s="11"/>
      <c r="X384" s="11"/>
      <c r="Y384" s="12" t="str">
        <f ca="1">IF(V384&lt;&gt;"",IF(ABS($R384)&lt;0.8*Analyse!$AO$7/2,ABS($V384-$S384)/(INDIRECT($X$5)/100),""),"")</f>
        <v/>
      </c>
      <c r="AL384" s="1"/>
      <c r="AM384" s="2"/>
    </row>
    <row r="385" spans="4:39" x14ac:dyDescent="0.2">
      <c r="D385" s="13" t="str">
        <f>IF(B385&lt;&gt;"",TRUNC(B385-Analyse!$AP$7,2),"")</f>
        <v/>
      </c>
      <c r="F385" s="1" t="str">
        <f t="shared" si="83"/>
        <v/>
      </c>
      <c r="G385" s="12" t="str">
        <f ca="1">IF(F385&lt;&gt;"",ROW($D$5)+MATCH(F385,INDIRECT(Analyse!$AR$7):INDIRECT(Analyse!$AS$7)),"")</f>
        <v/>
      </c>
      <c r="H385" s="1" t="str">
        <f t="shared" ca="1" si="70"/>
        <v/>
      </c>
      <c r="I385" s="1" t="e">
        <f t="shared" ca="1" si="71"/>
        <v>#VALUE!</v>
      </c>
      <c r="J385" s="1" t="str">
        <f t="shared" ca="1" si="72"/>
        <v>C</v>
      </c>
      <c r="K385" s="1" t="e">
        <f t="shared" ca="1" si="73"/>
        <v>#VALUE!</v>
      </c>
      <c r="L385" s="10" t="e">
        <f t="shared" ca="1" si="74"/>
        <v>#REF!</v>
      </c>
      <c r="M385" s="10" t="e">
        <f t="shared" ca="1" si="75"/>
        <v>#REF!</v>
      </c>
      <c r="N385" s="2" t="e">
        <f t="shared" ca="1" si="76"/>
        <v>#REF!</v>
      </c>
      <c r="O385" s="10" t="e">
        <f t="shared" ca="1" si="77"/>
        <v>#REF!</v>
      </c>
      <c r="P385" s="2" t="e">
        <f t="shared" ca="1" si="78"/>
        <v>#REF!</v>
      </c>
      <c r="R385" s="1" t="str">
        <f t="shared" si="79"/>
        <v/>
      </c>
      <c r="S385" s="2" t="e">
        <f t="shared" ca="1" si="80"/>
        <v>#REF!</v>
      </c>
      <c r="T385" s="1" t="str">
        <f>IF(R385&lt;0,MATCH(ABS(R385),$R387:$R$1000,0)+ROW($R387)-1,"")</f>
        <v/>
      </c>
      <c r="U385" s="1" t="str">
        <f t="shared" si="81"/>
        <v/>
      </c>
      <c r="V385" s="11" t="str">
        <f t="shared" ca="1" si="82"/>
        <v/>
      </c>
      <c r="W385" s="11"/>
      <c r="X385" s="11"/>
      <c r="Y385" s="12" t="str">
        <f ca="1">IF(V385&lt;&gt;"",IF(ABS($R385)&lt;0.8*Analyse!$AO$7/2,ABS($V385-$S385)/(INDIRECT($X$5)/100),""),"")</f>
        <v/>
      </c>
      <c r="AL385" s="1"/>
      <c r="AM385" s="2"/>
    </row>
    <row r="386" spans="4:39" x14ac:dyDescent="0.2">
      <c r="D386" s="13" t="str">
        <f>IF(B386&lt;&gt;"",TRUNC(B386-Analyse!$AP$7,2),"")</f>
        <v/>
      </c>
      <c r="F386" s="1" t="str">
        <f t="shared" si="83"/>
        <v/>
      </c>
      <c r="G386" s="12" t="str">
        <f ca="1">IF(F386&lt;&gt;"",ROW($D$5)+MATCH(F386,INDIRECT(Analyse!$AR$7):INDIRECT(Analyse!$AS$7)),"")</f>
        <v/>
      </c>
      <c r="H386" s="1" t="str">
        <f t="shared" ca="1" si="70"/>
        <v/>
      </c>
      <c r="I386" s="1" t="e">
        <f t="shared" ca="1" si="71"/>
        <v>#VALUE!</v>
      </c>
      <c r="J386" s="1" t="str">
        <f t="shared" ca="1" si="72"/>
        <v>C</v>
      </c>
      <c r="K386" s="1" t="e">
        <f t="shared" ca="1" si="73"/>
        <v>#VALUE!</v>
      </c>
      <c r="L386" s="10" t="e">
        <f t="shared" ca="1" si="74"/>
        <v>#REF!</v>
      </c>
      <c r="M386" s="10" t="e">
        <f t="shared" ca="1" si="75"/>
        <v>#REF!</v>
      </c>
      <c r="N386" s="2" t="e">
        <f t="shared" ca="1" si="76"/>
        <v>#REF!</v>
      </c>
      <c r="O386" s="10" t="e">
        <f t="shared" ca="1" si="77"/>
        <v>#REF!</v>
      </c>
      <c r="P386" s="2" t="e">
        <f t="shared" ca="1" si="78"/>
        <v>#REF!</v>
      </c>
      <c r="R386" s="1" t="str">
        <f t="shared" si="79"/>
        <v/>
      </c>
      <c r="S386" s="2" t="e">
        <f t="shared" ca="1" si="80"/>
        <v>#REF!</v>
      </c>
      <c r="T386" s="1" t="str">
        <f>IF(R386&lt;0,MATCH(ABS(R386),$R388:$R$1000,0)+ROW($R388)-1,"")</f>
        <v/>
      </c>
      <c r="U386" s="1" t="str">
        <f t="shared" si="81"/>
        <v/>
      </c>
      <c r="V386" s="11" t="str">
        <f t="shared" ca="1" si="82"/>
        <v/>
      </c>
      <c r="W386" s="11"/>
      <c r="X386" s="11"/>
      <c r="Y386" s="12" t="str">
        <f ca="1">IF(V386&lt;&gt;"",IF(ABS($R386)&lt;0.8*Analyse!$AO$7/2,ABS($V386-$S386)/(INDIRECT($X$5)/100),""),"")</f>
        <v/>
      </c>
      <c r="AL386" s="1"/>
      <c r="AM386" s="2"/>
    </row>
    <row r="387" spans="4:39" x14ac:dyDescent="0.2">
      <c r="D387" s="13" t="str">
        <f>IF(B387&lt;&gt;"",TRUNC(B387-Analyse!$AP$7,2),"")</f>
        <v/>
      </c>
      <c r="F387" s="1" t="str">
        <f t="shared" si="83"/>
        <v/>
      </c>
      <c r="G387" s="12" t="str">
        <f ca="1">IF(F387&lt;&gt;"",ROW($D$5)+MATCH(F387,INDIRECT(Analyse!$AR$7):INDIRECT(Analyse!$AS$7)),"")</f>
        <v/>
      </c>
      <c r="H387" s="1" t="str">
        <f t="shared" ca="1" si="70"/>
        <v/>
      </c>
      <c r="I387" s="1" t="e">
        <f t="shared" ca="1" si="71"/>
        <v>#VALUE!</v>
      </c>
      <c r="J387" s="1" t="str">
        <f t="shared" ca="1" si="72"/>
        <v>C</v>
      </c>
      <c r="K387" s="1" t="e">
        <f t="shared" ca="1" si="73"/>
        <v>#VALUE!</v>
      </c>
      <c r="L387" s="10" t="e">
        <f t="shared" ca="1" si="74"/>
        <v>#REF!</v>
      </c>
      <c r="M387" s="10" t="e">
        <f t="shared" ca="1" si="75"/>
        <v>#REF!</v>
      </c>
      <c r="N387" s="2" t="e">
        <f t="shared" ca="1" si="76"/>
        <v>#REF!</v>
      </c>
      <c r="O387" s="10" t="e">
        <f t="shared" ca="1" si="77"/>
        <v>#REF!</v>
      </c>
      <c r="P387" s="2" t="e">
        <f t="shared" ca="1" si="78"/>
        <v>#REF!</v>
      </c>
      <c r="R387" s="1" t="str">
        <f t="shared" si="79"/>
        <v/>
      </c>
      <c r="S387" s="2" t="e">
        <f t="shared" ca="1" si="80"/>
        <v>#REF!</v>
      </c>
      <c r="T387" s="1" t="str">
        <f>IF(R387&lt;0,MATCH(ABS(R387),$R389:$R$1000,0)+ROW($R389)-1,"")</f>
        <v/>
      </c>
      <c r="U387" s="1" t="str">
        <f t="shared" si="81"/>
        <v/>
      </c>
      <c r="V387" s="11" t="str">
        <f t="shared" ca="1" si="82"/>
        <v/>
      </c>
      <c r="W387" s="11"/>
      <c r="X387" s="11"/>
      <c r="Y387" s="12" t="str">
        <f ca="1">IF(V387&lt;&gt;"",IF(ABS($R387)&lt;0.8*Analyse!$AO$7/2,ABS($V387-$S387)/(INDIRECT($X$5)/100),""),"")</f>
        <v/>
      </c>
      <c r="AL387" s="1"/>
      <c r="AM387" s="2"/>
    </row>
    <row r="388" spans="4:39" x14ac:dyDescent="0.2">
      <c r="D388" s="13" t="str">
        <f>IF(B388&lt;&gt;"",TRUNC(B388-Analyse!$AP$7,2),"")</f>
        <v/>
      </c>
      <c r="F388" s="1" t="str">
        <f t="shared" si="83"/>
        <v/>
      </c>
      <c r="G388" s="12" t="str">
        <f ca="1">IF(F388&lt;&gt;"",ROW($D$5)+MATCH(F388,INDIRECT(Analyse!$AR$7):INDIRECT(Analyse!$AS$7)),"")</f>
        <v/>
      </c>
      <c r="H388" s="1" t="str">
        <f t="shared" ca="1" si="70"/>
        <v/>
      </c>
      <c r="I388" s="1" t="e">
        <f t="shared" ca="1" si="71"/>
        <v>#VALUE!</v>
      </c>
      <c r="J388" s="1" t="str">
        <f t="shared" ca="1" si="72"/>
        <v>C</v>
      </c>
      <c r="K388" s="1" t="e">
        <f t="shared" ca="1" si="73"/>
        <v>#VALUE!</v>
      </c>
      <c r="L388" s="10" t="e">
        <f t="shared" ca="1" si="74"/>
        <v>#REF!</v>
      </c>
      <c r="M388" s="10" t="e">
        <f t="shared" ca="1" si="75"/>
        <v>#REF!</v>
      </c>
      <c r="N388" s="2" t="e">
        <f t="shared" ca="1" si="76"/>
        <v>#REF!</v>
      </c>
      <c r="O388" s="10" t="e">
        <f t="shared" ca="1" si="77"/>
        <v>#REF!</v>
      </c>
      <c r="P388" s="2" t="e">
        <f t="shared" ca="1" si="78"/>
        <v>#REF!</v>
      </c>
      <c r="R388" s="1" t="str">
        <f t="shared" si="79"/>
        <v/>
      </c>
      <c r="S388" s="2" t="e">
        <f t="shared" ca="1" si="80"/>
        <v>#REF!</v>
      </c>
      <c r="T388" s="1" t="str">
        <f>IF(R388&lt;0,MATCH(ABS(R388),$R390:$R$1000,0)+ROW($R390)-1,"")</f>
        <v/>
      </c>
      <c r="U388" s="1" t="str">
        <f t="shared" si="81"/>
        <v/>
      </c>
      <c r="V388" s="11" t="str">
        <f t="shared" ca="1" si="82"/>
        <v/>
      </c>
      <c r="W388" s="11"/>
      <c r="X388" s="11"/>
      <c r="Y388" s="12" t="str">
        <f ca="1">IF(V388&lt;&gt;"",IF(ABS($R388)&lt;0.8*Analyse!$AO$7/2,ABS($V388-$S388)/(INDIRECT($X$5)/100),""),"")</f>
        <v/>
      </c>
      <c r="AL388" s="1"/>
      <c r="AM388" s="2"/>
    </row>
    <row r="389" spans="4:39" x14ac:dyDescent="0.2">
      <c r="D389" s="13" t="str">
        <f>IF(B389&lt;&gt;"",TRUNC(B389-Analyse!$AP$7,2),"")</f>
        <v/>
      </c>
      <c r="F389" s="1" t="str">
        <f t="shared" si="83"/>
        <v/>
      </c>
      <c r="G389" s="12" t="str">
        <f ca="1">IF(F389&lt;&gt;"",ROW($D$5)+MATCH(F389,INDIRECT(Analyse!$AR$7):INDIRECT(Analyse!$AS$7)),"")</f>
        <v/>
      </c>
      <c r="H389" s="1" t="str">
        <f t="shared" ca="1" si="70"/>
        <v/>
      </c>
      <c r="I389" s="1" t="e">
        <f t="shared" ca="1" si="71"/>
        <v>#VALUE!</v>
      </c>
      <c r="J389" s="1" t="str">
        <f t="shared" ca="1" si="72"/>
        <v>C</v>
      </c>
      <c r="K389" s="1" t="e">
        <f t="shared" ca="1" si="73"/>
        <v>#VALUE!</v>
      </c>
      <c r="L389" s="10" t="e">
        <f t="shared" ca="1" si="74"/>
        <v>#REF!</v>
      </c>
      <c r="M389" s="10" t="e">
        <f t="shared" ca="1" si="75"/>
        <v>#REF!</v>
      </c>
      <c r="N389" s="2" t="e">
        <f t="shared" ca="1" si="76"/>
        <v>#REF!</v>
      </c>
      <c r="O389" s="10" t="e">
        <f t="shared" ca="1" si="77"/>
        <v>#REF!</v>
      </c>
      <c r="P389" s="2" t="e">
        <f t="shared" ca="1" si="78"/>
        <v>#REF!</v>
      </c>
      <c r="R389" s="1" t="str">
        <f t="shared" si="79"/>
        <v/>
      </c>
      <c r="S389" s="2" t="e">
        <f t="shared" ca="1" si="80"/>
        <v>#REF!</v>
      </c>
      <c r="T389" s="1" t="str">
        <f>IF(R389&lt;0,MATCH(ABS(R389),$R391:$R$1000,0)+ROW($R391)-1,"")</f>
        <v/>
      </c>
      <c r="U389" s="1" t="str">
        <f t="shared" si="81"/>
        <v/>
      </c>
      <c r="V389" s="11" t="str">
        <f t="shared" ca="1" si="82"/>
        <v/>
      </c>
      <c r="W389" s="11"/>
      <c r="X389" s="11"/>
      <c r="Y389" s="12" t="str">
        <f ca="1">IF(V389&lt;&gt;"",IF(ABS($R389)&lt;0.8*Analyse!$AO$7/2,ABS($V389-$S389)/(INDIRECT($X$5)/100),""),"")</f>
        <v/>
      </c>
      <c r="AL389" s="1"/>
      <c r="AM389" s="2"/>
    </row>
    <row r="390" spans="4:39" x14ac:dyDescent="0.2">
      <c r="D390" s="13" t="str">
        <f>IF(B390&lt;&gt;"",TRUNC(B390-Analyse!$AP$7,2),"")</f>
        <v/>
      </c>
      <c r="F390" s="1" t="str">
        <f t="shared" si="83"/>
        <v/>
      </c>
      <c r="G390" s="12" t="str">
        <f ca="1">IF(F390&lt;&gt;"",ROW($D$5)+MATCH(F390,INDIRECT(Analyse!$AR$7):INDIRECT(Analyse!$AS$7)),"")</f>
        <v/>
      </c>
      <c r="H390" s="1" t="str">
        <f t="shared" ref="H390:H453" ca="1" si="84">IF(G390&lt;&gt;"","D"&amp;$G390,"")</f>
        <v/>
      </c>
      <c r="I390" s="1" t="e">
        <f t="shared" ref="I390:I453" ca="1" si="85">"D"&amp;TEXT($G390-1,"0")</f>
        <v>#VALUE!</v>
      </c>
      <c r="J390" s="1" t="str">
        <f t="shared" ref="J390:J453" ca="1" si="86">"C"&amp;$G390</f>
        <v>C</v>
      </c>
      <c r="K390" s="1" t="e">
        <f t="shared" ref="K390:K453" ca="1" si="87">"C"&amp;TEXT($G390-1,"0")</f>
        <v>#VALUE!</v>
      </c>
      <c r="L390" s="10" t="e">
        <f t="shared" ref="L390:L453" ca="1" si="88">IF(INDIRECT(J390)&lt;&gt;"",INDIRECT(K390)-INDIRECT(J390),"")</f>
        <v>#REF!</v>
      </c>
      <c r="M390" s="10" t="e">
        <f t="shared" ref="M390:M453" ca="1" si="89">IF(L390&lt;&gt;"",INDIRECT(I390)-INDIRECT(H390),"")</f>
        <v>#REF!</v>
      </c>
      <c r="N390" s="2" t="e">
        <f t="shared" ref="N390:N453" ca="1" si="90">IF(M390&lt;&gt;"",L390/M390,"")</f>
        <v>#REF!</v>
      </c>
      <c r="O390" s="10" t="e">
        <f t="shared" ref="O390:O453" ca="1" si="91">IF(N390&lt;&gt;"",INDIRECT(K390)-N390*INDIRECT(I390),"")</f>
        <v>#REF!</v>
      </c>
      <c r="P390" s="2" t="e">
        <f t="shared" ref="P390:P453" ca="1" si="92">IF(O390&lt;&gt;"",N390*F390+O390,"")</f>
        <v>#REF!</v>
      </c>
      <c r="R390" s="1" t="str">
        <f t="shared" ref="R390:R453" si="93">F390</f>
        <v/>
      </c>
      <c r="S390" s="2" t="e">
        <f t="shared" ref="S390:S453" ca="1" si="94">P390</f>
        <v>#REF!</v>
      </c>
      <c r="T390" s="1" t="str">
        <f>IF(R390&lt;0,MATCH(ABS(R390),$R392:$R$1000,0)+ROW($R392)-1,"")</f>
        <v/>
      </c>
      <c r="U390" s="1" t="str">
        <f t="shared" ref="U390:U440" si="95">IF(T390&lt;&gt;"","S"&amp;T390,"")</f>
        <v/>
      </c>
      <c r="V390" s="11" t="str">
        <f t="shared" ref="V390:V440" ca="1" si="96">IF(U390&lt;&gt;"",INDIRECT(U390),"")</f>
        <v/>
      </c>
      <c r="W390" s="11"/>
      <c r="X390" s="11"/>
      <c r="Y390" s="12" t="str">
        <f ca="1">IF(V390&lt;&gt;"",IF(ABS($R390)&lt;0.8*Analyse!$AO$7/2,ABS($V390-$S390)/(INDIRECT($X$5)/100),""),"")</f>
        <v/>
      </c>
      <c r="AL390" s="1"/>
      <c r="AM390" s="2"/>
    </row>
    <row r="391" spans="4:39" x14ac:dyDescent="0.2">
      <c r="D391" s="13" t="str">
        <f>IF(B391&lt;&gt;"",TRUNC(B391-Analyse!$AP$7,2),"")</f>
        <v/>
      </c>
      <c r="F391" s="1" t="str">
        <f t="shared" ref="F391:F454" si="97">IF(B391&lt;&gt;"",ROUND(F390+0.1,1),"")</f>
        <v/>
      </c>
      <c r="G391" s="12" t="str">
        <f ca="1">IF(F391&lt;&gt;"",ROW($D$5)+MATCH(F391,INDIRECT(Analyse!$AR$7):INDIRECT(Analyse!$AS$7)),"")</f>
        <v/>
      </c>
      <c r="H391" s="1" t="str">
        <f t="shared" ca="1" si="84"/>
        <v/>
      </c>
      <c r="I391" s="1" t="e">
        <f t="shared" ca="1" si="85"/>
        <v>#VALUE!</v>
      </c>
      <c r="J391" s="1" t="str">
        <f t="shared" ca="1" si="86"/>
        <v>C</v>
      </c>
      <c r="K391" s="1" t="e">
        <f t="shared" ca="1" si="87"/>
        <v>#VALUE!</v>
      </c>
      <c r="L391" s="10" t="e">
        <f t="shared" ca="1" si="88"/>
        <v>#REF!</v>
      </c>
      <c r="M391" s="10" t="e">
        <f t="shared" ca="1" si="89"/>
        <v>#REF!</v>
      </c>
      <c r="N391" s="2" t="e">
        <f t="shared" ca="1" si="90"/>
        <v>#REF!</v>
      </c>
      <c r="O391" s="10" t="e">
        <f t="shared" ca="1" si="91"/>
        <v>#REF!</v>
      </c>
      <c r="P391" s="2" t="e">
        <f t="shared" ca="1" si="92"/>
        <v>#REF!</v>
      </c>
      <c r="R391" s="1" t="str">
        <f t="shared" si="93"/>
        <v/>
      </c>
      <c r="S391" s="2" t="e">
        <f t="shared" ca="1" si="94"/>
        <v>#REF!</v>
      </c>
      <c r="T391" s="1" t="str">
        <f>IF(R391&lt;0,MATCH(ABS(R391),$R393:$R$1000,0)+ROW($R393)-1,"")</f>
        <v/>
      </c>
      <c r="U391" s="1" t="str">
        <f t="shared" si="95"/>
        <v/>
      </c>
      <c r="V391" s="11" t="str">
        <f t="shared" ca="1" si="96"/>
        <v/>
      </c>
      <c r="W391" s="11"/>
      <c r="X391" s="11"/>
      <c r="Y391" s="12" t="str">
        <f ca="1">IF(V391&lt;&gt;"",IF(ABS($R391)&lt;0.8*Analyse!$AO$7/2,ABS($V391-$S391)/(INDIRECT($X$5)/100),""),"")</f>
        <v/>
      </c>
      <c r="AL391" s="1"/>
      <c r="AM391" s="2"/>
    </row>
    <row r="392" spans="4:39" x14ac:dyDescent="0.2">
      <c r="D392" s="13" t="str">
        <f>IF(B392&lt;&gt;"",TRUNC(B392-Analyse!$AP$7,2),"")</f>
        <v/>
      </c>
      <c r="F392" s="1" t="str">
        <f t="shared" si="97"/>
        <v/>
      </c>
      <c r="G392" s="12" t="str">
        <f ca="1">IF(F392&lt;&gt;"",ROW($D$5)+MATCH(F392,INDIRECT(Analyse!$AR$7):INDIRECT(Analyse!$AS$7)),"")</f>
        <v/>
      </c>
      <c r="H392" s="1" t="str">
        <f t="shared" ca="1" si="84"/>
        <v/>
      </c>
      <c r="I392" s="1" t="e">
        <f t="shared" ca="1" si="85"/>
        <v>#VALUE!</v>
      </c>
      <c r="J392" s="1" t="str">
        <f t="shared" ca="1" si="86"/>
        <v>C</v>
      </c>
      <c r="K392" s="1" t="e">
        <f t="shared" ca="1" si="87"/>
        <v>#VALUE!</v>
      </c>
      <c r="L392" s="10" t="e">
        <f t="shared" ca="1" si="88"/>
        <v>#REF!</v>
      </c>
      <c r="M392" s="10" t="e">
        <f t="shared" ca="1" si="89"/>
        <v>#REF!</v>
      </c>
      <c r="N392" s="2" t="e">
        <f t="shared" ca="1" si="90"/>
        <v>#REF!</v>
      </c>
      <c r="O392" s="10" t="e">
        <f t="shared" ca="1" si="91"/>
        <v>#REF!</v>
      </c>
      <c r="P392" s="2" t="e">
        <f t="shared" ca="1" si="92"/>
        <v>#REF!</v>
      </c>
      <c r="R392" s="1" t="str">
        <f t="shared" si="93"/>
        <v/>
      </c>
      <c r="S392" s="2" t="e">
        <f t="shared" ca="1" si="94"/>
        <v>#REF!</v>
      </c>
      <c r="T392" s="1" t="str">
        <f>IF(R392&lt;0,MATCH(ABS(R392),$R394:$R$1000,0)+ROW($R394)-1,"")</f>
        <v/>
      </c>
      <c r="U392" s="1" t="str">
        <f t="shared" si="95"/>
        <v/>
      </c>
      <c r="V392" s="11" t="str">
        <f t="shared" ca="1" si="96"/>
        <v/>
      </c>
      <c r="W392" s="11"/>
      <c r="X392" s="11"/>
      <c r="Y392" s="12" t="str">
        <f ca="1">IF(V392&lt;&gt;"",IF(ABS($R392)&lt;0.8*Analyse!$AO$7/2,ABS($V392-$S392)/(INDIRECT($X$5)/100),""),"")</f>
        <v/>
      </c>
      <c r="AL392" s="1"/>
      <c r="AM392" s="2"/>
    </row>
    <row r="393" spans="4:39" x14ac:dyDescent="0.2">
      <c r="D393" s="13" t="str">
        <f>IF(B393&lt;&gt;"",TRUNC(B393-Analyse!$AP$7,2),"")</f>
        <v/>
      </c>
      <c r="F393" s="1" t="str">
        <f t="shared" si="97"/>
        <v/>
      </c>
      <c r="G393" s="12" t="str">
        <f ca="1">IF(F393&lt;&gt;"",ROW($D$5)+MATCH(F393,INDIRECT(Analyse!$AR$7):INDIRECT(Analyse!$AS$7)),"")</f>
        <v/>
      </c>
      <c r="H393" s="1" t="str">
        <f t="shared" ca="1" si="84"/>
        <v/>
      </c>
      <c r="I393" s="1" t="e">
        <f t="shared" ca="1" si="85"/>
        <v>#VALUE!</v>
      </c>
      <c r="J393" s="1" t="str">
        <f t="shared" ca="1" si="86"/>
        <v>C</v>
      </c>
      <c r="K393" s="1" t="e">
        <f t="shared" ca="1" si="87"/>
        <v>#VALUE!</v>
      </c>
      <c r="L393" s="10" t="e">
        <f t="shared" ca="1" si="88"/>
        <v>#REF!</v>
      </c>
      <c r="M393" s="10" t="e">
        <f t="shared" ca="1" si="89"/>
        <v>#REF!</v>
      </c>
      <c r="N393" s="2" t="e">
        <f t="shared" ca="1" si="90"/>
        <v>#REF!</v>
      </c>
      <c r="O393" s="10" t="e">
        <f t="shared" ca="1" si="91"/>
        <v>#REF!</v>
      </c>
      <c r="P393" s="2" t="e">
        <f t="shared" ca="1" si="92"/>
        <v>#REF!</v>
      </c>
      <c r="R393" s="1" t="str">
        <f t="shared" si="93"/>
        <v/>
      </c>
      <c r="S393" s="2" t="e">
        <f t="shared" ca="1" si="94"/>
        <v>#REF!</v>
      </c>
      <c r="T393" s="1" t="str">
        <f>IF(R393&lt;0,MATCH(ABS(R393),$R395:$R$1000,0)+ROW($R395)-1,"")</f>
        <v/>
      </c>
      <c r="U393" s="1" t="str">
        <f t="shared" si="95"/>
        <v/>
      </c>
      <c r="V393" s="11" t="str">
        <f t="shared" ca="1" si="96"/>
        <v/>
      </c>
      <c r="W393" s="11"/>
      <c r="X393" s="11"/>
      <c r="Y393" s="12" t="str">
        <f ca="1">IF(V393&lt;&gt;"",IF(ABS($R393)&lt;0.8*Analyse!$AO$7/2,ABS($V393-$S393)/(INDIRECT($X$5)/100),""),"")</f>
        <v/>
      </c>
      <c r="AL393" s="1"/>
      <c r="AM393" s="2"/>
    </row>
    <row r="394" spans="4:39" x14ac:dyDescent="0.2">
      <c r="D394" s="13" t="str">
        <f>IF(B394&lt;&gt;"",TRUNC(B394-Analyse!$AP$7,2),"")</f>
        <v/>
      </c>
      <c r="F394" s="1" t="str">
        <f t="shared" si="97"/>
        <v/>
      </c>
      <c r="G394" s="12" t="str">
        <f ca="1">IF(F394&lt;&gt;"",ROW($D$5)+MATCH(F394,INDIRECT(Analyse!$AR$7):INDIRECT(Analyse!$AS$7)),"")</f>
        <v/>
      </c>
      <c r="H394" s="1" t="str">
        <f t="shared" ca="1" si="84"/>
        <v/>
      </c>
      <c r="I394" s="1" t="e">
        <f t="shared" ca="1" si="85"/>
        <v>#VALUE!</v>
      </c>
      <c r="J394" s="1" t="str">
        <f t="shared" ca="1" si="86"/>
        <v>C</v>
      </c>
      <c r="K394" s="1" t="e">
        <f t="shared" ca="1" si="87"/>
        <v>#VALUE!</v>
      </c>
      <c r="L394" s="10" t="e">
        <f t="shared" ca="1" si="88"/>
        <v>#REF!</v>
      </c>
      <c r="M394" s="10" t="e">
        <f t="shared" ca="1" si="89"/>
        <v>#REF!</v>
      </c>
      <c r="N394" s="2" t="e">
        <f t="shared" ca="1" si="90"/>
        <v>#REF!</v>
      </c>
      <c r="O394" s="10" t="e">
        <f t="shared" ca="1" si="91"/>
        <v>#REF!</v>
      </c>
      <c r="P394" s="2" t="e">
        <f t="shared" ca="1" si="92"/>
        <v>#REF!</v>
      </c>
      <c r="R394" s="1" t="str">
        <f t="shared" si="93"/>
        <v/>
      </c>
      <c r="S394" s="2" t="e">
        <f t="shared" ca="1" si="94"/>
        <v>#REF!</v>
      </c>
      <c r="T394" s="1" t="str">
        <f>IF(R394&lt;0,MATCH(ABS(R394),$R396:$R$1000,0)+ROW($R396)-1,"")</f>
        <v/>
      </c>
      <c r="U394" s="1" t="str">
        <f t="shared" si="95"/>
        <v/>
      </c>
      <c r="V394" s="11" t="str">
        <f t="shared" ca="1" si="96"/>
        <v/>
      </c>
      <c r="W394" s="11"/>
      <c r="X394" s="11"/>
      <c r="Y394" s="12" t="str">
        <f ca="1">IF(V394&lt;&gt;"",IF(ABS($R394)&lt;0.8*Analyse!$AO$7/2,ABS($V394-$S394)/(INDIRECT($X$5)/100),""),"")</f>
        <v/>
      </c>
      <c r="AL394" s="1"/>
      <c r="AM394" s="2"/>
    </row>
    <row r="395" spans="4:39" x14ac:dyDescent="0.2">
      <c r="D395" s="13" t="str">
        <f>IF(B395&lt;&gt;"",TRUNC(B395-Analyse!$AP$7,2),"")</f>
        <v/>
      </c>
      <c r="F395" s="1" t="str">
        <f t="shared" si="97"/>
        <v/>
      </c>
      <c r="G395" s="12" t="str">
        <f ca="1">IF(F395&lt;&gt;"",ROW($D$5)+MATCH(F395,INDIRECT(Analyse!$AR$7):INDIRECT(Analyse!$AS$7)),"")</f>
        <v/>
      </c>
      <c r="H395" s="1" t="str">
        <f t="shared" ca="1" si="84"/>
        <v/>
      </c>
      <c r="I395" s="1" t="e">
        <f t="shared" ca="1" si="85"/>
        <v>#VALUE!</v>
      </c>
      <c r="J395" s="1" t="str">
        <f t="shared" ca="1" si="86"/>
        <v>C</v>
      </c>
      <c r="K395" s="1" t="e">
        <f t="shared" ca="1" si="87"/>
        <v>#VALUE!</v>
      </c>
      <c r="L395" s="10" t="e">
        <f t="shared" ca="1" si="88"/>
        <v>#REF!</v>
      </c>
      <c r="M395" s="10" t="e">
        <f t="shared" ca="1" si="89"/>
        <v>#REF!</v>
      </c>
      <c r="N395" s="2" t="e">
        <f t="shared" ca="1" si="90"/>
        <v>#REF!</v>
      </c>
      <c r="O395" s="10" t="e">
        <f t="shared" ca="1" si="91"/>
        <v>#REF!</v>
      </c>
      <c r="P395" s="2" t="e">
        <f t="shared" ca="1" si="92"/>
        <v>#REF!</v>
      </c>
      <c r="R395" s="1" t="str">
        <f t="shared" si="93"/>
        <v/>
      </c>
      <c r="S395" s="2" t="e">
        <f t="shared" ca="1" si="94"/>
        <v>#REF!</v>
      </c>
      <c r="T395" s="1" t="str">
        <f>IF(R395&lt;0,MATCH(ABS(R395),$R397:$R$1000,0)+ROW($R397)-1,"")</f>
        <v/>
      </c>
      <c r="U395" s="1" t="str">
        <f t="shared" si="95"/>
        <v/>
      </c>
      <c r="V395" s="11" t="str">
        <f t="shared" ca="1" si="96"/>
        <v/>
      </c>
      <c r="W395" s="11"/>
      <c r="X395" s="11"/>
      <c r="Y395" s="12" t="str">
        <f ca="1">IF(V395&lt;&gt;"",IF(ABS($R395)&lt;0.8*Analyse!$AO$7/2,ABS($V395-$S395)/(INDIRECT($X$5)/100),""),"")</f>
        <v/>
      </c>
      <c r="AL395" s="1"/>
      <c r="AM395" s="2"/>
    </row>
    <row r="396" spans="4:39" x14ac:dyDescent="0.2">
      <c r="D396" s="13" t="str">
        <f>IF(B396&lt;&gt;"",TRUNC(B396-Analyse!$AP$7,2),"")</f>
        <v/>
      </c>
      <c r="F396" s="1" t="str">
        <f t="shared" si="97"/>
        <v/>
      </c>
      <c r="G396" s="12" t="str">
        <f ca="1">IF(F396&lt;&gt;"",ROW($D$5)+MATCH(F396,INDIRECT(Analyse!$AR$7):INDIRECT(Analyse!$AS$7)),"")</f>
        <v/>
      </c>
      <c r="H396" s="1" t="str">
        <f t="shared" ca="1" si="84"/>
        <v/>
      </c>
      <c r="I396" s="1" t="e">
        <f t="shared" ca="1" si="85"/>
        <v>#VALUE!</v>
      </c>
      <c r="J396" s="1" t="str">
        <f t="shared" ca="1" si="86"/>
        <v>C</v>
      </c>
      <c r="K396" s="1" t="e">
        <f t="shared" ca="1" si="87"/>
        <v>#VALUE!</v>
      </c>
      <c r="L396" s="10" t="e">
        <f t="shared" ca="1" si="88"/>
        <v>#REF!</v>
      </c>
      <c r="M396" s="10" t="e">
        <f t="shared" ca="1" si="89"/>
        <v>#REF!</v>
      </c>
      <c r="N396" s="2" t="e">
        <f t="shared" ca="1" si="90"/>
        <v>#REF!</v>
      </c>
      <c r="O396" s="10" t="e">
        <f t="shared" ca="1" si="91"/>
        <v>#REF!</v>
      </c>
      <c r="P396" s="2" t="e">
        <f t="shared" ca="1" si="92"/>
        <v>#REF!</v>
      </c>
      <c r="R396" s="1" t="str">
        <f t="shared" si="93"/>
        <v/>
      </c>
      <c r="S396" s="2" t="e">
        <f t="shared" ca="1" si="94"/>
        <v>#REF!</v>
      </c>
      <c r="T396" s="1" t="str">
        <f>IF(R396&lt;0,MATCH(ABS(R396),$R398:$R$1000,0)+ROW($R398)-1,"")</f>
        <v/>
      </c>
      <c r="U396" s="1" t="str">
        <f t="shared" si="95"/>
        <v/>
      </c>
      <c r="V396" s="11" t="str">
        <f t="shared" ca="1" si="96"/>
        <v/>
      </c>
      <c r="W396" s="11"/>
      <c r="X396" s="11"/>
      <c r="Y396" s="12" t="str">
        <f ca="1">IF(V396&lt;&gt;"",IF(ABS($R396)&lt;0.8*Analyse!$AO$7/2,ABS($V396-$S396)/(INDIRECT($X$5)/100),""),"")</f>
        <v/>
      </c>
      <c r="AL396" s="1"/>
      <c r="AM396" s="2"/>
    </row>
    <row r="397" spans="4:39" x14ac:dyDescent="0.2">
      <c r="D397" s="13" t="str">
        <f>IF(B397&lt;&gt;"",TRUNC(B397-Analyse!$AP$7,2),"")</f>
        <v/>
      </c>
      <c r="F397" s="1" t="str">
        <f t="shared" si="97"/>
        <v/>
      </c>
      <c r="G397" s="12" t="str">
        <f ca="1">IF(F397&lt;&gt;"",ROW($D$5)+MATCH(F397,INDIRECT(Analyse!$AR$7):INDIRECT(Analyse!$AS$7)),"")</f>
        <v/>
      </c>
      <c r="H397" s="1" t="str">
        <f t="shared" ca="1" si="84"/>
        <v/>
      </c>
      <c r="I397" s="1" t="e">
        <f t="shared" ca="1" si="85"/>
        <v>#VALUE!</v>
      </c>
      <c r="J397" s="1" t="str">
        <f t="shared" ca="1" si="86"/>
        <v>C</v>
      </c>
      <c r="K397" s="1" t="e">
        <f t="shared" ca="1" si="87"/>
        <v>#VALUE!</v>
      </c>
      <c r="L397" s="10" t="e">
        <f t="shared" ca="1" si="88"/>
        <v>#REF!</v>
      </c>
      <c r="M397" s="10" t="e">
        <f t="shared" ca="1" si="89"/>
        <v>#REF!</v>
      </c>
      <c r="N397" s="2" t="e">
        <f t="shared" ca="1" si="90"/>
        <v>#REF!</v>
      </c>
      <c r="O397" s="10" t="e">
        <f t="shared" ca="1" si="91"/>
        <v>#REF!</v>
      </c>
      <c r="P397" s="2" t="e">
        <f t="shared" ca="1" si="92"/>
        <v>#REF!</v>
      </c>
      <c r="R397" s="1" t="str">
        <f t="shared" si="93"/>
        <v/>
      </c>
      <c r="S397" s="2" t="e">
        <f t="shared" ca="1" si="94"/>
        <v>#REF!</v>
      </c>
      <c r="T397" s="1" t="str">
        <f>IF(R397&lt;0,MATCH(ABS(R397),$R399:$R$1000,0)+ROW($R399)-1,"")</f>
        <v/>
      </c>
      <c r="U397" s="1" t="str">
        <f t="shared" si="95"/>
        <v/>
      </c>
      <c r="V397" s="11" t="str">
        <f t="shared" ca="1" si="96"/>
        <v/>
      </c>
      <c r="W397" s="11"/>
      <c r="X397" s="11"/>
      <c r="Y397" s="12" t="str">
        <f ca="1">IF(V397&lt;&gt;"",IF(ABS($R397)&lt;0.8*Analyse!$AO$7/2,ABS($V397-$S397)/(INDIRECT($X$5)/100),""),"")</f>
        <v/>
      </c>
      <c r="AL397" s="1"/>
      <c r="AM397" s="2"/>
    </row>
    <row r="398" spans="4:39" x14ac:dyDescent="0.2">
      <c r="D398" s="13" t="str">
        <f>IF(B398&lt;&gt;"",TRUNC(B398-Analyse!$AP$7,2),"")</f>
        <v/>
      </c>
      <c r="F398" s="1" t="str">
        <f t="shared" si="97"/>
        <v/>
      </c>
      <c r="G398" s="12" t="str">
        <f ca="1">IF(F398&lt;&gt;"",ROW($D$5)+MATCH(F398,INDIRECT(Analyse!$AR$7):INDIRECT(Analyse!$AS$7)),"")</f>
        <v/>
      </c>
      <c r="H398" s="1" t="str">
        <f t="shared" ca="1" si="84"/>
        <v/>
      </c>
      <c r="I398" s="1" t="e">
        <f t="shared" ca="1" si="85"/>
        <v>#VALUE!</v>
      </c>
      <c r="J398" s="1" t="str">
        <f t="shared" ca="1" si="86"/>
        <v>C</v>
      </c>
      <c r="K398" s="1" t="e">
        <f t="shared" ca="1" si="87"/>
        <v>#VALUE!</v>
      </c>
      <c r="L398" s="10" t="e">
        <f t="shared" ca="1" si="88"/>
        <v>#REF!</v>
      </c>
      <c r="M398" s="10" t="e">
        <f t="shared" ca="1" si="89"/>
        <v>#REF!</v>
      </c>
      <c r="N398" s="2" t="e">
        <f t="shared" ca="1" si="90"/>
        <v>#REF!</v>
      </c>
      <c r="O398" s="10" t="e">
        <f t="shared" ca="1" si="91"/>
        <v>#REF!</v>
      </c>
      <c r="P398" s="2" t="e">
        <f t="shared" ca="1" si="92"/>
        <v>#REF!</v>
      </c>
      <c r="R398" s="1" t="str">
        <f t="shared" si="93"/>
        <v/>
      </c>
      <c r="S398" s="2" t="e">
        <f t="shared" ca="1" si="94"/>
        <v>#REF!</v>
      </c>
      <c r="T398" s="1" t="str">
        <f>IF(R398&lt;0,MATCH(ABS(R398),$R400:$R$1000,0)+ROW($R400)-1,"")</f>
        <v/>
      </c>
      <c r="U398" s="1" t="str">
        <f t="shared" si="95"/>
        <v/>
      </c>
      <c r="V398" s="11" t="str">
        <f t="shared" ca="1" si="96"/>
        <v/>
      </c>
      <c r="W398" s="11"/>
      <c r="X398" s="11"/>
      <c r="Y398" s="12" t="str">
        <f ca="1">IF(V398&lt;&gt;"",IF(ABS($R398)&lt;0.8*Analyse!$AO$7/2,ABS($V398-$S398)/(INDIRECT($X$5)/100),""),"")</f>
        <v/>
      </c>
      <c r="AL398" s="1"/>
      <c r="AM398" s="2"/>
    </row>
    <row r="399" spans="4:39" x14ac:dyDescent="0.2">
      <c r="D399" s="13" t="str">
        <f>IF(B399&lt;&gt;"",TRUNC(B399-Analyse!$AP$7,2),"")</f>
        <v/>
      </c>
      <c r="F399" s="1" t="str">
        <f t="shared" si="97"/>
        <v/>
      </c>
      <c r="G399" s="12" t="str">
        <f ca="1">IF(F399&lt;&gt;"",ROW($D$5)+MATCH(F399,INDIRECT(Analyse!$AR$7):INDIRECT(Analyse!$AS$7)),"")</f>
        <v/>
      </c>
      <c r="H399" s="1" t="str">
        <f t="shared" ca="1" si="84"/>
        <v/>
      </c>
      <c r="I399" s="1" t="e">
        <f t="shared" ca="1" si="85"/>
        <v>#VALUE!</v>
      </c>
      <c r="J399" s="1" t="str">
        <f t="shared" ca="1" si="86"/>
        <v>C</v>
      </c>
      <c r="K399" s="1" t="e">
        <f t="shared" ca="1" si="87"/>
        <v>#VALUE!</v>
      </c>
      <c r="L399" s="10" t="e">
        <f t="shared" ca="1" si="88"/>
        <v>#REF!</v>
      </c>
      <c r="M399" s="10" t="e">
        <f t="shared" ca="1" si="89"/>
        <v>#REF!</v>
      </c>
      <c r="N399" s="2" t="e">
        <f t="shared" ca="1" si="90"/>
        <v>#REF!</v>
      </c>
      <c r="O399" s="10" t="e">
        <f t="shared" ca="1" si="91"/>
        <v>#REF!</v>
      </c>
      <c r="P399" s="2" t="e">
        <f t="shared" ca="1" si="92"/>
        <v>#REF!</v>
      </c>
      <c r="R399" s="1" t="str">
        <f t="shared" si="93"/>
        <v/>
      </c>
      <c r="S399" s="2" t="e">
        <f t="shared" ca="1" si="94"/>
        <v>#REF!</v>
      </c>
      <c r="T399" s="1" t="str">
        <f>IF(R399&lt;0,MATCH(ABS(R399),$R401:$R$1000,0)+ROW($R401)-1,"")</f>
        <v/>
      </c>
      <c r="U399" s="1" t="str">
        <f t="shared" si="95"/>
        <v/>
      </c>
      <c r="V399" s="11" t="str">
        <f t="shared" ca="1" si="96"/>
        <v/>
      </c>
      <c r="W399" s="11"/>
      <c r="X399" s="11"/>
      <c r="Y399" s="12" t="str">
        <f ca="1">IF(V399&lt;&gt;"",IF(ABS($R399)&lt;0.8*Analyse!$AO$7/2,ABS($V399-$S399)/(INDIRECT($X$5)/100),""),"")</f>
        <v/>
      </c>
      <c r="AL399" s="1"/>
      <c r="AM399" s="2"/>
    </row>
    <row r="400" spans="4:39" x14ac:dyDescent="0.2">
      <c r="D400" s="13" t="str">
        <f>IF(B400&lt;&gt;"",TRUNC(B400-Analyse!$AP$7,2),"")</f>
        <v/>
      </c>
      <c r="F400" s="1" t="str">
        <f t="shared" si="97"/>
        <v/>
      </c>
      <c r="G400" s="12" t="str">
        <f ca="1">IF(F400&lt;&gt;"",ROW($D$5)+MATCH(F400,INDIRECT(Analyse!$AR$7):INDIRECT(Analyse!$AS$7)),"")</f>
        <v/>
      </c>
      <c r="H400" s="1" t="str">
        <f t="shared" ca="1" si="84"/>
        <v/>
      </c>
      <c r="I400" s="1" t="e">
        <f t="shared" ca="1" si="85"/>
        <v>#VALUE!</v>
      </c>
      <c r="J400" s="1" t="str">
        <f t="shared" ca="1" si="86"/>
        <v>C</v>
      </c>
      <c r="K400" s="1" t="e">
        <f t="shared" ca="1" si="87"/>
        <v>#VALUE!</v>
      </c>
      <c r="L400" s="10" t="e">
        <f t="shared" ca="1" si="88"/>
        <v>#REF!</v>
      </c>
      <c r="M400" s="10" t="e">
        <f t="shared" ca="1" si="89"/>
        <v>#REF!</v>
      </c>
      <c r="N400" s="2" t="e">
        <f t="shared" ca="1" si="90"/>
        <v>#REF!</v>
      </c>
      <c r="O400" s="10" t="e">
        <f t="shared" ca="1" si="91"/>
        <v>#REF!</v>
      </c>
      <c r="P400" s="2" t="e">
        <f t="shared" ca="1" si="92"/>
        <v>#REF!</v>
      </c>
      <c r="R400" s="1" t="str">
        <f t="shared" si="93"/>
        <v/>
      </c>
      <c r="S400" s="2" t="e">
        <f t="shared" ca="1" si="94"/>
        <v>#REF!</v>
      </c>
      <c r="T400" s="1" t="str">
        <f>IF(R400&lt;0,MATCH(ABS(R400),$R402:$R$1000,0)+ROW($R402)-1,"")</f>
        <v/>
      </c>
      <c r="U400" s="1" t="str">
        <f t="shared" si="95"/>
        <v/>
      </c>
      <c r="V400" s="11" t="str">
        <f t="shared" ca="1" si="96"/>
        <v/>
      </c>
      <c r="W400" s="11"/>
      <c r="X400" s="11"/>
      <c r="Y400" s="12" t="str">
        <f ca="1">IF(V400&lt;&gt;"",IF(ABS($R400)&lt;0.8*Analyse!$AO$7/2,ABS($V400-$S400)/(INDIRECT($X$5)/100),""),"")</f>
        <v/>
      </c>
      <c r="AL400" s="1"/>
      <c r="AM400" s="2"/>
    </row>
    <row r="401" spans="4:39" x14ac:dyDescent="0.2">
      <c r="D401" s="13" t="str">
        <f>IF(B401&lt;&gt;"",TRUNC(B401-Analyse!$AP$7,2),"")</f>
        <v/>
      </c>
      <c r="F401" s="1" t="str">
        <f t="shared" si="97"/>
        <v/>
      </c>
      <c r="G401" s="12" t="str">
        <f ca="1">IF(F401&lt;&gt;"",ROW($D$5)+MATCH(F401,INDIRECT(Analyse!$AR$7):INDIRECT(Analyse!$AS$7)),"")</f>
        <v/>
      </c>
      <c r="H401" s="1" t="str">
        <f t="shared" ca="1" si="84"/>
        <v/>
      </c>
      <c r="I401" s="1" t="e">
        <f t="shared" ca="1" si="85"/>
        <v>#VALUE!</v>
      </c>
      <c r="J401" s="1" t="str">
        <f t="shared" ca="1" si="86"/>
        <v>C</v>
      </c>
      <c r="K401" s="1" t="e">
        <f t="shared" ca="1" si="87"/>
        <v>#VALUE!</v>
      </c>
      <c r="L401" s="10" t="e">
        <f t="shared" ca="1" si="88"/>
        <v>#REF!</v>
      </c>
      <c r="M401" s="10" t="e">
        <f t="shared" ca="1" si="89"/>
        <v>#REF!</v>
      </c>
      <c r="N401" s="2" t="e">
        <f t="shared" ca="1" si="90"/>
        <v>#REF!</v>
      </c>
      <c r="O401" s="10" t="e">
        <f t="shared" ca="1" si="91"/>
        <v>#REF!</v>
      </c>
      <c r="P401" s="2" t="e">
        <f t="shared" ca="1" si="92"/>
        <v>#REF!</v>
      </c>
      <c r="R401" s="1" t="str">
        <f t="shared" si="93"/>
        <v/>
      </c>
      <c r="S401" s="2" t="e">
        <f t="shared" ca="1" si="94"/>
        <v>#REF!</v>
      </c>
      <c r="T401" s="1" t="str">
        <f>IF(R401&lt;0,MATCH(ABS(R401),$R403:$R$1000,0)+ROW($R403)-1,"")</f>
        <v/>
      </c>
      <c r="U401" s="1" t="str">
        <f t="shared" si="95"/>
        <v/>
      </c>
      <c r="V401" s="11" t="str">
        <f t="shared" ca="1" si="96"/>
        <v/>
      </c>
      <c r="W401" s="11"/>
      <c r="X401" s="11"/>
      <c r="Y401" s="12" t="str">
        <f ca="1">IF(V401&lt;&gt;"",IF(ABS($R401)&lt;0.8*Analyse!$AO$7/2,ABS($V401-$S401)/(INDIRECT($X$5)/100),""),"")</f>
        <v/>
      </c>
      <c r="AL401" s="1"/>
      <c r="AM401" s="2"/>
    </row>
    <row r="402" spans="4:39" x14ac:dyDescent="0.2">
      <c r="D402" s="13" t="str">
        <f>IF(B402&lt;&gt;"",TRUNC(B402-Analyse!$AP$7,2),"")</f>
        <v/>
      </c>
      <c r="F402" s="1" t="str">
        <f t="shared" si="97"/>
        <v/>
      </c>
      <c r="G402" s="12" t="str">
        <f ca="1">IF(F402&lt;&gt;"",ROW($D$5)+MATCH(F402,INDIRECT(Analyse!$AR$7):INDIRECT(Analyse!$AS$7)),"")</f>
        <v/>
      </c>
      <c r="H402" s="1" t="str">
        <f t="shared" ca="1" si="84"/>
        <v/>
      </c>
      <c r="I402" s="1" t="e">
        <f t="shared" ca="1" si="85"/>
        <v>#VALUE!</v>
      </c>
      <c r="J402" s="1" t="str">
        <f t="shared" ca="1" si="86"/>
        <v>C</v>
      </c>
      <c r="K402" s="1" t="e">
        <f t="shared" ca="1" si="87"/>
        <v>#VALUE!</v>
      </c>
      <c r="L402" s="10" t="e">
        <f t="shared" ca="1" si="88"/>
        <v>#REF!</v>
      </c>
      <c r="M402" s="10" t="e">
        <f t="shared" ca="1" si="89"/>
        <v>#REF!</v>
      </c>
      <c r="N402" s="2" t="e">
        <f t="shared" ca="1" si="90"/>
        <v>#REF!</v>
      </c>
      <c r="O402" s="10" t="e">
        <f t="shared" ca="1" si="91"/>
        <v>#REF!</v>
      </c>
      <c r="P402" s="2" t="e">
        <f t="shared" ca="1" si="92"/>
        <v>#REF!</v>
      </c>
      <c r="R402" s="1" t="str">
        <f t="shared" si="93"/>
        <v/>
      </c>
      <c r="S402" s="2" t="e">
        <f t="shared" ca="1" si="94"/>
        <v>#REF!</v>
      </c>
      <c r="T402" s="1" t="str">
        <f>IF(R402&lt;0,MATCH(ABS(R402),$R404:$R$1000,0)+ROW($R404)-1,"")</f>
        <v/>
      </c>
      <c r="U402" s="1" t="str">
        <f t="shared" si="95"/>
        <v/>
      </c>
      <c r="V402" s="11" t="str">
        <f t="shared" ca="1" si="96"/>
        <v/>
      </c>
      <c r="W402" s="11"/>
      <c r="X402" s="11"/>
      <c r="Y402" s="12" t="str">
        <f ca="1">IF(V402&lt;&gt;"",IF(ABS($R402)&lt;0.8*Analyse!$AO$7/2,ABS($V402-$S402)/(INDIRECT($X$5)/100),""),"")</f>
        <v/>
      </c>
      <c r="AL402" s="1"/>
      <c r="AM402" s="2"/>
    </row>
    <row r="403" spans="4:39" x14ac:dyDescent="0.2">
      <c r="D403" s="13" t="str">
        <f>IF(B403&lt;&gt;"",TRUNC(B403-Analyse!$AP$7,2),"")</f>
        <v/>
      </c>
      <c r="F403" s="1" t="str">
        <f t="shared" si="97"/>
        <v/>
      </c>
      <c r="G403" s="12" t="str">
        <f ca="1">IF(F403&lt;&gt;"",ROW($D$5)+MATCH(F403,INDIRECT(Analyse!$AR$7):INDIRECT(Analyse!$AS$7)),"")</f>
        <v/>
      </c>
      <c r="H403" s="1" t="str">
        <f t="shared" ca="1" si="84"/>
        <v/>
      </c>
      <c r="I403" s="1" t="e">
        <f t="shared" ca="1" si="85"/>
        <v>#VALUE!</v>
      </c>
      <c r="J403" s="1" t="str">
        <f t="shared" ca="1" si="86"/>
        <v>C</v>
      </c>
      <c r="K403" s="1" t="e">
        <f t="shared" ca="1" si="87"/>
        <v>#VALUE!</v>
      </c>
      <c r="L403" s="10" t="e">
        <f t="shared" ca="1" si="88"/>
        <v>#REF!</v>
      </c>
      <c r="M403" s="10" t="e">
        <f t="shared" ca="1" si="89"/>
        <v>#REF!</v>
      </c>
      <c r="N403" s="2" t="e">
        <f t="shared" ca="1" si="90"/>
        <v>#REF!</v>
      </c>
      <c r="O403" s="10" t="e">
        <f t="shared" ca="1" si="91"/>
        <v>#REF!</v>
      </c>
      <c r="P403" s="2" t="e">
        <f t="shared" ca="1" si="92"/>
        <v>#REF!</v>
      </c>
      <c r="R403" s="1" t="str">
        <f t="shared" si="93"/>
        <v/>
      </c>
      <c r="S403" s="2" t="e">
        <f t="shared" ca="1" si="94"/>
        <v>#REF!</v>
      </c>
      <c r="T403" s="1" t="str">
        <f>IF(R403&lt;0,MATCH(ABS(R403),$R405:$R$1000,0)+ROW($R405)-1,"")</f>
        <v/>
      </c>
      <c r="U403" s="1" t="str">
        <f t="shared" si="95"/>
        <v/>
      </c>
      <c r="V403" s="11" t="str">
        <f t="shared" ca="1" si="96"/>
        <v/>
      </c>
      <c r="W403" s="11"/>
      <c r="X403" s="11"/>
      <c r="Y403" s="12" t="str">
        <f ca="1">IF(V403&lt;&gt;"",IF(ABS($R403)&lt;0.8*Analyse!$AO$7/2,ABS($V403-$S403)/(INDIRECT($X$5)/100),""),"")</f>
        <v/>
      </c>
      <c r="AL403" s="1"/>
      <c r="AM403" s="2"/>
    </row>
    <row r="404" spans="4:39" x14ac:dyDescent="0.2">
      <c r="D404" s="13" t="str">
        <f>IF(B404&lt;&gt;"",TRUNC(B404-Analyse!$AP$7,2),"")</f>
        <v/>
      </c>
      <c r="F404" s="1" t="str">
        <f t="shared" si="97"/>
        <v/>
      </c>
      <c r="G404" s="12" t="str">
        <f ca="1">IF(F404&lt;&gt;"",ROW($D$5)+MATCH(F404,INDIRECT(Analyse!$AR$7):INDIRECT(Analyse!$AS$7)),"")</f>
        <v/>
      </c>
      <c r="H404" s="1" t="str">
        <f t="shared" ca="1" si="84"/>
        <v/>
      </c>
      <c r="I404" s="1" t="e">
        <f t="shared" ca="1" si="85"/>
        <v>#VALUE!</v>
      </c>
      <c r="J404" s="1" t="str">
        <f t="shared" ca="1" si="86"/>
        <v>C</v>
      </c>
      <c r="K404" s="1" t="e">
        <f t="shared" ca="1" si="87"/>
        <v>#VALUE!</v>
      </c>
      <c r="L404" s="10" t="e">
        <f t="shared" ca="1" si="88"/>
        <v>#REF!</v>
      </c>
      <c r="M404" s="10" t="e">
        <f t="shared" ca="1" si="89"/>
        <v>#REF!</v>
      </c>
      <c r="N404" s="2" t="e">
        <f t="shared" ca="1" si="90"/>
        <v>#REF!</v>
      </c>
      <c r="O404" s="10" t="e">
        <f t="shared" ca="1" si="91"/>
        <v>#REF!</v>
      </c>
      <c r="P404" s="2" t="e">
        <f t="shared" ca="1" si="92"/>
        <v>#REF!</v>
      </c>
      <c r="R404" s="1" t="str">
        <f t="shared" si="93"/>
        <v/>
      </c>
      <c r="S404" s="2" t="e">
        <f t="shared" ca="1" si="94"/>
        <v>#REF!</v>
      </c>
      <c r="T404" s="1" t="str">
        <f>IF(R404&lt;0,MATCH(ABS(R404),$R406:$R$1000,0)+ROW($R406)-1,"")</f>
        <v/>
      </c>
      <c r="U404" s="1" t="str">
        <f t="shared" si="95"/>
        <v/>
      </c>
      <c r="V404" s="11" t="str">
        <f t="shared" ca="1" si="96"/>
        <v/>
      </c>
      <c r="W404" s="11"/>
      <c r="X404" s="11"/>
      <c r="Y404" s="12" t="str">
        <f ca="1">IF(V404&lt;&gt;"",IF(ABS($R404)&lt;0.8*Analyse!$AO$7/2,ABS($V404-$S404)/(INDIRECT($X$5)/100),""),"")</f>
        <v/>
      </c>
      <c r="AL404" s="1"/>
      <c r="AM404" s="2"/>
    </row>
    <row r="405" spans="4:39" x14ac:dyDescent="0.2">
      <c r="D405" s="13" t="str">
        <f>IF(B405&lt;&gt;"",TRUNC(B405-Analyse!$AP$7,2),"")</f>
        <v/>
      </c>
      <c r="F405" s="1" t="str">
        <f t="shared" si="97"/>
        <v/>
      </c>
      <c r="G405" s="12" t="str">
        <f ca="1">IF(F405&lt;&gt;"",ROW($D$5)+MATCH(F405,INDIRECT(Analyse!$AR$7):INDIRECT(Analyse!$AS$7)),"")</f>
        <v/>
      </c>
      <c r="H405" s="1" t="str">
        <f t="shared" ca="1" si="84"/>
        <v/>
      </c>
      <c r="I405" s="1" t="e">
        <f t="shared" ca="1" si="85"/>
        <v>#VALUE!</v>
      </c>
      <c r="J405" s="1" t="str">
        <f t="shared" ca="1" si="86"/>
        <v>C</v>
      </c>
      <c r="K405" s="1" t="e">
        <f t="shared" ca="1" si="87"/>
        <v>#VALUE!</v>
      </c>
      <c r="L405" s="10" t="e">
        <f t="shared" ca="1" si="88"/>
        <v>#REF!</v>
      </c>
      <c r="M405" s="10" t="e">
        <f t="shared" ca="1" si="89"/>
        <v>#REF!</v>
      </c>
      <c r="N405" s="2" t="e">
        <f t="shared" ca="1" si="90"/>
        <v>#REF!</v>
      </c>
      <c r="O405" s="10" t="e">
        <f t="shared" ca="1" si="91"/>
        <v>#REF!</v>
      </c>
      <c r="P405" s="2" t="e">
        <f t="shared" ca="1" si="92"/>
        <v>#REF!</v>
      </c>
      <c r="R405" s="1" t="str">
        <f t="shared" si="93"/>
        <v/>
      </c>
      <c r="S405" s="2" t="e">
        <f t="shared" ca="1" si="94"/>
        <v>#REF!</v>
      </c>
      <c r="T405" s="1" t="str">
        <f>IF(R405&lt;0,MATCH(ABS(R405),$R407:$R$1000,0)+ROW($R407)-1,"")</f>
        <v/>
      </c>
      <c r="U405" s="1" t="str">
        <f t="shared" si="95"/>
        <v/>
      </c>
      <c r="V405" s="11" t="str">
        <f t="shared" ca="1" si="96"/>
        <v/>
      </c>
      <c r="W405" s="11"/>
      <c r="X405" s="11"/>
      <c r="Y405" s="12" t="str">
        <f ca="1">IF(V405&lt;&gt;"",IF(ABS($R405)&lt;0.8*Analyse!$AO$7/2,ABS($V405-$S405)/(INDIRECT($X$5)/100),""),"")</f>
        <v/>
      </c>
      <c r="AL405" s="1"/>
      <c r="AM405" s="2"/>
    </row>
    <row r="406" spans="4:39" x14ac:dyDescent="0.2">
      <c r="D406" s="13" t="str">
        <f>IF(B406&lt;&gt;"",TRUNC(B406-Analyse!$AP$7,2),"")</f>
        <v/>
      </c>
      <c r="F406" s="1" t="str">
        <f t="shared" si="97"/>
        <v/>
      </c>
      <c r="G406" s="12" t="str">
        <f ca="1">IF(F406&lt;&gt;"",ROW($D$5)+MATCH(F406,INDIRECT(Analyse!$AR$7):INDIRECT(Analyse!$AS$7)),"")</f>
        <v/>
      </c>
      <c r="H406" s="1" t="str">
        <f t="shared" ca="1" si="84"/>
        <v/>
      </c>
      <c r="I406" s="1" t="e">
        <f t="shared" ca="1" si="85"/>
        <v>#VALUE!</v>
      </c>
      <c r="J406" s="1" t="str">
        <f t="shared" ca="1" si="86"/>
        <v>C</v>
      </c>
      <c r="K406" s="1" t="e">
        <f t="shared" ca="1" si="87"/>
        <v>#VALUE!</v>
      </c>
      <c r="L406" s="10" t="e">
        <f t="shared" ca="1" si="88"/>
        <v>#REF!</v>
      </c>
      <c r="M406" s="10" t="e">
        <f t="shared" ca="1" si="89"/>
        <v>#REF!</v>
      </c>
      <c r="N406" s="2" t="e">
        <f t="shared" ca="1" si="90"/>
        <v>#REF!</v>
      </c>
      <c r="O406" s="10" t="e">
        <f t="shared" ca="1" si="91"/>
        <v>#REF!</v>
      </c>
      <c r="P406" s="2" t="e">
        <f t="shared" ca="1" si="92"/>
        <v>#REF!</v>
      </c>
      <c r="R406" s="1" t="str">
        <f t="shared" si="93"/>
        <v/>
      </c>
      <c r="S406" s="2" t="e">
        <f t="shared" ca="1" si="94"/>
        <v>#REF!</v>
      </c>
      <c r="T406" s="1" t="str">
        <f>IF(R406&lt;0,MATCH(ABS(R406),$R408:$R$1000,0)+ROW($R408)-1,"")</f>
        <v/>
      </c>
      <c r="U406" s="1" t="str">
        <f t="shared" si="95"/>
        <v/>
      </c>
      <c r="V406" s="11" t="str">
        <f t="shared" ca="1" si="96"/>
        <v/>
      </c>
      <c r="W406" s="11"/>
      <c r="X406" s="11"/>
      <c r="Y406" s="12" t="str">
        <f ca="1">IF(V406&lt;&gt;"",IF(ABS($R406)&lt;0.8*Analyse!$AO$7/2,ABS($V406-$S406)/(INDIRECT($X$5)/100),""),"")</f>
        <v/>
      </c>
      <c r="AL406" s="1"/>
      <c r="AM406" s="2"/>
    </row>
    <row r="407" spans="4:39" x14ac:dyDescent="0.2">
      <c r="D407" s="13" t="str">
        <f>IF(B407&lt;&gt;"",TRUNC(B407-Analyse!$AP$7,2),"")</f>
        <v/>
      </c>
      <c r="F407" s="1" t="str">
        <f t="shared" si="97"/>
        <v/>
      </c>
      <c r="G407" s="12" t="str">
        <f ca="1">IF(F407&lt;&gt;"",ROW($D$5)+MATCH(F407,INDIRECT(Analyse!$AR$7):INDIRECT(Analyse!$AS$7)),"")</f>
        <v/>
      </c>
      <c r="H407" s="1" t="str">
        <f t="shared" ca="1" si="84"/>
        <v/>
      </c>
      <c r="I407" s="1" t="e">
        <f t="shared" ca="1" si="85"/>
        <v>#VALUE!</v>
      </c>
      <c r="J407" s="1" t="str">
        <f t="shared" ca="1" si="86"/>
        <v>C</v>
      </c>
      <c r="K407" s="1" t="e">
        <f t="shared" ca="1" si="87"/>
        <v>#VALUE!</v>
      </c>
      <c r="L407" s="10" t="e">
        <f t="shared" ca="1" si="88"/>
        <v>#REF!</v>
      </c>
      <c r="M407" s="10" t="e">
        <f t="shared" ca="1" si="89"/>
        <v>#REF!</v>
      </c>
      <c r="N407" s="2" t="e">
        <f t="shared" ca="1" si="90"/>
        <v>#REF!</v>
      </c>
      <c r="O407" s="10" t="e">
        <f t="shared" ca="1" si="91"/>
        <v>#REF!</v>
      </c>
      <c r="P407" s="2" t="e">
        <f t="shared" ca="1" si="92"/>
        <v>#REF!</v>
      </c>
      <c r="R407" s="1" t="str">
        <f t="shared" si="93"/>
        <v/>
      </c>
      <c r="S407" s="2" t="e">
        <f t="shared" ca="1" si="94"/>
        <v>#REF!</v>
      </c>
      <c r="T407" s="1" t="str">
        <f>IF(R407&lt;0,MATCH(ABS(R407),$R409:$R$1000,0)+ROW($R409)-1,"")</f>
        <v/>
      </c>
      <c r="U407" s="1" t="str">
        <f t="shared" si="95"/>
        <v/>
      </c>
      <c r="V407" s="11" t="str">
        <f t="shared" ca="1" si="96"/>
        <v/>
      </c>
      <c r="W407" s="11"/>
      <c r="X407" s="11"/>
      <c r="Y407" s="12" t="str">
        <f ca="1">IF(V407&lt;&gt;"",IF(ABS($R407)&lt;0.8*Analyse!$AO$7/2,ABS($V407-$S407)/(INDIRECT($X$5)/100),""),"")</f>
        <v/>
      </c>
      <c r="AL407" s="1"/>
      <c r="AM407" s="2"/>
    </row>
    <row r="408" spans="4:39" x14ac:dyDescent="0.2">
      <c r="D408" s="13" t="str">
        <f>IF(B408&lt;&gt;"",TRUNC(B408-Analyse!$AP$7,2),"")</f>
        <v/>
      </c>
      <c r="F408" s="1" t="str">
        <f t="shared" si="97"/>
        <v/>
      </c>
      <c r="G408" s="12" t="str">
        <f ca="1">IF(F408&lt;&gt;"",ROW($D$5)+MATCH(F408,INDIRECT(Analyse!$AR$7):INDIRECT(Analyse!$AS$7)),"")</f>
        <v/>
      </c>
      <c r="H408" s="1" t="str">
        <f t="shared" ca="1" si="84"/>
        <v/>
      </c>
      <c r="I408" s="1" t="e">
        <f t="shared" ca="1" si="85"/>
        <v>#VALUE!</v>
      </c>
      <c r="J408" s="1" t="str">
        <f t="shared" ca="1" si="86"/>
        <v>C</v>
      </c>
      <c r="K408" s="1" t="e">
        <f t="shared" ca="1" si="87"/>
        <v>#VALUE!</v>
      </c>
      <c r="L408" s="10" t="e">
        <f t="shared" ca="1" si="88"/>
        <v>#REF!</v>
      </c>
      <c r="M408" s="10" t="e">
        <f t="shared" ca="1" si="89"/>
        <v>#REF!</v>
      </c>
      <c r="N408" s="2" t="e">
        <f t="shared" ca="1" si="90"/>
        <v>#REF!</v>
      </c>
      <c r="O408" s="10" t="e">
        <f t="shared" ca="1" si="91"/>
        <v>#REF!</v>
      </c>
      <c r="P408" s="2" t="e">
        <f t="shared" ca="1" si="92"/>
        <v>#REF!</v>
      </c>
      <c r="R408" s="1" t="str">
        <f t="shared" si="93"/>
        <v/>
      </c>
      <c r="S408" s="2" t="e">
        <f t="shared" ca="1" si="94"/>
        <v>#REF!</v>
      </c>
      <c r="T408" s="1" t="str">
        <f>IF(R408&lt;0,MATCH(ABS(R408),$R410:$R$1000,0)+ROW($R410)-1,"")</f>
        <v/>
      </c>
      <c r="U408" s="1" t="str">
        <f t="shared" si="95"/>
        <v/>
      </c>
      <c r="V408" s="11" t="str">
        <f t="shared" ca="1" si="96"/>
        <v/>
      </c>
      <c r="W408" s="11"/>
      <c r="X408" s="11"/>
      <c r="Y408" s="12" t="str">
        <f ca="1">IF(V408&lt;&gt;"",IF(ABS($R408)&lt;0.8*Analyse!$AO$7/2,ABS($V408-$S408)/(INDIRECT($X$5)/100),""),"")</f>
        <v/>
      </c>
      <c r="AL408" s="1"/>
      <c r="AM408" s="2"/>
    </row>
    <row r="409" spans="4:39" x14ac:dyDescent="0.2">
      <c r="D409" s="13" t="str">
        <f>IF(B409&lt;&gt;"",TRUNC(B409-Analyse!$AP$7,2),"")</f>
        <v/>
      </c>
      <c r="F409" s="1" t="str">
        <f t="shared" si="97"/>
        <v/>
      </c>
      <c r="G409" s="12" t="str">
        <f ca="1">IF(F409&lt;&gt;"",ROW($D$5)+MATCH(F409,INDIRECT(Analyse!$AR$7):INDIRECT(Analyse!$AS$7)),"")</f>
        <v/>
      </c>
      <c r="H409" s="1" t="str">
        <f t="shared" ca="1" si="84"/>
        <v/>
      </c>
      <c r="I409" s="1" t="e">
        <f t="shared" ca="1" si="85"/>
        <v>#VALUE!</v>
      </c>
      <c r="J409" s="1" t="str">
        <f t="shared" ca="1" si="86"/>
        <v>C</v>
      </c>
      <c r="K409" s="1" t="e">
        <f t="shared" ca="1" si="87"/>
        <v>#VALUE!</v>
      </c>
      <c r="L409" s="10" t="e">
        <f t="shared" ca="1" si="88"/>
        <v>#REF!</v>
      </c>
      <c r="M409" s="10" t="e">
        <f t="shared" ca="1" si="89"/>
        <v>#REF!</v>
      </c>
      <c r="N409" s="2" t="e">
        <f t="shared" ca="1" si="90"/>
        <v>#REF!</v>
      </c>
      <c r="O409" s="10" t="e">
        <f t="shared" ca="1" si="91"/>
        <v>#REF!</v>
      </c>
      <c r="P409" s="2" t="e">
        <f t="shared" ca="1" si="92"/>
        <v>#REF!</v>
      </c>
      <c r="R409" s="1" t="str">
        <f t="shared" si="93"/>
        <v/>
      </c>
      <c r="S409" s="2" t="e">
        <f t="shared" ca="1" si="94"/>
        <v>#REF!</v>
      </c>
      <c r="T409" s="1" t="str">
        <f>IF(R409&lt;0,MATCH(ABS(R409),$R411:$R$1000,0)+ROW($R411)-1,"")</f>
        <v/>
      </c>
      <c r="U409" s="1" t="str">
        <f t="shared" si="95"/>
        <v/>
      </c>
      <c r="V409" s="11" t="str">
        <f t="shared" ca="1" si="96"/>
        <v/>
      </c>
      <c r="W409" s="11"/>
      <c r="X409" s="11"/>
      <c r="Y409" s="12" t="str">
        <f ca="1">IF(V409&lt;&gt;"",IF(ABS($R409)&lt;0.8*Analyse!$AO$7/2,ABS($V409-$S409)/(INDIRECT($X$5)/100),""),"")</f>
        <v/>
      </c>
      <c r="AL409" s="1"/>
      <c r="AM409" s="2"/>
    </row>
    <row r="410" spans="4:39" x14ac:dyDescent="0.2">
      <c r="D410" s="13" t="str">
        <f>IF(B410&lt;&gt;"",TRUNC(B410-Analyse!$AP$7,2),"")</f>
        <v/>
      </c>
      <c r="F410" s="1" t="str">
        <f t="shared" si="97"/>
        <v/>
      </c>
      <c r="G410" s="12" t="str">
        <f ca="1">IF(F410&lt;&gt;"",ROW($D$5)+MATCH(F410,INDIRECT(Analyse!$AR$7):INDIRECT(Analyse!$AS$7)),"")</f>
        <v/>
      </c>
      <c r="H410" s="1" t="str">
        <f t="shared" ca="1" si="84"/>
        <v/>
      </c>
      <c r="I410" s="1" t="e">
        <f t="shared" ca="1" si="85"/>
        <v>#VALUE!</v>
      </c>
      <c r="J410" s="1" t="str">
        <f t="shared" ca="1" si="86"/>
        <v>C</v>
      </c>
      <c r="K410" s="1" t="e">
        <f t="shared" ca="1" si="87"/>
        <v>#VALUE!</v>
      </c>
      <c r="L410" s="10" t="e">
        <f t="shared" ca="1" si="88"/>
        <v>#REF!</v>
      </c>
      <c r="M410" s="10" t="e">
        <f t="shared" ca="1" si="89"/>
        <v>#REF!</v>
      </c>
      <c r="N410" s="2" t="e">
        <f t="shared" ca="1" si="90"/>
        <v>#REF!</v>
      </c>
      <c r="O410" s="10" t="e">
        <f t="shared" ca="1" si="91"/>
        <v>#REF!</v>
      </c>
      <c r="P410" s="2" t="e">
        <f t="shared" ca="1" si="92"/>
        <v>#REF!</v>
      </c>
      <c r="R410" s="1" t="str">
        <f t="shared" si="93"/>
        <v/>
      </c>
      <c r="S410" s="2" t="e">
        <f t="shared" ca="1" si="94"/>
        <v>#REF!</v>
      </c>
      <c r="T410" s="1" t="str">
        <f>IF(R410&lt;0,MATCH(ABS(R410),$R412:$R$1000,0)+ROW($R412)-1,"")</f>
        <v/>
      </c>
      <c r="U410" s="1" t="str">
        <f t="shared" si="95"/>
        <v/>
      </c>
      <c r="V410" s="11" t="str">
        <f t="shared" ca="1" si="96"/>
        <v/>
      </c>
      <c r="W410" s="11"/>
      <c r="X410" s="11"/>
      <c r="Y410" s="12" t="str">
        <f ca="1">IF(V410&lt;&gt;"",IF(ABS($R410)&lt;0.8*Analyse!$AO$7/2,ABS($V410-$S410)/(INDIRECT($X$5)/100),""),"")</f>
        <v/>
      </c>
      <c r="AL410" s="1"/>
      <c r="AM410" s="2"/>
    </row>
    <row r="411" spans="4:39" x14ac:dyDescent="0.2">
      <c r="D411" s="13" t="str">
        <f>IF(B411&lt;&gt;"",TRUNC(B411-Analyse!$AP$7,2),"")</f>
        <v/>
      </c>
      <c r="F411" s="1" t="str">
        <f t="shared" si="97"/>
        <v/>
      </c>
      <c r="G411" s="12" t="str">
        <f ca="1">IF(F411&lt;&gt;"",ROW($D$5)+MATCH(F411,INDIRECT(Analyse!$AR$7):INDIRECT(Analyse!$AS$7)),"")</f>
        <v/>
      </c>
      <c r="H411" s="1" t="str">
        <f t="shared" ca="1" si="84"/>
        <v/>
      </c>
      <c r="I411" s="1" t="e">
        <f t="shared" ca="1" si="85"/>
        <v>#VALUE!</v>
      </c>
      <c r="J411" s="1" t="str">
        <f t="shared" ca="1" si="86"/>
        <v>C</v>
      </c>
      <c r="K411" s="1" t="e">
        <f t="shared" ca="1" si="87"/>
        <v>#VALUE!</v>
      </c>
      <c r="L411" s="10" t="e">
        <f t="shared" ca="1" si="88"/>
        <v>#REF!</v>
      </c>
      <c r="M411" s="10" t="e">
        <f t="shared" ca="1" si="89"/>
        <v>#REF!</v>
      </c>
      <c r="N411" s="2" t="e">
        <f t="shared" ca="1" si="90"/>
        <v>#REF!</v>
      </c>
      <c r="O411" s="10" t="e">
        <f t="shared" ca="1" si="91"/>
        <v>#REF!</v>
      </c>
      <c r="P411" s="2" t="e">
        <f t="shared" ca="1" si="92"/>
        <v>#REF!</v>
      </c>
      <c r="R411" s="1" t="str">
        <f t="shared" si="93"/>
        <v/>
      </c>
      <c r="S411" s="2" t="e">
        <f t="shared" ca="1" si="94"/>
        <v>#REF!</v>
      </c>
      <c r="T411" s="1" t="str">
        <f>IF(R411&lt;0,MATCH(ABS(R411),$R413:$R$1000,0)+ROW($R413)-1,"")</f>
        <v/>
      </c>
      <c r="U411" s="1" t="str">
        <f t="shared" si="95"/>
        <v/>
      </c>
      <c r="V411" s="11" t="str">
        <f t="shared" ca="1" si="96"/>
        <v/>
      </c>
      <c r="W411" s="11"/>
      <c r="X411" s="11"/>
      <c r="Y411" s="12" t="str">
        <f ca="1">IF(V411&lt;&gt;"",IF(ABS($R411)&lt;0.8*Analyse!$AO$7/2,ABS($V411-$S411)/(INDIRECT($X$5)/100),""),"")</f>
        <v/>
      </c>
      <c r="AL411" s="1"/>
      <c r="AM411" s="2"/>
    </row>
    <row r="412" spans="4:39" x14ac:dyDescent="0.2">
      <c r="D412" s="13" t="str">
        <f>IF(B412&lt;&gt;"",TRUNC(B412-Analyse!$AP$7,2),"")</f>
        <v/>
      </c>
      <c r="F412" s="1" t="str">
        <f t="shared" si="97"/>
        <v/>
      </c>
      <c r="G412" s="12" t="str">
        <f ca="1">IF(F412&lt;&gt;"",ROW($D$5)+MATCH(F412,INDIRECT(Analyse!$AR$7):INDIRECT(Analyse!$AS$7)),"")</f>
        <v/>
      </c>
      <c r="H412" s="1" t="str">
        <f t="shared" ca="1" si="84"/>
        <v/>
      </c>
      <c r="I412" s="1" t="e">
        <f t="shared" ca="1" si="85"/>
        <v>#VALUE!</v>
      </c>
      <c r="J412" s="1" t="str">
        <f t="shared" ca="1" si="86"/>
        <v>C</v>
      </c>
      <c r="K412" s="1" t="e">
        <f t="shared" ca="1" si="87"/>
        <v>#VALUE!</v>
      </c>
      <c r="L412" s="10" t="e">
        <f t="shared" ca="1" si="88"/>
        <v>#REF!</v>
      </c>
      <c r="M412" s="10" t="e">
        <f t="shared" ca="1" si="89"/>
        <v>#REF!</v>
      </c>
      <c r="N412" s="2" t="e">
        <f t="shared" ca="1" si="90"/>
        <v>#REF!</v>
      </c>
      <c r="O412" s="10" t="e">
        <f t="shared" ca="1" si="91"/>
        <v>#REF!</v>
      </c>
      <c r="P412" s="2" t="e">
        <f t="shared" ca="1" si="92"/>
        <v>#REF!</v>
      </c>
      <c r="R412" s="1" t="str">
        <f t="shared" si="93"/>
        <v/>
      </c>
      <c r="S412" s="2" t="e">
        <f t="shared" ca="1" si="94"/>
        <v>#REF!</v>
      </c>
      <c r="T412" s="1" t="str">
        <f>IF(R412&lt;0,MATCH(ABS(R412),$R414:$R$1000,0)+ROW($R414)-1,"")</f>
        <v/>
      </c>
      <c r="U412" s="1" t="str">
        <f t="shared" si="95"/>
        <v/>
      </c>
      <c r="V412" s="11" t="str">
        <f t="shared" ca="1" si="96"/>
        <v/>
      </c>
      <c r="W412" s="11"/>
      <c r="X412" s="11"/>
      <c r="Y412" s="12" t="str">
        <f ca="1">IF(V412&lt;&gt;"",IF(ABS($R412)&lt;0.8*Analyse!$AO$7/2,ABS($V412-$S412)/(INDIRECT($X$5)/100),""),"")</f>
        <v/>
      </c>
      <c r="AL412" s="1"/>
      <c r="AM412" s="2"/>
    </row>
    <row r="413" spans="4:39" x14ac:dyDescent="0.2">
      <c r="D413" s="13" t="str">
        <f>IF(B413&lt;&gt;"",TRUNC(B413-Analyse!$AP$7,2),"")</f>
        <v/>
      </c>
      <c r="F413" s="1" t="str">
        <f t="shared" si="97"/>
        <v/>
      </c>
      <c r="G413" s="12" t="str">
        <f ca="1">IF(F413&lt;&gt;"",ROW($D$5)+MATCH(F413,INDIRECT(Analyse!$AR$7):INDIRECT(Analyse!$AS$7)),"")</f>
        <v/>
      </c>
      <c r="H413" s="1" t="str">
        <f t="shared" ca="1" si="84"/>
        <v/>
      </c>
      <c r="I413" s="1" t="e">
        <f t="shared" ca="1" si="85"/>
        <v>#VALUE!</v>
      </c>
      <c r="J413" s="1" t="str">
        <f t="shared" ca="1" si="86"/>
        <v>C</v>
      </c>
      <c r="K413" s="1" t="e">
        <f t="shared" ca="1" si="87"/>
        <v>#VALUE!</v>
      </c>
      <c r="L413" s="10" t="e">
        <f t="shared" ca="1" si="88"/>
        <v>#REF!</v>
      </c>
      <c r="M413" s="10" t="e">
        <f t="shared" ca="1" si="89"/>
        <v>#REF!</v>
      </c>
      <c r="N413" s="2" t="e">
        <f t="shared" ca="1" si="90"/>
        <v>#REF!</v>
      </c>
      <c r="O413" s="10" t="e">
        <f t="shared" ca="1" si="91"/>
        <v>#REF!</v>
      </c>
      <c r="P413" s="2" t="e">
        <f t="shared" ca="1" si="92"/>
        <v>#REF!</v>
      </c>
      <c r="R413" s="1" t="str">
        <f t="shared" si="93"/>
        <v/>
      </c>
      <c r="S413" s="2" t="e">
        <f t="shared" ca="1" si="94"/>
        <v>#REF!</v>
      </c>
      <c r="T413" s="1" t="str">
        <f>IF(R413&lt;0,MATCH(ABS(R413),$R415:$R$1000,0)+ROW($R415)-1,"")</f>
        <v/>
      </c>
      <c r="U413" s="1" t="str">
        <f t="shared" si="95"/>
        <v/>
      </c>
      <c r="V413" s="11" t="str">
        <f t="shared" ca="1" si="96"/>
        <v/>
      </c>
      <c r="W413" s="11"/>
      <c r="X413" s="11"/>
      <c r="Y413" s="12" t="str">
        <f ca="1">IF(V413&lt;&gt;"",IF(ABS($R413)&lt;0.8*Analyse!$AO$7/2,ABS($V413-$S413)/(INDIRECT($X$5)/100),""),"")</f>
        <v/>
      </c>
      <c r="AL413" s="1"/>
      <c r="AM413" s="2"/>
    </row>
    <row r="414" spans="4:39" x14ac:dyDescent="0.2">
      <c r="D414" s="13" t="str">
        <f>IF(B414&lt;&gt;"",TRUNC(B414-Analyse!$AP$7,2),"")</f>
        <v/>
      </c>
      <c r="F414" s="1" t="str">
        <f t="shared" si="97"/>
        <v/>
      </c>
      <c r="G414" s="12" t="str">
        <f ca="1">IF(F414&lt;&gt;"",ROW($D$5)+MATCH(F414,INDIRECT(Analyse!$AR$7):INDIRECT(Analyse!$AS$7)),"")</f>
        <v/>
      </c>
      <c r="H414" s="1" t="str">
        <f t="shared" ca="1" si="84"/>
        <v/>
      </c>
      <c r="I414" s="1" t="e">
        <f t="shared" ca="1" si="85"/>
        <v>#VALUE!</v>
      </c>
      <c r="J414" s="1" t="str">
        <f t="shared" ca="1" si="86"/>
        <v>C</v>
      </c>
      <c r="K414" s="1" t="e">
        <f t="shared" ca="1" si="87"/>
        <v>#VALUE!</v>
      </c>
      <c r="L414" s="10" t="e">
        <f t="shared" ca="1" si="88"/>
        <v>#REF!</v>
      </c>
      <c r="M414" s="10" t="e">
        <f t="shared" ca="1" si="89"/>
        <v>#REF!</v>
      </c>
      <c r="N414" s="2" t="e">
        <f t="shared" ca="1" si="90"/>
        <v>#REF!</v>
      </c>
      <c r="O414" s="10" t="e">
        <f t="shared" ca="1" si="91"/>
        <v>#REF!</v>
      </c>
      <c r="P414" s="2" t="e">
        <f t="shared" ca="1" si="92"/>
        <v>#REF!</v>
      </c>
      <c r="R414" s="1" t="str">
        <f t="shared" si="93"/>
        <v/>
      </c>
      <c r="S414" s="2" t="e">
        <f t="shared" ca="1" si="94"/>
        <v>#REF!</v>
      </c>
      <c r="T414" s="1" t="str">
        <f>IF(R414&lt;0,MATCH(ABS(R414),$R416:$R$1000,0)+ROW($R416)-1,"")</f>
        <v/>
      </c>
      <c r="U414" s="1" t="str">
        <f t="shared" si="95"/>
        <v/>
      </c>
      <c r="V414" s="11" t="str">
        <f t="shared" ca="1" si="96"/>
        <v/>
      </c>
      <c r="W414" s="11"/>
      <c r="X414" s="11"/>
      <c r="Y414" s="12" t="str">
        <f ca="1">IF(V414&lt;&gt;"",IF(ABS($R414)&lt;0.8*Analyse!$AO$7/2,ABS($V414-$S414)/(INDIRECT($X$5)/100),""),"")</f>
        <v/>
      </c>
      <c r="AL414" s="1"/>
      <c r="AM414" s="2"/>
    </row>
    <row r="415" spans="4:39" x14ac:dyDescent="0.2">
      <c r="D415" s="13" t="str">
        <f>IF(B415&lt;&gt;"",TRUNC(B415-Analyse!$AP$7,2),"")</f>
        <v/>
      </c>
      <c r="F415" s="1" t="str">
        <f t="shared" si="97"/>
        <v/>
      </c>
      <c r="G415" s="12" t="str">
        <f ca="1">IF(F415&lt;&gt;"",ROW($D$5)+MATCH(F415,INDIRECT(Analyse!$AR$7):INDIRECT(Analyse!$AS$7)),"")</f>
        <v/>
      </c>
      <c r="H415" s="1" t="str">
        <f t="shared" ca="1" si="84"/>
        <v/>
      </c>
      <c r="I415" s="1" t="e">
        <f t="shared" ca="1" si="85"/>
        <v>#VALUE!</v>
      </c>
      <c r="J415" s="1" t="str">
        <f t="shared" ca="1" si="86"/>
        <v>C</v>
      </c>
      <c r="K415" s="1" t="e">
        <f t="shared" ca="1" si="87"/>
        <v>#VALUE!</v>
      </c>
      <c r="L415" s="10" t="e">
        <f t="shared" ca="1" si="88"/>
        <v>#REF!</v>
      </c>
      <c r="M415" s="10" t="e">
        <f t="shared" ca="1" si="89"/>
        <v>#REF!</v>
      </c>
      <c r="N415" s="2" t="e">
        <f t="shared" ca="1" si="90"/>
        <v>#REF!</v>
      </c>
      <c r="O415" s="10" t="e">
        <f t="shared" ca="1" si="91"/>
        <v>#REF!</v>
      </c>
      <c r="P415" s="2" t="e">
        <f t="shared" ca="1" si="92"/>
        <v>#REF!</v>
      </c>
      <c r="R415" s="1" t="str">
        <f t="shared" si="93"/>
        <v/>
      </c>
      <c r="S415" s="2" t="e">
        <f t="shared" ca="1" si="94"/>
        <v>#REF!</v>
      </c>
      <c r="T415" s="1" t="str">
        <f>IF(R415&lt;0,MATCH(ABS(R415),$R417:$R$1000,0)+ROW($R417)-1,"")</f>
        <v/>
      </c>
      <c r="U415" s="1" t="str">
        <f t="shared" si="95"/>
        <v/>
      </c>
      <c r="V415" s="11" t="str">
        <f t="shared" ca="1" si="96"/>
        <v/>
      </c>
      <c r="W415" s="11"/>
      <c r="X415" s="11"/>
      <c r="Y415" s="12" t="str">
        <f ca="1">IF(V415&lt;&gt;"",IF(ABS($R415)&lt;0.8*Analyse!$AO$7/2,ABS($V415-$S415)/(INDIRECT($X$5)/100),""),"")</f>
        <v/>
      </c>
      <c r="AL415" s="1"/>
      <c r="AM415" s="2"/>
    </row>
    <row r="416" spans="4:39" x14ac:dyDescent="0.2">
      <c r="D416" s="13" t="str">
        <f>IF(B416&lt;&gt;"",TRUNC(B416-Analyse!$AP$7,2),"")</f>
        <v/>
      </c>
      <c r="F416" s="1" t="str">
        <f t="shared" si="97"/>
        <v/>
      </c>
      <c r="G416" s="12" t="str">
        <f ca="1">IF(F416&lt;&gt;"",ROW($D$5)+MATCH(F416,INDIRECT(Analyse!$AR$7):INDIRECT(Analyse!$AS$7)),"")</f>
        <v/>
      </c>
      <c r="H416" s="1" t="str">
        <f t="shared" ca="1" si="84"/>
        <v/>
      </c>
      <c r="I416" s="1" t="e">
        <f t="shared" ca="1" si="85"/>
        <v>#VALUE!</v>
      </c>
      <c r="J416" s="1" t="str">
        <f t="shared" ca="1" si="86"/>
        <v>C</v>
      </c>
      <c r="K416" s="1" t="e">
        <f t="shared" ca="1" si="87"/>
        <v>#VALUE!</v>
      </c>
      <c r="L416" s="10" t="e">
        <f t="shared" ca="1" si="88"/>
        <v>#REF!</v>
      </c>
      <c r="M416" s="10" t="e">
        <f t="shared" ca="1" si="89"/>
        <v>#REF!</v>
      </c>
      <c r="N416" s="2" t="e">
        <f t="shared" ca="1" si="90"/>
        <v>#REF!</v>
      </c>
      <c r="O416" s="10" t="e">
        <f t="shared" ca="1" si="91"/>
        <v>#REF!</v>
      </c>
      <c r="P416" s="2" t="e">
        <f t="shared" ca="1" si="92"/>
        <v>#REF!</v>
      </c>
      <c r="R416" s="1" t="str">
        <f t="shared" si="93"/>
        <v/>
      </c>
      <c r="S416" s="2" t="e">
        <f t="shared" ca="1" si="94"/>
        <v>#REF!</v>
      </c>
      <c r="T416" s="1" t="str">
        <f>IF(R416&lt;0,MATCH(ABS(R416),$R418:$R$1000,0)+ROW($R418)-1,"")</f>
        <v/>
      </c>
      <c r="U416" s="1" t="str">
        <f t="shared" si="95"/>
        <v/>
      </c>
      <c r="V416" s="11" t="str">
        <f t="shared" ca="1" si="96"/>
        <v/>
      </c>
      <c r="W416" s="11"/>
      <c r="X416" s="11"/>
      <c r="Y416" s="12" t="str">
        <f ca="1">IF(V416&lt;&gt;"",IF(ABS($R416)&lt;0.8*Analyse!$AO$7/2,ABS($V416-$S416)/(INDIRECT($X$5)/100),""),"")</f>
        <v/>
      </c>
      <c r="AL416" s="1"/>
      <c r="AM416" s="2"/>
    </row>
    <row r="417" spans="4:39" x14ac:dyDescent="0.2">
      <c r="D417" s="13" t="str">
        <f>IF(B417&lt;&gt;"",TRUNC(B417-Analyse!$AP$7,2),"")</f>
        <v/>
      </c>
      <c r="F417" s="1" t="str">
        <f t="shared" si="97"/>
        <v/>
      </c>
      <c r="G417" s="12" t="str">
        <f ca="1">IF(F417&lt;&gt;"",ROW($D$5)+MATCH(F417,INDIRECT(Analyse!$AR$7):INDIRECT(Analyse!$AS$7)),"")</f>
        <v/>
      </c>
      <c r="H417" s="1" t="str">
        <f t="shared" ca="1" si="84"/>
        <v/>
      </c>
      <c r="I417" s="1" t="e">
        <f t="shared" ca="1" si="85"/>
        <v>#VALUE!</v>
      </c>
      <c r="J417" s="1" t="str">
        <f t="shared" ca="1" si="86"/>
        <v>C</v>
      </c>
      <c r="K417" s="1" t="e">
        <f t="shared" ca="1" si="87"/>
        <v>#VALUE!</v>
      </c>
      <c r="L417" s="10" t="e">
        <f t="shared" ca="1" si="88"/>
        <v>#REF!</v>
      </c>
      <c r="M417" s="10" t="e">
        <f t="shared" ca="1" si="89"/>
        <v>#REF!</v>
      </c>
      <c r="N417" s="2" t="e">
        <f t="shared" ca="1" si="90"/>
        <v>#REF!</v>
      </c>
      <c r="O417" s="10" t="e">
        <f t="shared" ca="1" si="91"/>
        <v>#REF!</v>
      </c>
      <c r="P417" s="2" t="e">
        <f t="shared" ca="1" si="92"/>
        <v>#REF!</v>
      </c>
      <c r="R417" s="1" t="str">
        <f t="shared" si="93"/>
        <v/>
      </c>
      <c r="S417" s="2" t="e">
        <f t="shared" ca="1" si="94"/>
        <v>#REF!</v>
      </c>
      <c r="T417" s="1" t="str">
        <f>IF(R417&lt;0,MATCH(ABS(R417),$R419:$R$1000,0)+ROW($R419)-1,"")</f>
        <v/>
      </c>
      <c r="U417" s="1" t="str">
        <f t="shared" si="95"/>
        <v/>
      </c>
      <c r="V417" s="11" t="str">
        <f t="shared" ca="1" si="96"/>
        <v/>
      </c>
      <c r="W417" s="11"/>
      <c r="X417" s="11"/>
      <c r="Y417" s="12" t="str">
        <f ca="1">IF(V417&lt;&gt;"",IF(ABS($R417)&lt;0.8*Analyse!$AO$7/2,ABS($V417-$S417)/(INDIRECT($X$5)/100),""),"")</f>
        <v/>
      </c>
      <c r="AL417" s="1"/>
      <c r="AM417" s="2"/>
    </row>
    <row r="418" spans="4:39" x14ac:dyDescent="0.2">
      <c r="D418" s="13" t="str">
        <f>IF(B418&lt;&gt;"",TRUNC(B418-Analyse!$AP$7,2),"")</f>
        <v/>
      </c>
      <c r="F418" s="1" t="str">
        <f t="shared" si="97"/>
        <v/>
      </c>
      <c r="G418" s="12" t="str">
        <f ca="1">IF(F418&lt;&gt;"",ROW($D$5)+MATCH(F418,INDIRECT(Analyse!$AR$7):INDIRECT(Analyse!$AS$7)),"")</f>
        <v/>
      </c>
      <c r="H418" s="1" t="str">
        <f t="shared" ca="1" si="84"/>
        <v/>
      </c>
      <c r="I418" s="1" t="e">
        <f t="shared" ca="1" si="85"/>
        <v>#VALUE!</v>
      </c>
      <c r="J418" s="1" t="str">
        <f t="shared" ca="1" si="86"/>
        <v>C</v>
      </c>
      <c r="K418" s="1" t="e">
        <f t="shared" ca="1" si="87"/>
        <v>#VALUE!</v>
      </c>
      <c r="L418" s="10" t="e">
        <f t="shared" ca="1" si="88"/>
        <v>#REF!</v>
      </c>
      <c r="M418" s="10" t="e">
        <f t="shared" ca="1" si="89"/>
        <v>#REF!</v>
      </c>
      <c r="N418" s="2" t="e">
        <f t="shared" ca="1" si="90"/>
        <v>#REF!</v>
      </c>
      <c r="O418" s="10" t="e">
        <f t="shared" ca="1" si="91"/>
        <v>#REF!</v>
      </c>
      <c r="P418" s="2" t="e">
        <f t="shared" ca="1" si="92"/>
        <v>#REF!</v>
      </c>
      <c r="R418" s="1" t="str">
        <f t="shared" si="93"/>
        <v/>
      </c>
      <c r="S418" s="2" t="e">
        <f t="shared" ca="1" si="94"/>
        <v>#REF!</v>
      </c>
      <c r="T418" s="1" t="str">
        <f>IF(R418&lt;0,MATCH(ABS(R418),$R420:$R$1000,0)+ROW($R420)-1,"")</f>
        <v/>
      </c>
      <c r="U418" s="1" t="str">
        <f t="shared" si="95"/>
        <v/>
      </c>
      <c r="V418" s="11" t="str">
        <f t="shared" ca="1" si="96"/>
        <v/>
      </c>
      <c r="W418" s="11"/>
      <c r="X418" s="11"/>
      <c r="Y418" s="12" t="str">
        <f ca="1">IF(V418&lt;&gt;"",IF(ABS($R418)&lt;0.8*Analyse!$AO$7/2,ABS($V418-$S418)/(INDIRECT($X$5)/100),""),"")</f>
        <v/>
      </c>
      <c r="AL418" s="1"/>
      <c r="AM418" s="2"/>
    </row>
    <row r="419" spans="4:39" x14ac:dyDescent="0.2">
      <c r="D419" s="13" t="str">
        <f>IF(B419&lt;&gt;"",TRUNC(B419-Analyse!$AP$7,2),"")</f>
        <v/>
      </c>
      <c r="F419" s="1" t="str">
        <f t="shared" si="97"/>
        <v/>
      </c>
      <c r="G419" s="12" t="str">
        <f ca="1">IF(F419&lt;&gt;"",ROW($D$5)+MATCH(F419,INDIRECT(Analyse!$AR$7):INDIRECT(Analyse!$AS$7)),"")</f>
        <v/>
      </c>
      <c r="H419" s="1" t="str">
        <f t="shared" ca="1" si="84"/>
        <v/>
      </c>
      <c r="I419" s="1" t="e">
        <f t="shared" ca="1" si="85"/>
        <v>#VALUE!</v>
      </c>
      <c r="J419" s="1" t="str">
        <f t="shared" ca="1" si="86"/>
        <v>C</v>
      </c>
      <c r="K419" s="1" t="e">
        <f t="shared" ca="1" si="87"/>
        <v>#VALUE!</v>
      </c>
      <c r="L419" s="10" t="e">
        <f t="shared" ca="1" si="88"/>
        <v>#REF!</v>
      </c>
      <c r="M419" s="10" t="e">
        <f t="shared" ca="1" si="89"/>
        <v>#REF!</v>
      </c>
      <c r="N419" s="2" t="e">
        <f t="shared" ca="1" si="90"/>
        <v>#REF!</v>
      </c>
      <c r="O419" s="10" t="e">
        <f t="shared" ca="1" si="91"/>
        <v>#REF!</v>
      </c>
      <c r="P419" s="2" t="e">
        <f t="shared" ca="1" si="92"/>
        <v>#REF!</v>
      </c>
      <c r="R419" s="1" t="str">
        <f t="shared" si="93"/>
        <v/>
      </c>
      <c r="S419" s="2" t="e">
        <f t="shared" ca="1" si="94"/>
        <v>#REF!</v>
      </c>
      <c r="T419" s="1" t="str">
        <f>IF(R419&lt;0,MATCH(ABS(R419),$R421:$R$1000,0)+ROW($R421)-1,"")</f>
        <v/>
      </c>
      <c r="U419" s="1" t="str">
        <f t="shared" si="95"/>
        <v/>
      </c>
      <c r="V419" s="11" t="str">
        <f t="shared" ca="1" si="96"/>
        <v/>
      </c>
      <c r="W419" s="11"/>
      <c r="X419" s="11"/>
      <c r="Y419" s="12" t="str">
        <f ca="1">IF(V419&lt;&gt;"",IF(ABS($R419)&lt;0.8*Analyse!$AO$7/2,ABS($V419-$S419)/(INDIRECT($X$5)/100),""),"")</f>
        <v/>
      </c>
      <c r="AL419" s="1"/>
      <c r="AM419" s="2"/>
    </row>
    <row r="420" spans="4:39" x14ac:dyDescent="0.2">
      <c r="D420" s="13" t="str">
        <f>IF(B420&lt;&gt;"",TRUNC(B420-Analyse!$AP$7,2),"")</f>
        <v/>
      </c>
      <c r="F420" s="1" t="str">
        <f t="shared" si="97"/>
        <v/>
      </c>
      <c r="G420" s="12" t="str">
        <f ca="1">IF(F420&lt;&gt;"",ROW($D$5)+MATCH(F420,INDIRECT(Analyse!$AR$7):INDIRECT(Analyse!$AS$7)),"")</f>
        <v/>
      </c>
      <c r="H420" s="1" t="str">
        <f t="shared" ca="1" si="84"/>
        <v/>
      </c>
      <c r="I420" s="1" t="e">
        <f t="shared" ca="1" si="85"/>
        <v>#VALUE!</v>
      </c>
      <c r="J420" s="1" t="str">
        <f t="shared" ca="1" si="86"/>
        <v>C</v>
      </c>
      <c r="K420" s="1" t="e">
        <f t="shared" ca="1" si="87"/>
        <v>#VALUE!</v>
      </c>
      <c r="L420" s="10" t="e">
        <f t="shared" ca="1" si="88"/>
        <v>#REF!</v>
      </c>
      <c r="M420" s="10" t="e">
        <f t="shared" ca="1" si="89"/>
        <v>#REF!</v>
      </c>
      <c r="N420" s="2" t="e">
        <f t="shared" ca="1" si="90"/>
        <v>#REF!</v>
      </c>
      <c r="O420" s="10" t="e">
        <f t="shared" ca="1" si="91"/>
        <v>#REF!</v>
      </c>
      <c r="P420" s="2" t="e">
        <f t="shared" ca="1" si="92"/>
        <v>#REF!</v>
      </c>
      <c r="R420" s="1" t="str">
        <f t="shared" si="93"/>
        <v/>
      </c>
      <c r="S420" s="2" t="e">
        <f t="shared" ca="1" si="94"/>
        <v>#REF!</v>
      </c>
      <c r="T420" s="1" t="str">
        <f>IF(R420&lt;0,MATCH(ABS(R420),$R422:$R$1000,0)+ROW($R422)-1,"")</f>
        <v/>
      </c>
      <c r="U420" s="1" t="str">
        <f t="shared" si="95"/>
        <v/>
      </c>
      <c r="V420" s="11" t="str">
        <f t="shared" ca="1" si="96"/>
        <v/>
      </c>
      <c r="W420" s="11"/>
      <c r="X420" s="11"/>
      <c r="Y420" s="12" t="str">
        <f ca="1">IF(V420&lt;&gt;"",IF(ABS($R420)&lt;0.8*Analyse!$AO$7/2,ABS($V420-$S420)/(INDIRECT($X$5)/100),""),"")</f>
        <v/>
      </c>
      <c r="AL420" s="1"/>
      <c r="AM420" s="2"/>
    </row>
    <row r="421" spans="4:39" x14ac:dyDescent="0.2">
      <c r="D421" s="13" t="str">
        <f>IF(B421&lt;&gt;"",TRUNC(B421-Analyse!$AP$7,2),"")</f>
        <v/>
      </c>
      <c r="F421" s="1" t="str">
        <f t="shared" si="97"/>
        <v/>
      </c>
      <c r="G421" s="12" t="str">
        <f ca="1">IF(F421&lt;&gt;"",ROW($D$5)+MATCH(F421,INDIRECT(Analyse!$AR$7):INDIRECT(Analyse!$AS$7)),"")</f>
        <v/>
      </c>
      <c r="H421" s="1" t="str">
        <f t="shared" ca="1" si="84"/>
        <v/>
      </c>
      <c r="I421" s="1" t="e">
        <f t="shared" ca="1" si="85"/>
        <v>#VALUE!</v>
      </c>
      <c r="J421" s="1" t="str">
        <f t="shared" ca="1" si="86"/>
        <v>C</v>
      </c>
      <c r="K421" s="1" t="e">
        <f t="shared" ca="1" si="87"/>
        <v>#VALUE!</v>
      </c>
      <c r="L421" s="10" t="e">
        <f t="shared" ca="1" si="88"/>
        <v>#REF!</v>
      </c>
      <c r="M421" s="10" t="e">
        <f t="shared" ca="1" si="89"/>
        <v>#REF!</v>
      </c>
      <c r="N421" s="2" t="e">
        <f t="shared" ca="1" si="90"/>
        <v>#REF!</v>
      </c>
      <c r="O421" s="10" t="e">
        <f t="shared" ca="1" si="91"/>
        <v>#REF!</v>
      </c>
      <c r="P421" s="2" t="e">
        <f t="shared" ca="1" si="92"/>
        <v>#REF!</v>
      </c>
      <c r="R421" s="1" t="str">
        <f t="shared" si="93"/>
        <v/>
      </c>
      <c r="S421" s="2" t="e">
        <f t="shared" ca="1" si="94"/>
        <v>#REF!</v>
      </c>
      <c r="T421" s="1" t="str">
        <f>IF(R421&lt;0,MATCH(ABS(R421),$R423:$R$1000,0)+ROW($R423)-1,"")</f>
        <v/>
      </c>
      <c r="U421" s="1" t="str">
        <f t="shared" si="95"/>
        <v/>
      </c>
      <c r="V421" s="11" t="str">
        <f t="shared" ca="1" si="96"/>
        <v/>
      </c>
      <c r="W421" s="11"/>
      <c r="X421" s="11"/>
      <c r="Y421" s="12" t="str">
        <f ca="1">IF(V421&lt;&gt;"",IF(ABS($R421)&lt;0.8*Analyse!$AO$7/2,ABS($V421-$S421)/(INDIRECT($X$5)/100),""),"")</f>
        <v/>
      </c>
      <c r="AL421" s="1"/>
      <c r="AM421" s="2"/>
    </row>
    <row r="422" spans="4:39" x14ac:dyDescent="0.2">
      <c r="D422" s="13" t="str">
        <f>IF(B422&lt;&gt;"",TRUNC(B422-Analyse!$AP$7,2),"")</f>
        <v/>
      </c>
      <c r="F422" s="1" t="str">
        <f t="shared" si="97"/>
        <v/>
      </c>
      <c r="G422" s="12" t="str">
        <f ca="1">IF(F422&lt;&gt;"",ROW($D$5)+MATCH(F422,INDIRECT(Analyse!$AR$7):INDIRECT(Analyse!$AS$7)),"")</f>
        <v/>
      </c>
      <c r="H422" s="1" t="str">
        <f t="shared" ca="1" si="84"/>
        <v/>
      </c>
      <c r="I422" s="1" t="e">
        <f t="shared" ca="1" si="85"/>
        <v>#VALUE!</v>
      </c>
      <c r="J422" s="1" t="str">
        <f t="shared" ca="1" si="86"/>
        <v>C</v>
      </c>
      <c r="K422" s="1" t="e">
        <f t="shared" ca="1" si="87"/>
        <v>#VALUE!</v>
      </c>
      <c r="L422" s="10" t="e">
        <f t="shared" ca="1" si="88"/>
        <v>#REF!</v>
      </c>
      <c r="M422" s="10" t="e">
        <f t="shared" ca="1" si="89"/>
        <v>#REF!</v>
      </c>
      <c r="N422" s="2" t="e">
        <f t="shared" ca="1" si="90"/>
        <v>#REF!</v>
      </c>
      <c r="O422" s="10" t="e">
        <f t="shared" ca="1" si="91"/>
        <v>#REF!</v>
      </c>
      <c r="P422" s="2" t="e">
        <f t="shared" ca="1" si="92"/>
        <v>#REF!</v>
      </c>
      <c r="R422" s="1" t="str">
        <f t="shared" si="93"/>
        <v/>
      </c>
      <c r="S422" s="2" t="e">
        <f t="shared" ca="1" si="94"/>
        <v>#REF!</v>
      </c>
      <c r="T422" s="1" t="str">
        <f>IF(R422&lt;0,MATCH(ABS(R422),$R424:$R$1000,0)+ROW($R424)-1,"")</f>
        <v/>
      </c>
      <c r="U422" s="1" t="str">
        <f t="shared" si="95"/>
        <v/>
      </c>
      <c r="V422" s="11" t="str">
        <f t="shared" ca="1" si="96"/>
        <v/>
      </c>
      <c r="W422" s="11"/>
      <c r="X422" s="11"/>
      <c r="Y422" s="12" t="str">
        <f ca="1">IF(V422&lt;&gt;"",IF(ABS($R422)&lt;0.8*Analyse!$AO$7/2,ABS($V422-$S422)/(INDIRECT($X$5)/100),""),"")</f>
        <v/>
      </c>
      <c r="AL422" s="1"/>
      <c r="AM422" s="2"/>
    </row>
    <row r="423" spans="4:39" x14ac:dyDescent="0.2">
      <c r="D423" s="13" t="str">
        <f>IF(B423&lt;&gt;"",TRUNC(B423-Analyse!$AP$7,2),"")</f>
        <v/>
      </c>
      <c r="F423" s="1" t="str">
        <f t="shared" si="97"/>
        <v/>
      </c>
      <c r="G423" s="12" t="str">
        <f ca="1">IF(F423&lt;&gt;"",ROW($D$5)+MATCH(F423,INDIRECT(Analyse!$AR$7):INDIRECT(Analyse!$AS$7)),"")</f>
        <v/>
      </c>
      <c r="H423" s="1" t="str">
        <f t="shared" ca="1" si="84"/>
        <v/>
      </c>
      <c r="I423" s="1" t="e">
        <f t="shared" ca="1" si="85"/>
        <v>#VALUE!</v>
      </c>
      <c r="J423" s="1" t="str">
        <f t="shared" ca="1" si="86"/>
        <v>C</v>
      </c>
      <c r="K423" s="1" t="e">
        <f t="shared" ca="1" si="87"/>
        <v>#VALUE!</v>
      </c>
      <c r="L423" s="10" t="e">
        <f t="shared" ca="1" si="88"/>
        <v>#REF!</v>
      </c>
      <c r="M423" s="10" t="e">
        <f t="shared" ca="1" si="89"/>
        <v>#REF!</v>
      </c>
      <c r="N423" s="2" t="e">
        <f t="shared" ca="1" si="90"/>
        <v>#REF!</v>
      </c>
      <c r="O423" s="10" t="e">
        <f t="shared" ca="1" si="91"/>
        <v>#REF!</v>
      </c>
      <c r="P423" s="2" t="e">
        <f t="shared" ca="1" si="92"/>
        <v>#REF!</v>
      </c>
      <c r="R423" s="1" t="str">
        <f t="shared" si="93"/>
        <v/>
      </c>
      <c r="S423" s="2" t="e">
        <f t="shared" ca="1" si="94"/>
        <v>#REF!</v>
      </c>
      <c r="T423" s="1" t="str">
        <f>IF(R423&lt;0,MATCH(ABS(R423),$R425:$R$1000,0)+ROW($R425)-1,"")</f>
        <v/>
      </c>
      <c r="U423" s="1" t="str">
        <f t="shared" si="95"/>
        <v/>
      </c>
      <c r="V423" s="11" t="str">
        <f t="shared" ca="1" si="96"/>
        <v/>
      </c>
      <c r="W423" s="11"/>
      <c r="X423" s="11"/>
      <c r="Y423" s="12" t="str">
        <f ca="1">IF(V423&lt;&gt;"",IF(ABS($R423)&lt;0.8*Analyse!$AO$7/2,ABS($V423-$S423)/(INDIRECT($X$5)/100),""),"")</f>
        <v/>
      </c>
      <c r="AL423" s="1"/>
      <c r="AM423" s="2"/>
    </row>
    <row r="424" spans="4:39" x14ac:dyDescent="0.2">
      <c r="D424" s="13" t="str">
        <f>IF(B424&lt;&gt;"",TRUNC(B424-Analyse!$AP$7,2),"")</f>
        <v/>
      </c>
      <c r="F424" s="1" t="str">
        <f t="shared" si="97"/>
        <v/>
      </c>
      <c r="G424" s="12" t="str">
        <f ca="1">IF(F424&lt;&gt;"",ROW($D$5)+MATCH(F424,INDIRECT(Analyse!$AR$7):INDIRECT(Analyse!$AS$7)),"")</f>
        <v/>
      </c>
      <c r="H424" s="1" t="str">
        <f t="shared" ca="1" si="84"/>
        <v/>
      </c>
      <c r="I424" s="1" t="e">
        <f t="shared" ca="1" si="85"/>
        <v>#VALUE!</v>
      </c>
      <c r="J424" s="1" t="str">
        <f t="shared" ca="1" si="86"/>
        <v>C</v>
      </c>
      <c r="K424" s="1" t="e">
        <f t="shared" ca="1" si="87"/>
        <v>#VALUE!</v>
      </c>
      <c r="L424" s="10" t="e">
        <f t="shared" ca="1" si="88"/>
        <v>#REF!</v>
      </c>
      <c r="M424" s="10" t="e">
        <f t="shared" ca="1" si="89"/>
        <v>#REF!</v>
      </c>
      <c r="N424" s="2" t="e">
        <f t="shared" ca="1" si="90"/>
        <v>#REF!</v>
      </c>
      <c r="O424" s="10" t="e">
        <f t="shared" ca="1" si="91"/>
        <v>#REF!</v>
      </c>
      <c r="P424" s="2" t="e">
        <f t="shared" ca="1" si="92"/>
        <v>#REF!</v>
      </c>
      <c r="R424" s="1" t="str">
        <f t="shared" si="93"/>
        <v/>
      </c>
      <c r="S424" s="2" t="e">
        <f t="shared" ca="1" si="94"/>
        <v>#REF!</v>
      </c>
      <c r="T424" s="1" t="str">
        <f>IF(R424&lt;0,MATCH(ABS(R424),$R426:$R$1000,0)+ROW($R426)-1,"")</f>
        <v/>
      </c>
      <c r="U424" s="1" t="str">
        <f t="shared" si="95"/>
        <v/>
      </c>
      <c r="V424" s="11" t="str">
        <f t="shared" ca="1" si="96"/>
        <v/>
      </c>
      <c r="W424" s="11"/>
      <c r="X424" s="11"/>
      <c r="Y424" s="12" t="str">
        <f ca="1">IF(V424&lt;&gt;"",IF(ABS($R424)&lt;0.8*Analyse!$AO$7/2,ABS($V424-$S424)/(INDIRECT($X$5)/100),""),"")</f>
        <v/>
      </c>
      <c r="AL424" s="1"/>
      <c r="AM424" s="2"/>
    </row>
    <row r="425" spans="4:39" x14ac:dyDescent="0.2">
      <c r="D425" s="13" t="str">
        <f>IF(B425&lt;&gt;"",TRUNC(B425-Analyse!$AP$7,2),"")</f>
        <v/>
      </c>
      <c r="F425" s="1" t="str">
        <f t="shared" si="97"/>
        <v/>
      </c>
      <c r="G425" s="12" t="str">
        <f ca="1">IF(F425&lt;&gt;"",ROW($D$5)+MATCH(F425,INDIRECT(Analyse!$AR$7):INDIRECT(Analyse!$AS$7)),"")</f>
        <v/>
      </c>
      <c r="H425" s="1" t="str">
        <f t="shared" ca="1" si="84"/>
        <v/>
      </c>
      <c r="I425" s="1" t="e">
        <f t="shared" ca="1" si="85"/>
        <v>#VALUE!</v>
      </c>
      <c r="J425" s="1" t="str">
        <f t="shared" ca="1" si="86"/>
        <v>C</v>
      </c>
      <c r="K425" s="1" t="e">
        <f t="shared" ca="1" si="87"/>
        <v>#VALUE!</v>
      </c>
      <c r="L425" s="10" t="e">
        <f t="shared" ca="1" si="88"/>
        <v>#REF!</v>
      </c>
      <c r="M425" s="10" t="e">
        <f t="shared" ca="1" si="89"/>
        <v>#REF!</v>
      </c>
      <c r="N425" s="2" t="e">
        <f t="shared" ca="1" si="90"/>
        <v>#REF!</v>
      </c>
      <c r="O425" s="10" t="e">
        <f t="shared" ca="1" si="91"/>
        <v>#REF!</v>
      </c>
      <c r="P425" s="2" t="e">
        <f t="shared" ca="1" si="92"/>
        <v>#REF!</v>
      </c>
      <c r="R425" s="1" t="str">
        <f t="shared" si="93"/>
        <v/>
      </c>
      <c r="S425" s="2" t="e">
        <f t="shared" ca="1" si="94"/>
        <v>#REF!</v>
      </c>
      <c r="T425" s="1" t="str">
        <f>IF(R425&lt;0,MATCH(ABS(R425),$R427:$R$1000,0)+ROW($R427)-1,"")</f>
        <v/>
      </c>
      <c r="U425" s="1" t="str">
        <f t="shared" si="95"/>
        <v/>
      </c>
      <c r="V425" s="11" t="str">
        <f t="shared" ca="1" si="96"/>
        <v/>
      </c>
      <c r="W425" s="11"/>
      <c r="X425" s="11"/>
      <c r="Y425" s="12" t="str">
        <f ca="1">IF(V425&lt;&gt;"",IF(ABS($R425)&lt;0.8*Analyse!$AO$7/2,ABS($V425-$S425)/(INDIRECT($X$5)/100),""),"")</f>
        <v/>
      </c>
      <c r="AL425" s="1"/>
      <c r="AM425" s="2"/>
    </row>
    <row r="426" spans="4:39" x14ac:dyDescent="0.2">
      <c r="D426" s="13" t="str">
        <f>IF(B426&lt;&gt;"",TRUNC(B426-Analyse!$AP$7,2),"")</f>
        <v/>
      </c>
      <c r="F426" s="1" t="str">
        <f t="shared" si="97"/>
        <v/>
      </c>
      <c r="G426" s="12" t="str">
        <f ca="1">IF(F426&lt;&gt;"",ROW($D$5)+MATCH(F426,INDIRECT(Analyse!$AR$7):INDIRECT(Analyse!$AS$7)),"")</f>
        <v/>
      </c>
      <c r="H426" s="1" t="str">
        <f t="shared" ca="1" si="84"/>
        <v/>
      </c>
      <c r="I426" s="1" t="e">
        <f t="shared" ca="1" si="85"/>
        <v>#VALUE!</v>
      </c>
      <c r="J426" s="1" t="str">
        <f t="shared" ca="1" si="86"/>
        <v>C</v>
      </c>
      <c r="K426" s="1" t="e">
        <f t="shared" ca="1" si="87"/>
        <v>#VALUE!</v>
      </c>
      <c r="L426" s="10" t="e">
        <f t="shared" ca="1" si="88"/>
        <v>#REF!</v>
      </c>
      <c r="M426" s="10" t="e">
        <f t="shared" ca="1" si="89"/>
        <v>#REF!</v>
      </c>
      <c r="N426" s="2" t="e">
        <f t="shared" ca="1" si="90"/>
        <v>#REF!</v>
      </c>
      <c r="O426" s="10" t="e">
        <f t="shared" ca="1" si="91"/>
        <v>#REF!</v>
      </c>
      <c r="P426" s="2" t="e">
        <f t="shared" ca="1" si="92"/>
        <v>#REF!</v>
      </c>
      <c r="R426" s="1" t="str">
        <f t="shared" si="93"/>
        <v/>
      </c>
      <c r="S426" s="2" t="e">
        <f t="shared" ca="1" si="94"/>
        <v>#REF!</v>
      </c>
      <c r="T426" s="1" t="str">
        <f>IF(R426&lt;0,MATCH(ABS(R426),$R428:$R$1000,0)+ROW($R428)-1,"")</f>
        <v/>
      </c>
      <c r="U426" s="1" t="str">
        <f t="shared" si="95"/>
        <v/>
      </c>
      <c r="V426" s="11" t="str">
        <f t="shared" ca="1" si="96"/>
        <v/>
      </c>
      <c r="W426" s="11"/>
      <c r="X426" s="11"/>
      <c r="Y426" s="12" t="str">
        <f ca="1">IF(V426&lt;&gt;"",IF(ABS($R426)&lt;0.8*Analyse!$AO$7/2,ABS($V426-$S426)/(INDIRECT($X$5)/100),""),"")</f>
        <v/>
      </c>
      <c r="AL426" s="1"/>
      <c r="AM426" s="2"/>
    </row>
    <row r="427" spans="4:39" x14ac:dyDescent="0.2">
      <c r="D427" s="13" t="str">
        <f>IF(B427&lt;&gt;"",TRUNC(B427-Analyse!$AP$7,2),"")</f>
        <v/>
      </c>
      <c r="F427" s="1" t="str">
        <f t="shared" si="97"/>
        <v/>
      </c>
      <c r="G427" s="12" t="str">
        <f ca="1">IF(F427&lt;&gt;"",ROW($D$5)+MATCH(F427,INDIRECT(Analyse!$AR$7):INDIRECT(Analyse!$AS$7)),"")</f>
        <v/>
      </c>
      <c r="H427" s="1" t="str">
        <f t="shared" ca="1" si="84"/>
        <v/>
      </c>
      <c r="I427" s="1" t="e">
        <f t="shared" ca="1" si="85"/>
        <v>#VALUE!</v>
      </c>
      <c r="J427" s="1" t="str">
        <f t="shared" ca="1" si="86"/>
        <v>C</v>
      </c>
      <c r="K427" s="1" t="e">
        <f t="shared" ca="1" si="87"/>
        <v>#VALUE!</v>
      </c>
      <c r="L427" s="10" t="e">
        <f t="shared" ca="1" si="88"/>
        <v>#REF!</v>
      </c>
      <c r="M427" s="10" t="e">
        <f t="shared" ca="1" si="89"/>
        <v>#REF!</v>
      </c>
      <c r="N427" s="2" t="e">
        <f t="shared" ca="1" si="90"/>
        <v>#REF!</v>
      </c>
      <c r="O427" s="10" t="e">
        <f t="shared" ca="1" si="91"/>
        <v>#REF!</v>
      </c>
      <c r="P427" s="2" t="e">
        <f t="shared" ca="1" si="92"/>
        <v>#REF!</v>
      </c>
      <c r="R427" s="1" t="str">
        <f t="shared" si="93"/>
        <v/>
      </c>
      <c r="S427" s="2" t="e">
        <f t="shared" ca="1" si="94"/>
        <v>#REF!</v>
      </c>
      <c r="T427" s="1" t="str">
        <f>IF(R427&lt;0,MATCH(ABS(R427),$R429:$R$1000,0)+ROW($R429)-1,"")</f>
        <v/>
      </c>
      <c r="U427" s="1" t="str">
        <f t="shared" si="95"/>
        <v/>
      </c>
      <c r="V427" s="11" t="str">
        <f t="shared" ca="1" si="96"/>
        <v/>
      </c>
      <c r="W427" s="11"/>
      <c r="X427" s="11"/>
      <c r="Y427" s="12" t="str">
        <f ca="1">IF(V427&lt;&gt;"",IF(ABS($R427)&lt;0.8*Analyse!$AO$7/2,ABS($V427-$S427)/(INDIRECT($X$5)/100),""),"")</f>
        <v/>
      </c>
      <c r="AL427" s="1"/>
      <c r="AM427" s="2"/>
    </row>
    <row r="428" spans="4:39" x14ac:dyDescent="0.2">
      <c r="D428" s="13" t="str">
        <f>IF(B428&lt;&gt;"",TRUNC(B428-Analyse!$AP$7,2),"")</f>
        <v/>
      </c>
      <c r="F428" s="1" t="str">
        <f t="shared" si="97"/>
        <v/>
      </c>
      <c r="G428" s="12" t="str">
        <f ca="1">IF(F428&lt;&gt;"",ROW($D$5)+MATCH(F428,INDIRECT(Analyse!$AR$7):INDIRECT(Analyse!$AS$7)),"")</f>
        <v/>
      </c>
      <c r="H428" s="1" t="str">
        <f t="shared" ca="1" si="84"/>
        <v/>
      </c>
      <c r="I428" s="1" t="e">
        <f t="shared" ca="1" si="85"/>
        <v>#VALUE!</v>
      </c>
      <c r="J428" s="1" t="str">
        <f t="shared" ca="1" si="86"/>
        <v>C</v>
      </c>
      <c r="K428" s="1" t="e">
        <f t="shared" ca="1" si="87"/>
        <v>#VALUE!</v>
      </c>
      <c r="L428" s="10" t="e">
        <f t="shared" ca="1" si="88"/>
        <v>#REF!</v>
      </c>
      <c r="M428" s="10" t="e">
        <f t="shared" ca="1" si="89"/>
        <v>#REF!</v>
      </c>
      <c r="N428" s="2" t="e">
        <f t="shared" ca="1" si="90"/>
        <v>#REF!</v>
      </c>
      <c r="O428" s="10" t="e">
        <f t="shared" ca="1" si="91"/>
        <v>#REF!</v>
      </c>
      <c r="P428" s="2" t="e">
        <f t="shared" ca="1" si="92"/>
        <v>#REF!</v>
      </c>
      <c r="R428" s="1" t="str">
        <f t="shared" si="93"/>
        <v/>
      </c>
      <c r="S428" s="2" t="e">
        <f t="shared" ca="1" si="94"/>
        <v>#REF!</v>
      </c>
      <c r="T428" s="1" t="str">
        <f>IF(R428&lt;0,MATCH(ABS(R428),$R430:$R$1000,0)+ROW($R430)-1,"")</f>
        <v/>
      </c>
      <c r="U428" s="1" t="str">
        <f t="shared" si="95"/>
        <v/>
      </c>
      <c r="V428" s="11" t="str">
        <f t="shared" ca="1" si="96"/>
        <v/>
      </c>
      <c r="W428" s="11"/>
      <c r="X428" s="11"/>
      <c r="Y428" s="12" t="str">
        <f ca="1">IF(V428&lt;&gt;"",IF(ABS($R428)&lt;0.8*Analyse!$AO$7/2,ABS($V428-$S428)/(INDIRECT($X$5)/100),""),"")</f>
        <v/>
      </c>
      <c r="AL428" s="1"/>
      <c r="AM428" s="2"/>
    </row>
    <row r="429" spans="4:39" x14ac:dyDescent="0.2">
      <c r="D429" s="13" t="str">
        <f>IF(B429&lt;&gt;"",TRUNC(B429-Analyse!$AP$7,2),"")</f>
        <v/>
      </c>
      <c r="F429" s="1" t="str">
        <f t="shared" si="97"/>
        <v/>
      </c>
      <c r="G429" s="12" t="str">
        <f ca="1">IF(F429&lt;&gt;"",ROW($D$5)+MATCH(F429,INDIRECT(Analyse!$AR$7):INDIRECT(Analyse!$AS$7)),"")</f>
        <v/>
      </c>
      <c r="H429" s="1" t="str">
        <f t="shared" ca="1" si="84"/>
        <v/>
      </c>
      <c r="I429" s="1" t="e">
        <f t="shared" ca="1" si="85"/>
        <v>#VALUE!</v>
      </c>
      <c r="J429" s="1" t="str">
        <f t="shared" ca="1" si="86"/>
        <v>C</v>
      </c>
      <c r="K429" s="1" t="e">
        <f t="shared" ca="1" si="87"/>
        <v>#VALUE!</v>
      </c>
      <c r="L429" s="10" t="e">
        <f t="shared" ca="1" si="88"/>
        <v>#REF!</v>
      </c>
      <c r="M429" s="10" t="e">
        <f t="shared" ca="1" si="89"/>
        <v>#REF!</v>
      </c>
      <c r="N429" s="2" t="e">
        <f t="shared" ca="1" si="90"/>
        <v>#REF!</v>
      </c>
      <c r="O429" s="10" t="e">
        <f t="shared" ca="1" si="91"/>
        <v>#REF!</v>
      </c>
      <c r="P429" s="2" t="e">
        <f t="shared" ca="1" si="92"/>
        <v>#REF!</v>
      </c>
      <c r="R429" s="1" t="str">
        <f t="shared" si="93"/>
        <v/>
      </c>
      <c r="S429" s="2" t="e">
        <f t="shared" ca="1" si="94"/>
        <v>#REF!</v>
      </c>
      <c r="T429" s="1" t="str">
        <f>IF(R429&lt;0,MATCH(ABS(R429),$R431:$R$1000,0)+ROW($R431)-1,"")</f>
        <v/>
      </c>
      <c r="U429" s="1" t="str">
        <f t="shared" si="95"/>
        <v/>
      </c>
      <c r="V429" s="11" t="str">
        <f t="shared" ca="1" si="96"/>
        <v/>
      </c>
      <c r="W429" s="11"/>
      <c r="X429" s="11"/>
      <c r="Y429" s="12" t="str">
        <f ca="1">IF(V429&lt;&gt;"",IF(ABS($R429)&lt;0.8*Analyse!$AO$7/2,ABS($V429-$S429)/(INDIRECT($X$5)/100),""),"")</f>
        <v/>
      </c>
      <c r="AL429" s="1"/>
      <c r="AM429" s="2"/>
    </row>
    <row r="430" spans="4:39" x14ac:dyDescent="0.2">
      <c r="D430" s="13" t="str">
        <f>IF(B430&lt;&gt;"",TRUNC(B430-Analyse!$AP$7,2),"")</f>
        <v/>
      </c>
      <c r="F430" s="1" t="str">
        <f t="shared" si="97"/>
        <v/>
      </c>
      <c r="G430" s="12" t="str">
        <f ca="1">IF(F430&lt;&gt;"",ROW($D$5)+MATCH(F430,INDIRECT(Analyse!$AR$7):INDIRECT(Analyse!$AS$7)),"")</f>
        <v/>
      </c>
      <c r="H430" s="1" t="str">
        <f t="shared" ca="1" si="84"/>
        <v/>
      </c>
      <c r="I430" s="1" t="e">
        <f t="shared" ca="1" si="85"/>
        <v>#VALUE!</v>
      </c>
      <c r="J430" s="1" t="str">
        <f t="shared" ca="1" si="86"/>
        <v>C</v>
      </c>
      <c r="K430" s="1" t="e">
        <f t="shared" ca="1" si="87"/>
        <v>#VALUE!</v>
      </c>
      <c r="L430" s="10" t="e">
        <f t="shared" ca="1" si="88"/>
        <v>#REF!</v>
      </c>
      <c r="M430" s="10" t="e">
        <f t="shared" ca="1" si="89"/>
        <v>#REF!</v>
      </c>
      <c r="N430" s="2" t="e">
        <f t="shared" ca="1" si="90"/>
        <v>#REF!</v>
      </c>
      <c r="O430" s="10" t="e">
        <f t="shared" ca="1" si="91"/>
        <v>#REF!</v>
      </c>
      <c r="P430" s="2" t="e">
        <f t="shared" ca="1" si="92"/>
        <v>#REF!</v>
      </c>
      <c r="R430" s="1" t="str">
        <f t="shared" si="93"/>
        <v/>
      </c>
      <c r="S430" s="2" t="e">
        <f t="shared" ca="1" si="94"/>
        <v>#REF!</v>
      </c>
      <c r="T430" s="1" t="str">
        <f>IF(R430&lt;0,MATCH(ABS(R430),$R432:$R$1000,0)+ROW($R432)-1,"")</f>
        <v/>
      </c>
      <c r="U430" s="1" t="str">
        <f t="shared" si="95"/>
        <v/>
      </c>
      <c r="V430" s="11" t="str">
        <f t="shared" ca="1" si="96"/>
        <v/>
      </c>
      <c r="W430" s="11"/>
      <c r="X430" s="11"/>
      <c r="Y430" s="12" t="str">
        <f ca="1">IF(V430&lt;&gt;"",IF(ABS($R430)&lt;0.8*Analyse!$AO$7/2,ABS($V430-$S430)/(INDIRECT($X$5)/100),""),"")</f>
        <v/>
      </c>
      <c r="AL430" s="1"/>
      <c r="AM430" s="2"/>
    </row>
    <row r="431" spans="4:39" x14ac:dyDescent="0.2">
      <c r="D431" s="13" t="str">
        <f>IF(B431&lt;&gt;"",TRUNC(B431-Analyse!$AP$7,2),"")</f>
        <v/>
      </c>
      <c r="F431" s="1" t="str">
        <f t="shared" si="97"/>
        <v/>
      </c>
      <c r="G431" s="12" t="str">
        <f ca="1">IF(F431&lt;&gt;"",ROW($D$5)+MATCH(F431,INDIRECT(Analyse!$AR$7):INDIRECT(Analyse!$AS$7)),"")</f>
        <v/>
      </c>
      <c r="H431" s="1" t="str">
        <f t="shared" ca="1" si="84"/>
        <v/>
      </c>
      <c r="I431" s="1" t="e">
        <f t="shared" ca="1" si="85"/>
        <v>#VALUE!</v>
      </c>
      <c r="J431" s="1" t="str">
        <f t="shared" ca="1" si="86"/>
        <v>C</v>
      </c>
      <c r="K431" s="1" t="e">
        <f t="shared" ca="1" si="87"/>
        <v>#VALUE!</v>
      </c>
      <c r="L431" s="10" t="e">
        <f t="shared" ca="1" si="88"/>
        <v>#REF!</v>
      </c>
      <c r="M431" s="10" t="e">
        <f t="shared" ca="1" si="89"/>
        <v>#REF!</v>
      </c>
      <c r="N431" s="2" t="e">
        <f t="shared" ca="1" si="90"/>
        <v>#REF!</v>
      </c>
      <c r="O431" s="10" t="e">
        <f t="shared" ca="1" si="91"/>
        <v>#REF!</v>
      </c>
      <c r="P431" s="2" t="e">
        <f t="shared" ca="1" si="92"/>
        <v>#REF!</v>
      </c>
      <c r="R431" s="1" t="str">
        <f t="shared" si="93"/>
        <v/>
      </c>
      <c r="S431" s="2" t="e">
        <f t="shared" ca="1" si="94"/>
        <v>#REF!</v>
      </c>
      <c r="T431" s="1" t="str">
        <f>IF(R431&lt;0,MATCH(ABS(R431),$R433:$R$1000,0)+ROW($R433)-1,"")</f>
        <v/>
      </c>
      <c r="U431" s="1" t="str">
        <f t="shared" si="95"/>
        <v/>
      </c>
      <c r="V431" s="11" t="str">
        <f t="shared" ca="1" si="96"/>
        <v/>
      </c>
      <c r="W431" s="11"/>
      <c r="X431" s="11"/>
      <c r="Y431" s="12" t="str">
        <f ca="1">IF(V431&lt;&gt;"",IF(ABS($R431)&lt;0.8*Analyse!$AO$7/2,ABS($V431-$S431)/(INDIRECT($X$5)/100),""),"")</f>
        <v/>
      </c>
      <c r="AL431" s="1"/>
      <c r="AM431" s="2"/>
    </row>
    <row r="432" spans="4:39" x14ac:dyDescent="0.2">
      <c r="D432" s="13" t="str">
        <f>IF(B432&lt;&gt;"",TRUNC(B432-Analyse!$AP$7,2),"")</f>
        <v/>
      </c>
      <c r="F432" s="1" t="str">
        <f t="shared" si="97"/>
        <v/>
      </c>
      <c r="G432" s="12" t="str">
        <f ca="1">IF(F432&lt;&gt;"",ROW($D$5)+MATCH(F432,INDIRECT(Analyse!$AR$7):INDIRECT(Analyse!$AS$7)),"")</f>
        <v/>
      </c>
      <c r="H432" s="1" t="str">
        <f t="shared" ca="1" si="84"/>
        <v/>
      </c>
      <c r="I432" s="1" t="e">
        <f t="shared" ca="1" si="85"/>
        <v>#VALUE!</v>
      </c>
      <c r="J432" s="1" t="str">
        <f t="shared" ca="1" si="86"/>
        <v>C</v>
      </c>
      <c r="K432" s="1" t="e">
        <f t="shared" ca="1" si="87"/>
        <v>#VALUE!</v>
      </c>
      <c r="L432" s="10" t="e">
        <f t="shared" ca="1" si="88"/>
        <v>#REF!</v>
      </c>
      <c r="M432" s="10" t="e">
        <f t="shared" ca="1" si="89"/>
        <v>#REF!</v>
      </c>
      <c r="N432" s="2" t="e">
        <f t="shared" ca="1" si="90"/>
        <v>#REF!</v>
      </c>
      <c r="O432" s="10" t="e">
        <f t="shared" ca="1" si="91"/>
        <v>#REF!</v>
      </c>
      <c r="P432" s="2" t="e">
        <f t="shared" ca="1" si="92"/>
        <v>#REF!</v>
      </c>
      <c r="R432" s="1" t="str">
        <f t="shared" si="93"/>
        <v/>
      </c>
      <c r="S432" s="2" t="e">
        <f t="shared" ca="1" si="94"/>
        <v>#REF!</v>
      </c>
      <c r="T432" s="1" t="str">
        <f>IF(R432&lt;0,MATCH(ABS(R432),$R434:$R$1000,0)+ROW($R434)-1,"")</f>
        <v/>
      </c>
      <c r="U432" s="1" t="str">
        <f t="shared" si="95"/>
        <v/>
      </c>
      <c r="V432" s="11" t="str">
        <f t="shared" ca="1" si="96"/>
        <v/>
      </c>
      <c r="W432" s="11"/>
      <c r="X432" s="11"/>
      <c r="Y432" s="12" t="str">
        <f ca="1">IF(V432&lt;&gt;"",IF(ABS($R432)&lt;0.8*Analyse!$AO$7/2,ABS($V432-$S432)/(INDIRECT($X$5)/100),""),"")</f>
        <v/>
      </c>
      <c r="AL432" s="1"/>
      <c r="AM432" s="2"/>
    </row>
    <row r="433" spans="4:39" x14ac:dyDescent="0.2">
      <c r="D433" s="13" t="str">
        <f>IF(B433&lt;&gt;"",TRUNC(B433-Analyse!$AP$7,2),"")</f>
        <v/>
      </c>
      <c r="F433" s="1" t="str">
        <f t="shared" si="97"/>
        <v/>
      </c>
      <c r="G433" s="12" t="str">
        <f ca="1">IF(F433&lt;&gt;"",ROW($D$5)+MATCH(F433,INDIRECT(Analyse!$AR$7):INDIRECT(Analyse!$AS$7)),"")</f>
        <v/>
      </c>
      <c r="H433" s="1" t="str">
        <f t="shared" ca="1" si="84"/>
        <v/>
      </c>
      <c r="I433" s="1" t="e">
        <f t="shared" ca="1" si="85"/>
        <v>#VALUE!</v>
      </c>
      <c r="J433" s="1" t="str">
        <f t="shared" ca="1" si="86"/>
        <v>C</v>
      </c>
      <c r="K433" s="1" t="e">
        <f t="shared" ca="1" si="87"/>
        <v>#VALUE!</v>
      </c>
      <c r="L433" s="10" t="e">
        <f t="shared" ca="1" si="88"/>
        <v>#REF!</v>
      </c>
      <c r="M433" s="10" t="e">
        <f t="shared" ca="1" si="89"/>
        <v>#REF!</v>
      </c>
      <c r="N433" s="2" t="e">
        <f t="shared" ca="1" si="90"/>
        <v>#REF!</v>
      </c>
      <c r="O433" s="10" t="e">
        <f t="shared" ca="1" si="91"/>
        <v>#REF!</v>
      </c>
      <c r="P433" s="2" t="e">
        <f t="shared" ca="1" si="92"/>
        <v>#REF!</v>
      </c>
      <c r="R433" s="1" t="str">
        <f t="shared" si="93"/>
        <v/>
      </c>
      <c r="S433" s="2" t="e">
        <f t="shared" ca="1" si="94"/>
        <v>#REF!</v>
      </c>
      <c r="T433" s="1" t="str">
        <f>IF(R433&lt;0,MATCH(ABS(R433),$R435:$R$1000,0)+ROW($R435)-1,"")</f>
        <v/>
      </c>
      <c r="U433" s="1" t="str">
        <f t="shared" si="95"/>
        <v/>
      </c>
      <c r="V433" s="11" t="str">
        <f t="shared" ca="1" si="96"/>
        <v/>
      </c>
      <c r="W433" s="11"/>
      <c r="X433" s="11"/>
      <c r="Y433" s="12" t="str">
        <f ca="1">IF(V433&lt;&gt;"",IF(ABS($R433)&lt;0.8*Analyse!$AO$7/2,ABS($V433-$S433)/(INDIRECT($X$5)/100),""),"")</f>
        <v/>
      </c>
      <c r="AL433" s="1"/>
      <c r="AM433" s="2"/>
    </row>
    <row r="434" spans="4:39" x14ac:dyDescent="0.2">
      <c r="D434" s="13" t="str">
        <f>IF(B434&lt;&gt;"",TRUNC(B434-Analyse!$AP$7,2),"")</f>
        <v/>
      </c>
      <c r="F434" s="1" t="str">
        <f t="shared" si="97"/>
        <v/>
      </c>
      <c r="G434" s="12" t="str">
        <f ca="1">IF(F434&lt;&gt;"",ROW($D$5)+MATCH(F434,INDIRECT(Analyse!$AR$7):INDIRECT(Analyse!$AS$7)),"")</f>
        <v/>
      </c>
      <c r="H434" s="1" t="str">
        <f t="shared" ca="1" si="84"/>
        <v/>
      </c>
      <c r="I434" s="1" t="e">
        <f t="shared" ca="1" si="85"/>
        <v>#VALUE!</v>
      </c>
      <c r="J434" s="1" t="str">
        <f t="shared" ca="1" si="86"/>
        <v>C</v>
      </c>
      <c r="K434" s="1" t="e">
        <f t="shared" ca="1" si="87"/>
        <v>#VALUE!</v>
      </c>
      <c r="L434" s="10" t="e">
        <f t="shared" ca="1" si="88"/>
        <v>#REF!</v>
      </c>
      <c r="M434" s="10" t="e">
        <f t="shared" ca="1" si="89"/>
        <v>#REF!</v>
      </c>
      <c r="N434" s="2" t="e">
        <f t="shared" ca="1" si="90"/>
        <v>#REF!</v>
      </c>
      <c r="O434" s="10" t="e">
        <f t="shared" ca="1" si="91"/>
        <v>#REF!</v>
      </c>
      <c r="P434" s="2" t="e">
        <f t="shared" ca="1" si="92"/>
        <v>#REF!</v>
      </c>
      <c r="R434" s="1" t="str">
        <f t="shared" si="93"/>
        <v/>
      </c>
      <c r="S434" s="2" t="e">
        <f t="shared" ca="1" si="94"/>
        <v>#REF!</v>
      </c>
      <c r="T434" s="1" t="str">
        <f>IF(R434&lt;0,MATCH(ABS(R434),$R436:$R$1000,0)+ROW($R436)-1,"")</f>
        <v/>
      </c>
      <c r="U434" s="1" t="str">
        <f t="shared" si="95"/>
        <v/>
      </c>
      <c r="V434" s="11" t="str">
        <f t="shared" ca="1" si="96"/>
        <v/>
      </c>
      <c r="W434" s="11"/>
      <c r="X434" s="11"/>
      <c r="Y434" s="12" t="str">
        <f ca="1">IF(V434&lt;&gt;"",IF(ABS($R434)&lt;0.8*Analyse!$AO$7/2,ABS($V434-$S434)/(INDIRECT($X$5)/100),""),"")</f>
        <v/>
      </c>
      <c r="AL434" s="1"/>
      <c r="AM434" s="2"/>
    </row>
    <row r="435" spans="4:39" x14ac:dyDescent="0.2">
      <c r="D435" s="13" t="str">
        <f>IF(B435&lt;&gt;"",TRUNC(B435-Analyse!$AP$7,2),"")</f>
        <v/>
      </c>
      <c r="F435" s="1" t="str">
        <f t="shared" si="97"/>
        <v/>
      </c>
      <c r="G435" s="12" t="str">
        <f ca="1">IF(F435&lt;&gt;"",ROW($D$5)+MATCH(F435,INDIRECT(Analyse!$AR$7):INDIRECT(Analyse!$AS$7)),"")</f>
        <v/>
      </c>
      <c r="H435" s="1" t="str">
        <f t="shared" ca="1" si="84"/>
        <v/>
      </c>
      <c r="I435" s="1" t="e">
        <f t="shared" ca="1" si="85"/>
        <v>#VALUE!</v>
      </c>
      <c r="J435" s="1" t="str">
        <f t="shared" ca="1" si="86"/>
        <v>C</v>
      </c>
      <c r="K435" s="1" t="e">
        <f t="shared" ca="1" si="87"/>
        <v>#VALUE!</v>
      </c>
      <c r="L435" s="10" t="e">
        <f t="shared" ca="1" si="88"/>
        <v>#REF!</v>
      </c>
      <c r="M435" s="10" t="e">
        <f t="shared" ca="1" si="89"/>
        <v>#REF!</v>
      </c>
      <c r="N435" s="2" t="e">
        <f t="shared" ca="1" si="90"/>
        <v>#REF!</v>
      </c>
      <c r="O435" s="10" t="e">
        <f t="shared" ca="1" si="91"/>
        <v>#REF!</v>
      </c>
      <c r="P435" s="2" t="e">
        <f t="shared" ca="1" si="92"/>
        <v>#REF!</v>
      </c>
      <c r="R435" s="1" t="str">
        <f t="shared" si="93"/>
        <v/>
      </c>
      <c r="S435" s="2" t="e">
        <f t="shared" ca="1" si="94"/>
        <v>#REF!</v>
      </c>
      <c r="T435" s="1" t="str">
        <f>IF(R435&lt;0,MATCH(ABS(R435),$R437:$R$1000,0)+ROW($R437)-1,"")</f>
        <v/>
      </c>
      <c r="U435" s="1" t="str">
        <f t="shared" si="95"/>
        <v/>
      </c>
      <c r="V435" s="11" t="str">
        <f t="shared" ca="1" si="96"/>
        <v/>
      </c>
      <c r="W435" s="11"/>
      <c r="X435" s="11"/>
      <c r="Y435" s="12" t="str">
        <f ca="1">IF(V435&lt;&gt;"",IF(ABS($R435)&lt;0.8*Analyse!$AO$7/2,ABS($V435-$S435)/(INDIRECT($X$5)/100),""),"")</f>
        <v/>
      </c>
      <c r="AL435" s="1"/>
      <c r="AM435" s="2"/>
    </row>
    <row r="436" spans="4:39" x14ac:dyDescent="0.2">
      <c r="D436" s="13" t="str">
        <f>IF(B436&lt;&gt;"",TRUNC(B436-Analyse!$AP$7,2),"")</f>
        <v/>
      </c>
      <c r="F436" s="1" t="str">
        <f t="shared" si="97"/>
        <v/>
      </c>
      <c r="G436" s="12" t="str">
        <f ca="1">IF(F436&lt;&gt;"",ROW($D$5)+MATCH(F436,INDIRECT(Analyse!$AR$7):INDIRECT(Analyse!$AS$7)),"")</f>
        <v/>
      </c>
      <c r="H436" s="1" t="str">
        <f t="shared" ca="1" si="84"/>
        <v/>
      </c>
      <c r="I436" s="1" t="e">
        <f t="shared" ca="1" si="85"/>
        <v>#VALUE!</v>
      </c>
      <c r="J436" s="1" t="str">
        <f t="shared" ca="1" si="86"/>
        <v>C</v>
      </c>
      <c r="K436" s="1" t="e">
        <f t="shared" ca="1" si="87"/>
        <v>#VALUE!</v>
      </c>
      <c r="L436" s="10" t="e">
        <f t="shared" ca="1" si="88"/>
        <v>#REF!</v>
      </c>
      <c r="M436" s="10" t="e">
        <f t="shared" ca="1" si="89"/>
        <v>#REF!</v>
      </c>
      <c r="N436" s="2" t="e">
        <f t="shared" ca="1" si="90"/>
        <v>#REF!</v>
      </c>
      <c r="O436" s="10" t="e">
        <f t="shared" ca="1" si="91"/>
        <v>#REF!</v>
      </c>
      <c r="P436" s="2" t="e">
        <f t="shared" ca="1" si="92"/>
        <v>#REF!</v>
      </c>
      <c r="R436" s="1" t="str">
        <f t="shared" si="93"/>
        <v/>
      </c>
      <c r="S436" s="2" t="e">
        <f t="shared" ca="1" si="94"/>
        <v>#REF!</v>
      </c>
      <c r="T436" s="1" t="str">
        <f>IF(R436&lt;0,MATCH(ABS(R436),$R438:$R$1000,0)+ROW($R438)-1,"")</f>
        <v/>
      </c>
      <c r="U436" s="1" t="str">
        <f t="shared" si="95"/>
        <v/>
      </c>
      <c r="V436" s="11" t="str">
        <f t="shared" ca="1" si="96"/>
        <v/>
      </c>
      <c r="W436" s="11"/>
      <c r="X436" s="11"/>
      <c r="Y436" s="12" t="str">
        <f ca="1">IF(V436&lt;&gt;"",IF(ABS($R436)&lt;0.8*Analyse!$AO$7/2,ABS($V436-$S436)/(INDIRECT($X$5)/100),""),"")</f>
        <v/>
      </c>
      <c r="AL436" s="1"/>
      <c r="AM436" s="2"/>
    </row>
    <row r="437" spans="4:39" x14ac:dyDescent="0.2">
      <c r="D437" s="13" t="str">
        <f>IF(B437&lt;&gt;"",TRUNC(B437-Analyse!$AP$7,2),"")</f>
        <v/>
      </c>
      <c r="F437" s="1" t="str">
        <f t="shared" si="97"/>
        <v/>
      </c>
      <c r="G437" s="12" t="str">
        <f ca="1">IF(F437&lt;&gt;"",ROW($D$5)+MATCH(F437,INDIRECT(Analyse!$AR$7):INDIRECT(Analyse!$AS$7)),"")</f>
        <v/>
      </c>
      <c r="H437" s="1" t="str">
        <f t="shared" ca="1" si="84"/>
        <v/>
      </c>
      <c r="I437" s="1" t="e">
        <f t="shared" ca="1" si="85"/>
        <v>#VALUE!</v>
      </c>
      <c r="J437" s="1" t="str">
        <f t="shared" ca="1" si="86"/>
        <v>C</v>
      </c>
      <c r="K437" s="1" t="e">
        <f t="shared" ca="1" si="87"/>
        <v>#VALUE!</v>
      </c>
      <c r="L437" s="10" t="e">
        <f t="shared" ca="1" si="88"/>
        <v>#REF!</v>
      </c>
      <c r="M437" s="10" t="e">
        <f t="shared" ca="1" si="89"/>
        <v>#REF!</v>
      </c>
      <c r="N437" s="2" t="e">
        <f t="shared" ca="1" si="90"/>
        <v>#REF!</v>
      </c>
      <c r="O437" s="10" t="e">
        <f t="shared" ca="1" si="91"/>
        <v>#REF!</v>
      </c>
      <c r="P437" s="2" t="e">
        <f t="shared" ca="1" si="92"/>
        <v>#REF!</v>
      </c>
      <c r="R437" s="1" t="str">
        <f t="shared" si="93"/>
        <v/>
      </c>
      <c r="S437" s="2" t="e">
        <f t="shared" ca="1" si="94"/>
        <v>#REF!</v>
      </c>
      <c r="T437" s="1" t="str">
        <f>IF(R437&lt;0,MATCH(ABS(R437),$R439:$R$1000,0)+ROW($R439)-1,"")</f>
        <v/>
      </c>
      <c r="U437" s="1" t="str">
        <f t="shared" si="95"/>
        <v/>
      </c>
      <c r="V437" s="11" t="str">
        <f t="shared" ca="1" si="96"/>
        <v/>
      </c>
      <c r="W437" s="11"/>
      <c r="X437" s="11"/>
      <c r="Y437" s="12" t="str">
        <f ca="1">IF(V437&lt;&gt;"",IF(ABS($R437)&lt;0.8*Analyse!$AO$7/2,ABS($V437-$S437)/(INDIRECT($X$5)/100),""),"")</f>
        <v/>
      </c>
      <c r="AL437" s="1"/>
      <c r="AM437" s="2"/>
    </row>
    <row r="438" spans="4:39" x14ac:dyDescent="0.2">
      <c r="D438" s="13" t="str">
        <f>IF(B438&lt;&gt;"",TRUNC(B438-Analyse!$AP$7,2),"")</f>
        <v/>
      </c>
      <c r="F438" s="1" t="str">
        <f t="shared" si="97"/>
        <v/>
      </c>
      <c r="G438" s="12" t="str">
        <f ca="1">IF(F438&lt;&gt;"",ROW($D$5)+MATCH(F438,INDIRECT(Analyse!$AR$7):INDIRECT(Analyse!$AS$7)),"")</f>
        <v/>
      </c>
      <c r="H438" s="1" t="str">
        <f t="shared" ca="1" si="84"/>
        <v/>
      </c>
      <c r="I438" s="1" t="e">
        <f t="shared" ca="1" si="85"/>
        <v>#VALUE!</v>
      </c>
      <c r="J438" s="1" t="str">
        <f t="shared" ca="1" si="86"/>
        <v>C</v>
      </c>
      <c r="K438" s="1" t="e">
        <f t="shared" ca="1" si="87"/>
        <v>#VALUE!</v>
      </c>
      <c r="L438" s="10" t="e">
        <f t="shared" ca="1" si="88"/>
        <v>#REF!</v>
      </c>
      <c r="M438" s="10" t="e">
        <f t="shared" ca="1" si="89"/>
        <v>#REF!</v>
      </c>
      <c r="N438" s="2" t="e">
        <f t="shared" ca="1" si="90"/>
        <v>#REF!</v>
      </c>
      <c r="O438" s="10" t="e">
        <f t="shared" ca="1" si="91"/>
        <v>#REF!</v>
      </c>
      <c r="P438" s="2" t="e">
        <f t="shared" ca="1" si="92"/>
        <v>#REF!</v>
      </c>
      <c r="R438" s="1" t="str">
        <f t="shared" si="93"/>
        <v/>
      </c>
      <c r="S438" s="2" t="e">
        <f t="shared" ca="1" si="94"/>
        <v>#REF!</v>
      </c>
      <c r="T438" s="1" t="str">
        <f>IF(R438&lt;0,MATCH(ABS(R438),$R440:$R$1000,0)+ROW($R440)-1,"")</f>
        <v/>
      </c>
      <c r="U438" s="1" t="str">
        <f t="shared" si="95"/>
        <v/>
      </c>
      <c r="V438" s="11" t="str">
        <f t="shared" ca="1" si="96"/>
        <v/>
      </c>
      <c r="W438" s="11"/>
      <c r="X438" s="11"/>
      <c r="Y438" s="12" t="str">
        <f ca="1">IF(V438&lt;&gt;"",IF(ABS($R438)&lt;0.8*Analyse!$AO$7/2,ABS($V438-$S438)/(INDIRECT($X$5)/100),""),"")</f>
        <v/>
      </c>
      <c r="AL438" s="1"/>
      <c r="AM438" s="2"/>
    </row>
    <row r="439" spans="4:39" x14ac:dyDescent="0.2">
      <c r="D439" s="13" t="str">
        <f>IF(B439&lt;&gt;"",TRUNC(B439-Analyse!$AP$7,2),"")</f>
        <v/>
      </c>
      <c r="F439" s="1" t="str">
        <f t="shared" si="97"/>
        <v/>
      </c>
      <c r="G439" s="12" t="str">
        <f ca="1">IF(F439&lt;&gt;"",ROW($D$5)+MATCH(F439,INDIRECT(Analyse!$AR$7):INDIRECT(Analyse!$AS$7)),"")</f>
        <v/>
      </c>
      <c r="H439" s="1" t="str">
        <f t="shared" ca="1" si="84"/>
        <v/>
      </c>
      <c r="I439" s="1" t="e">
        <f t="shared" ca="1" si="85"/>
        <v>#VALUE!</v>
      </c>
      <c r="J439" s="1" t="str">
        <f t="shared" ca="1" si="86"/>
        <v>C</v>
      </c>
      <c r="K439" s="1" t="e">
        <f t="shared" ca="1" si="87"/>
        <v>#VALUE!</v>
      </c>
      <c r="L439" s="10" t="e">
        <f t="shared" ca="1" si="88"/>
        <v>#REF!</v>
      </c>
      <c r="M439" s="10" t="e">
        <f t="shared" ca="1" si="89"/>
        <v>#REF!</v>
      </c>
      <c r="N439" s="2" t="e">
        <f t="shared" ca="1" si="90"/>
        <v>#REF!</v>
      </c>
      <c r="O439" s="10" t="e">
        <f t="shared" ca="1" si="91"/>
        <v>#REF!</v>
      </c>
      <c r="P439" s="2" t="e">
        <f t="shared" ca="1" si="92"/>
        <v>#REF!</v>
      </c>
      <c r="R439" s="1" t="str">
        <f t="shared" si="93"/>
        <v/>
      </c>
      <c r="S439" s="2" t="e">
        <f t="shared" ca="1" si="94"/>
        <v>#REF!</v>
      </c>
      <c r="T439" s="1" t="str">
        <f>IF(R439&lt;0,MATCH(ABS(R439),$R441:$R$1000,0)+ROW($R441)-1,"")</f>
        <v/>
      </c>
      <c r="U439" s="1" t="str">
        <f t="shared" si="95"/>
        <v/>
      </c>
      <c r="V439" s="11" t="str">
        <f t="shared" ca="1" si="96"/>
        <v/>
      </c>
      <c r="W439" s="11"/>
      <c r="X439" s="11"/>
      <c r="Y439" s="12" t="str">
        <f ca="1">IF(V439&lt;&gt;"",IF(ABS($R439)&lt;0.8*Analyse!$AO$7/2,ABS($V439-$S439)/(INDIRECT($X$5)/100),""),"")</f>
        <v/>
      </c>
      <c r="AL439" s="1"/>
      <c r="AM439" s="2"/>
    </row>
    <row r="440" spans="4:39" x14ac:dyDescent="0.2">
      <c r="D440" s="13" t="str">
        <f>IF(B440&lt;&gt;"",TRUNC(B440-Analyse!$AP$7,2),"")</f>
        <v/>
      </c>
      <c r="F440" s="1" t="str">
        <f t="shared" si="97"/>
        <v/>
      </c>
      <c r="G440" s="12" t="str">
        <f ca="1">IF(F440&lt;&gt;"",ROW($D$5)+MATCH(F440,INDIRECT(Analyse!$AR$7):INDIRECT(Analyse!$AS$7)),"")</f>
        <v/>
      </c>
      <c r="H440" s="1" t="str">
        <f t="shared" ca="1" si="84"/>
        <v/>
      </c>
      <c r="I440" s="1" t="e">
        <f t="shared" ca="1" si="85"/>
        <v>#VALUE!</v>
      </c>
      <c r="J440" s="1" t="str">
        <f t="shared" ca="1" si="86"/>
        <v>C</v>
      </c>
      <c r="K440" s="1" t="e">
        <f t="shared" ca="1" si="87"/>
        <v>#VALUE!</v>
      </c>
      <c r="L440" s="10" t="e">
        <f t="shared" ca="1" si="88"/>
        <v>#REF!</v>
      </c>
      <c r="M440" s="10" t="e">
        <f t="shared" ca="1" si="89"/>
        <v>#REF!</v>
      </c>
      <c r="N440" s="2" t="e">
        <f t="shared" ca="1" si="90"/>
        <v>#REF!</v>
      </c>
      <c r="O440" s="10" t="e">
        <f t="shared" ca="1" si="91"/>
        <v>#REF!</v>
      </c>
      <c r="P440" s="2" t="e">
        <f t="shared" ca="1" si="92"/>
        <v>#REF!</v>
      </c>
      <c r="R440" s="1" t="str">
        <f t="shared" si="93"/>
        <v/>
      </c>
      <c r="S440" s="2" t="e">
        <f t="shared" ca="1" si="94"/>
        <v>#REF!</v>
      </c>
      <c r="T440" s="1" t="str">
        <f>IF(R440&lt;0,MATCH(ABS(R440),$R442:$R$1000,0)+ROW($R442)-1,"")</f>
        <v/>
      </c>
      <c r="U440" s="1" t="str">
        <f t="shared" si="95"/>
        <v/>
      </c>
      <c r="V440" s="11" t="str">
        <f t="shared" ca="1" si="96"/>
        <v/>
      </c>
      <c r="W440" s="11"/>
      <c r="X440" s="11"/>
      <c r="Y440" s="12" t="str">
        <f ca="1">IF(V440&lt;&gt;"",IF(ABS($R440)&lt;0.8*Analyse!$AO$7/2,ABS($V440-$S440)/(INDIRECT($X$5)/100),""),"")</f>
        <v/>
      </c>
      <c r="AL440" s="1"/>
      <c r="AM440" s="2"/>
    </row>
    <row r="441" spans="4:39" x14ac:dyDescent="0.2">
      <c r="D441" s="13" t="str">
        <f>IF(B441&lt;&gt;"",TRUNC(B441-Analyse!$AP$7,2),"")</f>
        <v/>
      </c>
      <c r="F441" s="1" t="str">
        <f t="shared" si="97"/>
        <v/>
      </c>
      <c r="G441" s="12" t="str">
        <f ca="1">IF(F441&lt;&gt;"",ROW($D$5)+MATCH(F441,INDIRECT(Analyse!$AR$7):INDIRECT(Analyse!$AS$7)),"")</f>
        <v/>
      </c>
      <c r="H441" s="1" t="str">
        <f t="shared" ca="1" si="84"/>
        <v/>
      </c>
      <c r="I441" s="1" t="e">
        <f t="shared" ca="1" si="85"/>
        <v>#VALUE!</v>
      </c>
      <c r="J441" s="1" t="str">
        <f t="shared" ca="1" si="86"/>
        <v>C</v>
      </c>
      <c r="K441" s="1" t="e">
        <f t="shared" ca="1" si="87"/>
        <v>#VALUE!</v>
      </c>
      <c r="L441" s="10" t="e">
        <f t="shared" ca="1" si="88"/>
        <v>#REF!</v>
      </c>
      <c r="M441" s="10" t="e">
        <f t="shared" ca="1" si="89"/>
        <v>#REF!</v>
      </c>
      <c r="N441" s="2" t="e">
        <f t="shared" ca="1" si="90"/>
        <v>#REF!</v>
      </c>
      <c r="O441" s="10" t="e">
        <f t="shared" ca="1" si="91"/>
        <v>#REF!</v>
      </c>
      <c r="P441" s="2" t="e">
        <f t="shared" ca="1" si="92"/>
        <v>#REF!</v>
      </c>
      <c r="R441" s="1" t="str">
        <f t="shared" si="93"/>
        <v/>
      </c>
      <c r="S441" s="2" t="e">
        <f t="shared" ca="1" si="94"/>
        <v>#REF!</v>
      </c>
      <c r="AL441" s="1"/>
      <c r="AM441" s="2"/>
    </row>
    <row r="442" spans="4:39" x14ac:dyDescent="0.2">
      <c r="D442" s="13" t="str">
        <f>IF(B442&lt;&gt;"",TRUNC(B442-Analyse!$AP$7,2),"")</f>
        <v/>
      </c>
      <c r="F442" s="1" t="str">
        <f t="shared" si="97"/>
        <v/>
      </c>
      <c r="G442" s="12" t="str">
        <f ca="1">IF(F442&lt;&gt;"",ROW($D$5)+MATCH(F442,INDIRECT(Analyse!$AR$7):INDIRECT(Analyse!$AS$7)),"")</f>
        <v/>
      </c>
      <c r="H442" s="1" t="str">
        <f t="shared" ca="1" si="84"/>
        <v/>
      </c>
      <c r="I442" s="1" t="e">
        <f t="shared" ca="1" si="85"/>
        <v>#VALUE!</v>
      </c>
      <c r="J442" s="1" t="str">
        <f t="shared" ca="1" si="86"/>
        <v>C</v>
      </c>
      <c r="K442" s="1" t="e">
        <f t="shared" ca="1" si="87"/>
        <v>#VALUE!</v>
      </c>
      <c r="L442" s="10" t="e">
        <f t="shared" ca="1" si="88"/>
        <v>#REF!</v>
      </c>
      <c r="M442" s="10" t="e">
        <f t="shared" ca="1" si="89"/>
        <v>#REF!</v>
      </c>
      <c r="N442" s="2" t="e">
        <f t="shared" ca="1" si="90"/>
        <v>#REF!</v>
      </c>
      <c r="O442" s="10" t="e">
        <f t="shared" ca="1" si="91"/>
        <v>#REF!</v>
      </c>
      <c r="P442" s="2" t="e">
        <f t="shared" ca="1" si="92"/>
        <v>#REF!</v>
      </c>
      <c r="R442" s="1" t="str">
        <f t="shared" si="93"/>
        <v/>
      </c>
      <c r="S442" s="2" t="e">
        <f t="shared" ca="1" si="94"/>
        <v>#REF!</v>
      </c>
      <c r="AL442" s="1"/>
      <c r="AM442" s="2"/>
    </row>
    <row r="443" spans="4:39" x14ac:dyDescent="0.2">
      <c r="D443" s="13" t="str">
        <f>IF(B443&lt;&gt;"",TRUNC(B443-Analyse!$AP$7,2),"")</f>
        <v/>
      </c>
      <c r="F443" s="1" t="str">
        <f t="shared" si="97"/>
        <v/>
      </c>
      <c r="G443" s="12" t="str">
        <f ca="1">IF(F443&lt;&gt;"",ROW($D$5)+MATCH(F443,INDIRECT(Analyse!$AR$7):INDIRECT(Analyse!$AS$7)),"")</f>
        <v/>
      </c>
      <c r="H443" s="1" t="str">
        <f t="shared" ca="1" si="84"/>
        <v/>
      </c>
      <c r="I443" s="1" t="e">
        <f t="shared" ca="1" si="85"/>
        <v>#VALUE!</v>
      </c>
      <c r="J443" s="1" t="str">
        <f t="shared" ca="1" si="86"/>
        <v>C</v>
      </c>
      <c r="K443" s="1" t="e">
        <f t="shared" ca="1" si="87"/>
        <v>#VALUE!</v>
      </c>
      <c r="L443" s="10" t="e">
        <f t="shared" ca="1" si="88"/>
        <v>#REF!</v>
      </c>
      <c r="M443" s="10" t="e">
        <f t="shared" ca="1" si="89"/>
        <v>#REF!</v>
      </c>
      <c r="N443" s="2" t="e">
        <f t="shared" ca="1" si="90"/>
        <v>#REF!</v>
      </c>
      <c r="O443" s="10" t="e">
        <f t="shared" ca="1" si="91"/>
        <v>#REF!</v>
      </c>
      <c r="P443" s="2" t="e">
        <f t="shared" ca="1" si="92"/>
        <v>#REF!</v>
      </c>
      <c r="R443" s="1" t="str">
        <f t="shared" si="93"/>
        <v/>
      </c>
      <c r="S443" s="2" t="e">
        <f t="shared" ca="1" si="94"/>
        <v>#REF!</v>
      </c>
      <c r="AL443" s="1"/>
      <c r="AM443" s="2"/>
    </row>
    <row r="444" spans="4:39" x14ac:dyDescent="0.2">
      <c r="D444" s="13" t="str">
        <f>IF(B444&lt;&gt;"",TRUNC(B444-Analyse!$AP$7,2),"")</f>
        <v/>
      </c>
      <c r="F444" s="1" t="str">
        <f t="shared" si="97"/>
        <v/>
      </c>
      <c r="G444" s="12" t="str">
        <f ca="1">IF(F444&lt;&gt;"",ROW($D$5)+MATCH(F444,INDIRECT(Analyse!$AR$7):INDIRECT(Analyse!$AS$7)),"")</f>
        <v/>
      </c>
      <c r="H444" s="1" t="str">
        <f t="shared" ca="1" si="84"/>
        <v/>
      </c>
      <c r="I444" s="1" t="e">
        <f t="shared" ca="1" si="85"/>
        <v>#VALUE!</v>
      </c>
      <c r="J444" s="1" t="str">
        <f t="shared" ca="1" si="86"/>
        <v>C</v>
      </c>
      <c r="K444" s="1" t="e">
        <f t="shared" ca="1" si="87"/>
        <v>#VALUE!</v>
      </c>
      <c r="L444" s="10" t="e">
        <f t="shared" ca="1" si="88"/>
        <v>#REF!</v>
      </c>
      <c r="M444" s="10" t="e">
        <f t="shared" ca="1" si="89"/>
        <v>#REF!</v>
      </c>
      <c r="N444" s="2" t="e">
        <f t="shared" ca="1" si="90"/>
        <v>#REF!</v>
      </c>
      <c r="O444" s="10" t="e">
        <f t="shared" ca="1" si="91"/>
        <v>#REF!</v>
      </c>
      <c r="P444" s="2" t="e">
        <f t="shared" ca="1" si="92"/>
        <v>#REF!</v>
      </c>
      <c r="R444" s="1" t="str">
        <f t="shared" si="93"/>
        <v/>
      </c>
      <c r="S444" s="2" t="e">
        <f t="shared" ca="1" si="94"/>
        <v>#REF!</v>
      </c>
      <c r="AL444" s="1"/>
      <c r="AM444" s="2"/>
    </row>
    <row r="445" spans="4:39" x14ac:dyDescent="0.2">
      <c r="D445" s="13" t="str">
        <f>IF(B445&lt;&gt;"",TRUNC(B445-Analyse!$AP$7,2),"")</f>
        <v/>
      </c>
      <c r="F445" s="1" t="str">
        <f t="shared" si="97"/>
        <v/>
      </c>
      <c r="G445" s="12" t="str">
        <f ca="1">IF(F445&lt;&gt;"",ROW($D$5)+MATCH(F445,INDIRECT(Analyse!$AR$7):INDIRECT(Analyse!$AS$7)),"")</f>
        <v/>
      </c>
      <c r="H445" s="1" t="str">
        <f t="shared" ca="1" si="84"/>
        <v/>
      </c>
      <c r="I445" s="1" t="e">
        <f t="shared" ca="1" si="85"/>
        <v>#VALUE!</v>
      </c>
      <c r="J445" s="1" t="str">
        <f t="shared" ca="1" si="86"/>
        <v>C</v>
      </c>
      <c r="K445" s="1" t="e">
        <f t="shared" ca="1" si="87"/>
        <v>#VALUE!</v>
      </c>
      <c r="L445" s="10" t="e">
        <f t="shared" ca="1" si="88"/>
        <v>#REF!</v>
      </c>
      <c r="M445" s="10" t="e">
        <f t="shared" ca="1" si="89"/>
        <v>#REF!</v>
      </c>
      <c r="N445" s="2" t="e">
        <f t="shared" ca="1" si="90"/>
        <v>#REF!</v>
      </c>
      <c r="O445" s="10" t="e">
        <f t="shared" ca="1" si="91"/>
        <v>#REF!</v>
      </c>
      <c r="P445" s="2" t="e">
        <f t="shared" ca="1" si="92"/>
        <v>#REF!</v>
      </c>
      <c r="R445" s="1" t="str">
        <f t="shared" si="93"/>
        <v/>
      </c>
      <c r="S445" s="2" t="e">
        <f t="shared" ca="1" si="94"/>
        <v>#REF!</v>
      </c>
      <c r="AL445" s="1"/>
      <c r="AM445" s="2"/>
    </row>
    <row r="446" spans="4:39" x14ac:dyDescent="0.2">
      <c r="D446" s="13" t="str">
        <f>IF(B446&lt;&gt;"",TRUNC(B446-Analyse!$AP$7,2),"")</f>
        <v/>
      </c>
      <c r="F446" s="1" t="str">
        <f t="shared" si="97"/>
        <v/>
      </c>
      <c r="G446" s="12" t="str">
        <f ca="1">IF(F446&lt;&gt;"",ROW($D$5)+MATCH(F446,INDIRECT(Analyse!$AR$7):INDIRECT(Analyse!$AS$7)),"")</f>
        <v/>
      </c>
      <c r="H446" s="1" t="str">
        <f t="shared" ca="1" si="84"/>
        <v/>
      </c>
      <c r="I446" s="1" t="e">
        <f t="shared" ca="1" si="85"/>
        <v>#VALUE!</v>
      </c>
      <c r="J446" s="1" t="str">
        <f t="shared" ca="1" si="86"/>
        <v>C</v>
      </c>
      <c r="K446" s="1" t="e">
        <f t="shared" ca="1" si="87"/>
        <v>#VALUE!</v>
      </c>
      <c r="L446" s="10" t="e">
        <f t="shared" ca="1" si="88"/>
        <v>#REF!</v>
      </c>
      <c r="M446" s="10" t="e">
        <f t="shared" ca="1" si="89"/>
        <v>#REF!</v>
      </c>
      <c r="N446" s="2" t="e">
        <f t="shared" ca="1" si="90"/>
        <v>#REF!</v>
      </c>
      <c r="O446" s="10" t="e">
        <f t="shared" ca="1" si="91"/>
        <v>#REF!</v>
      </c>
      <c r="P446" s="2" t="e">
        <f t="shared" ca="1" si="92"/>
        <v>#REF!</v>
      </c>
      <c r="R446" s="1" t="str">
        <f t="shared" si="93"/>
        <v/>
      </c>
      <c r="S446" s="2" t="e">
        <f t="shared" ca="1" si="94"/>
        <v>#REF!</v>
      </c>
      <c r="AL446" s="1"/>
      <c r="AM446" s="2"/>
    </row>
    <row r="447" spans="4:39" x14ac:dyDescent="0.2">
      <c r="D447" s="13" t="str">
        <f>IF(B447&lt;&gt;"",TRUNC(B447-Analyse!$AP$7,2),"")</f>
        <v/>
      </c>
      <c r="F447" s="1" t="str">
        <f t="shared" si="97"/>
        <v/>
      </c>
      <c r="G447" s="12" t="str">
        <f ca="1">IF(F447&lt;&gt;"",ROW($D$5)+MATCH(F447,INDIRECT(Analyse!$AR$7):INDIRECT(Analyse!$AS$7)),"")</f>
        <v/>
      </c>
      <c r="H447" s="1" t="str">
        <f t="shared" ca="1" si="84"/>
        <v/>
      </c>
      <c r="I447" s="1" t="e">
        <f t="shared" ca="1" si="85"/>
        <v>#VALUE!</v>
      </c>
      <c r="J447" s="1" t="str">
        <f t="shared" ca="1" si="86"/>
        <v>C</v>
      </c>
      <c r="K447" s="1" t="e">
        <f t="shared" ca="1" si="87"/>
        <v>#VALUE!</v>
      </c>
      <c r="L447" s="10" t="e">
        <f t="shared" ca="1" si="88"/>
        <v>#REF!</v>
      </c>
      <c r="M447" s="10" t="e">
        <f t="shared" ca="1" si="89"/>
        <v>#REF!</v>
      </c>
      <c r="N447" s="2" t="e">
        <f t="shared" ca="1" si="90"/>
        <v>#REF!</v>
      </c>
      <c r="O447" s="10" t="e">
        <f t="shared" ca="1" si="91"/>
        <v>#REF!</v>
      </c>
      <c r="P447" s="2" t="e">
        <f t="shared" ca="1" si="92"/>
        <v>#REF!</v>
      </c>
      <c r="R447" s="1" t="str">
        <f t="shared" si="93"/>
        <v/>
      </c>
      <c r="S447" s="2" t="e">
        <f t="shared" ca="1" si="94"/>
        <v>#REF!</v>
      </c>
      <c r="AL447" s="1"/>
      <c r="AM447" s="2"/>
    </row>
    <row r="448" spans="4:39" x14ac:dyDescent="0.2">
      <c r="D448" s="13" t="str">
        <f>IF(B448&lt;&gt;"",TRUNC(B448-Analyse!$AP$7,2),"")</f>
        <v/>
      </c>
      <c r="F448" s="1" t="str">
        <f t="shared" si="97"/>
        <v/>
      </c>
      <c r="G448" s="12" t="str">
        <f ca="1">IF(F448&lt;&gt;"",ROW($D$5)+MATCH(F448,INDIRECT(Analyse!$AR$7):INDIRECT(Analyse!$AS$7)),"")</f>
        <v/>
      </c>
      <c r="H448" s="1" t="str">
        <f t="shared" ca="1" si="84"/>
        <v/>
      </c>
      <c r="I448" s="1" t="e">
        <f t="shared" ca="1" si="85"/>
        <v>#VALUE!</v>
      </c>
      <c r="J448" s="1" t="str">
        <f t="shared" ca="1" si="86"/>
        <v>C</v>
      </c>
      <c r="K448" s="1" t="e">
        <f t="shared" ca="1" si="87"/>
        <v>#VALUE!</v>
      </c>
      <c r="L448" s="10" t="e">
        <f t="shared" ca="1" si="88"/>
        <v>#REF!</v>
      </c>
      <c r="M448" s="10" t="e">
        <f t="shared" ca="1" si="89"/>
        <v>#REF!</v>
      </c>
      <c r="N448" s="2" t="e">
        <f t="shared" ca="1" si="90"/>
        <v>#REF!</v>
      </c>
      <c r="O448" s="10" t="e">
        <f t="shared" ca="1" si="91"/>
        <v>#REF!</v>
      </c>
      <c r="P448" s="2" t="e">
        <f t="shared" ca="1" si="92"/>
        <v>#REF!</v>
      </c>
      <c r="R448" s="1" t="str">
        <f t="shared" si="93"/>
        <v/>
      </c>
      <c r="S448" s="2" t="e">
        <f t="shared" ca="1" si="94"/>
        <v>#REF!</v>
      </c>
      <c r="AL448" s="1"/>
      <c r="AM448" s="2"/>
    </row>
    <row r="449" spans="4:39" x14ac:dyDescent="0.2">
      <c r="D449" s="13" t="str">
        <f>IF(B449&lt;&gt;"",TRUNC(B449-Analyse!$AP$7,2),"")</f>
        <v/>
      </c>
      <c r="F449" s="1" t="str">
        <f t="shared" si="97"/>
        <v/>
      </c>
      <c r="G449" s="12" t="str">
        <f ca="1">IF(F449&lt;&gt;"",ROW($D$5)+MATCH(F449,INDIRECT(Analyse!$AR$7):INDIRECT(Analyse!$AS$7)),"")</f>
        <v/>
      </c>
      <c r="H449" s="1" t="str">
        <f t="shared" ca="1" si="84"/>
        <v/>
      </c>
      <c r="I449" s="1" t="e">
        <f t="shared" ca="1" si="85"/>
        <v>#VALUE!</v>
      </c>
      <c r="J449" s="1" t="str">
        <f t="shared" ca="1" si="86"/>
        <v>C</v>
      </c>
      <c r="K449" s="1" t="e">
        <f t="shared" ca="1" si="87"/>
        <v>#VALUE!</v>
      </c>
      <c r="L449" s="10" t="e">
        <f t="shared" ca="1" si="88"/>
        <v>#REF!</v>
      </c>
      <c r="M449" s="10" t="e">
        <f t="shared" ca="1" si="89"/>
        <v>#REF!</v>
      </c>
      <c r="N449" s="2" t="e">
        <f t="shared" ca="1" si="90"/>
        <v>#REF!</v>
      </c>
      <c r="O449" s="10" t="e">
        <f t="shared" ca="1" si="91"/>
        <v>#REF!</v>
      </c>
      <c r="P449" s="2" t="e">
        <f t="shared" ca="1" si="92"/>
        <v>#REF!</v>
      </c>
      <c r="R449" s="1" t="str">
        <f t="shared" si="93"/>
        <v/>
      </c>
      <c r="S449" s="2" t="e">
        <f t="shared" ca="1" si="94"/>
        <v>#REF!</v>
      </c>
      <c r="AL449" s="1"/>
      <c r="AM449" s="2"/>
    </row>
    <row r="450" spans="4:39" x14ac:dyDescent="0.2">
      <c r="D450" s="13" t="str">
        <f>IF(B450&lt;&gt;"",TRUNC(B450-Analyse!$AP$7,2),"")</f>
        <v/>
      </c>
      <c r="F450" s="1" t="str">
        <f t="shared" si="97"/>
        <v/>
      </c>
      <c r="G450" s="12" t="str">
        <f ca="1">IF(F450&lt;&gt;"",ROW($D$5)+MATCH(F450,INDIRECT(Analyse!$AR$7):INDIRECT(Analyse!$AS$7)),"")</f>
        <v/>
      </c>
      <c r="H450" s="1" t="str">
        <f t="shared" ca="1" si="84"/>
        <v/>
      </c>
      <c r="I450" s="1" t="e">
        <f t="shared" ca="1" si="85"/>
        <v>#VALUE!</v>
      </c>
      <c r="J450" s="1" t="str">
        <f t="shared" ca="1" si="86"/>
        <v>C</v>
      </c>
      <c r="K450" s="1" t="e">
        <f t="shared" ca="1" si="87"/>
        <v>#VALUE!</v>
      </c>
      <c r="L450" s="10" t="e">
        <f t="shared" ca="1" si="88"/>
        <v>#REF!</v>
      </c>
      <c r="M450" s="10" t="e">
        <f t="shared" ca="1" si="89"/>
        <v>#REF!</v>
      </c>
      <c r="N450" s="2" t="e">
        <f t="shared" ca="1" si="90"/>
        <v>#REF!</v>
      </c>
      <c r="O450" s="10" t="e">
        <f t="shared" ca="1" si="91"/>
        <v>#REF!</v>
      </c>
      <c r="P450" s="2" t="e">
        <f t="shared" ca="1" si="92"/>
        <v>#REF!</v>
      </c>
      <c r="R450" s="1" t="str">
        <f t="shared" si="93"/>
        <v/>
      </c>
      <c r="S450" s="2" t="e">
        <f t="shared" ca="1" si="94"/>
        <v>#REF!</v>
      </c>
      <c r="AL450" s="1"/>
      <c r="AM450" s="2"/>
    </row>
    <row r="451" spans="4:39" x14ac:dyDescent="0.2">
      <c r="D451" s="13" t="str">
        <f>IF(B451&lt;&gt;"",TRUNC(B451-Analyse!$AP$7,2),"")</f>
        <v/>
      </c>
      <c r="F451" s="1" t="str">
        <f t="shared" si="97"/>
        <v/>
      </c>
      <c r="G451" s="12" t="str">
        <f ca="1">IF(F451&lt;&gt;"",ROW($D$5)+MATCH(F451,INDIRECT(Analyse!$AR$7):INDIRECT(Analyse!$AS$7)),"")</f>
        <v/>
      </c>
      <c r="H451" s="1" t="str">
        <f t="shared" ca="1" si="84"/>
        <v/>
      </c>
      <c r="I451" s="1" t="e">
        <f t="shared" ca="1" si="85"/>
        <v>#VALUE!</v>
      </c>
      <c r="J451" s="1" t="str">
        <f t="shared" ca="1" si="86"/>
        <v>C</v>
      </c>
      <c r="K451" s="1" t="e">
        <f t="shared" ca="1" si="87"/>
        <v>#VALUE!</v>
      </c>
      <c r="L451" s="10" t="e">
        <f t="shared" ca="1" si="88"/>
        <v>#REF!</v>
      </c>
      <c r="M451" s="10" t="e">
        <f t="shared" ca="1" si="89"/>
        <v>#REF!</v>
      </c>
      <c r="N451" s="2" t="e">
        <f t="shared" ca="1" si="90"/>
        <v>#REF!</v>
      </c>
      <c r="O451" s="10" t="e">
        <f t="shared" ca="1" si="91"/>
        <v>#REF!</v>
      </c>
      <c r="P451" s="2" t="e">
        <f t="shared" ca="1" si="92"/>
        <v>#REF!</v>
      </c>
      <c r="R451" s="1" t="str">
        <f t="shared" si="93"/>
        <v/>
      </c>
      <c r="S451" s="2" t="e">
        <f t="shared" ca="1" si="94"/>
        <v>#REF!</v>
      </c>
      <c r="AL451" s="1"/>
      <c r="AM451" s="2"/>
    </row>
    <row r="452" spans="4:39" x14ac:dyDescent="0.2">
      <c r="D452" s="13" t="str">
        <f>IF(B452&lt;&gt;"",TRUNC(B452-Analyse!$AP$7,2),"")</f>
        <v/>
      </c>
      <c r="F452" s="1" t="str">
        <f t="shared" si="97"/>
        <v/>
      </c>
      <c r="G452" s="12" t="str">
        <f ca="1">IF(F452&lt;&gt;"",ROW($D$5)+MATCH(F452,INDIRECT(Analyse!$AR$7):INDIRECT(Analyse!$AS$7)),"")</f>
        <v/>
      </c>
      <c r="H452" s="1" t="str">
        <f t="shared" ca="1" si="84"/>
        <v/>
      </c>
      <c r="I452" s="1" t="e">
        <f t="shared" ca="1" si="85"/>
        <v>#VALUE!</v>
      </c>
      <c r="J452" s="1" t="str">
        <f t="shared" ca="1" si="86"/>
        <v>C</v>
      </c>
      <c r="K452" s="1" t="e">
        <f t="shared" ca="1" si="87"/>
        <v>#VALUE!</v>
      </c>
      <c r="L452" s="10" t="e">
        <f t="shared" ca="1" si="88"/>
        <v>#REF!</v>
      </c>
      <c r="M452" s="10" t="e">
        <f t="shared" ca="1" si="89"/>
        <v>#REF!</v>
      </c>
      <c r="N452" s="2" t="e">
        <f t="shared" ca="1" si="90"/>
        <v>#REF!</v>
      </c>
      <c r="O452" s="10" t="e">
        <f t="shared" ca="1" si="91"/>
        <v>#REF!</v>
      </c>
      <c r="P452" s="2" t="e">
        <f t="shared" ca="1" si="92"/>
        <v>#REF!</v>
      </c>
      <c r="R452" s="1" t="str">
        <f t="shared" si="93"/>
        <v/>
      </c>
      <c r="S452" s="2" t="e">
        <f t="shared" ca="1" si="94"/>
        <v>#REF!</v>
      </c>
      <c r="AL452" s="1"/>
      <c r="AM452" s="2"/>
    </row>
    <row r="453" spans="4:39" x14ac:dyDescent="0.2">
      <c r="D453" s="13" t="str">
        <f>IF(B453&lt;&gt;"",TRUNC(B453-Analyse!$AP$7,2),"")</f>
        <v/>
      </c>
      <c r="F453" s="1" t="str">
        <f t="shared" si="97"/>
        <v/>
      </c>
      <c r="G453" s="12" t="str">
        <f ca="1">IF(F453&lt;&gt;"",ROW($D$5)+MATCH(F453,INDIRECT(Analyse!$AR$7):INDIRECT(Analyse!$AS$7)),"")</f>
        <v/>
      </c>
      <c r="H453" s="1" t="str">
        <f t="shared" ca="1" si="84"/>
        <v/>
      </c>
      <c r="I453" s="1" t="e">
        <f t="shared" ca="1" si="85"/>
        <v>#VALUE!</v>
      </c>
      <c r="J453" s="1" t="str">
        <f t="shared" ca="1" si="86"/>
        <v>C</v>
      </c>
      <c r="K453" s="1" t="e">
        <f t="shared" ca="1" si="87"/>
        <v>#VALUE!</v>
      </c>
      <c r="L453" s="10" t="e">
        <f t="shared" ca="1" si="88"/>
        <v>#REF!</v>
      </c>
      <c r="M453" s="10" t="e">
        <f t="shared" ca="1" si="89"/>
        <v>#REF!</v>
      </c>
      <c r="N453" s="2" t="e">
        <f t="shared" ca="1" si="90"/>
        <v>#REF!</v>
      </c>
      <c r="O453" s="10" t="e">
        <f t="shared" ca="1" si="91"/>
        <v>#REF!</v>
      </c>
      <c r="P453" s="2" t="e">
        <f t="shared" ca="1" si="92"/>
        <v>#REF!</v>
      </c>
      <c r="R453" s="1" t="str">
        <f t="shared" si="93"/>
        <v/>
      </c>
      <c r="S453" s="2" t="e">
        <f t="shared" ca="1" si="94"/>
        <v>#REF!</v>
      </c>
      <c r="AL453" s="1"/>
      <c r="AM453" s="2"/>
    </row>
    <row r="454" spans="4:39" x14ac:dyDescent="0.2">
      <c r="D454" s="13" t="str">
        <f>IF(B454&lt;&gt;"",TRUNC(B454-Analyse!$AP$7,2),"")</f>
        <v/>
      </c>
      <c r="F454" s="1" t="str">
        <f t="shared" si="97"/>
        <v/>
      </c>
      <c r="G454" s="12" t="str">
        <f ca="1">IF(F454&lt;&gt;"",ROW($D$5)+MATCH(F454,INDIRECT(Analyse!$AR$7):INDIRECT(Analyse!$AS$7)),"")</f>
        <v/>
      </c>
      <c r="H454" s="1" t="str">
        <f t="shared" ref="H454:H517" ca="1" si="98">IF(G454&lt;&gt;"","D"&amp;$G454,"")</f>
        <v/>
      </c>
      <c r="I454" s="1" t="e">
        <f t="shared" ref="I454:I517" ca="1" si="99">"D"&amp;TEXT($G454-1,"0")</f>
        <v>#VALUE!</v>
      </c>
      <c r="J454" s="1" t="str">
        <f t="shared" ref="J454:J517" ca="1" si="100">"C"&amp;$G454</f>
        <v>C</v>
      </c>
      <c r="K454" s="1" t="e">
        <f t="shared" ref="K454:K517" ca="1" si="101">"C"&amp;TEXT($G454-1,"0")</f>
        <v>#VALUE!</v>
      </c>
      <c r="L454" s="10" t="e">
        <f t="shared" ref="L454:L517" ca="1" si="102">IF(INDIRECT(J454)&lt;&gt;"",INDIRECT(K454)-INDIRECT(J454),"")</f>
        <v>#REF!</v>
      </c>
      <c r="M454" s="10" t="e">
        <f t="shared" ref="M454:M517" ca="1" si="103">IF(L454&lt;&gt;"",INDIRECT(I454)-INDIRECT(H454),"")</f>
        <v>#REF!</v>
      </c>
      <c r="N454" s="2" t="e">
        <f t="shared" ref="N454:N517" ca="1" si="104">IF(M454&lt;&gt;"",L454/M454,"")</f>
        <v>#REF!</v>
      </c>
      <c r="O454" s="10" t="e">
        <f t="shared" ref="O454:O517" ca="1" si="105">IF(N454&lt;&gt;"",INDIRECT(K454)-N454*INDIRECT(I454),"")</f>
        <v>#REF!</v>
      </c>
      <c r="P454" s="2" t="e">
        <f t="shared" ref="P454:P517" ca="1" si="106">IF(O454&lt;&gt;"",N454*F454+O454,"")</f>
        <v>#REF!</v>
      </c>
      <c r="R454" s="1" t="str">
        <f t="shared" ref="R454:R517" si="107">F454</f>
        <v/>
      </c>
      <c r="S454" s="2" t="e">
        <f t="shared" ref="S454:S517" ca="1" si="108">P454</f>
        <v>#REF!</v>
      </c>
      <c r="AL454" s="1"/>
      <c r="AM454" s="2"/>
    </row>
    <row r="455" spans="4:39" x14ac:dyDescent="0.2">
      <c r="D455" s="13" t="str">
        <f>IF(B455&lt;&gt;"",TRUNC(B455-Analyse!$AP$7,2),"")</f>
        <v/>
      </c>
      <c r="F455" s="1" t="str">
        <f t="shared" ref="F455:F518" si="109">IF(B455&lt;&gt;"",ROUND(F454+0.1,1),"")</f>
        <v/>
      </c>
      <c r="G455" s="12" t="str">
        <f ca="1">IF(F455&lt;&gt;"",ROW($D$5)+MATCH(F455,INDIRECT(Analyse!$AR$7):INDIRECT(Analyse!$AS$7)),"")</f>
        <v/>
      </c>
      <c r="H455" s="1" t="str">
        <f t="shared" ca="1" si="98"/>
        <v/>
      </c>
      <c r="I455" s="1" t="e">
        <f t="shared" ca="1" si="99"/>
        <v>#VALUE!</v>
      </c>
      <c r="J455" s="1" t="str">
        <f t="shared" ca="1" si="100"/>
        <v>C</v>
      </c>
      <c r="K455" s="1" t="e">
        <f t="shared" ca="1" si="101"/>
        <v>#VALUE!</v>
      </c>
      <c r="L455" s="10" t="e">
        <f t="shared" ca="1" si="102"/>
        <v>#REF!</v>
      </c>
      <c r="M455" s="10" t="e">
        <f t="shared" ca="1" si="103"/>
        <v>#REF!</v>
      </c>
      <c r="N455" s="2" t="e">
        <f t="shared" ca="1" si="104"/>
        <v>#REF!</v>
      </c>
      <c r="O455" s="10" t="e">
        <f t="shared" ca="1" si="105"/>
        <v>#REF!</v>
      </c>
      <c r="P455" s="2" t="e">
        <f t="shared" ca="1" si="106"/>
        <v>#REF!</v>
      </c>
      <c r="R455" s="1" t="str">
        <f t="shared" si="107"/>
        <v/>
      </c>
      <c r="S455" s="2" t="e">
        <f t="shared" ca="1" si="108"/>
        <v>#REF!</v>
      </c>
      <c r="AL455" s="1"/>
      <c r="AM455" s="2"/>
    </row>
    <row r="456" spans="4:39" x14ac:dyDescent="0.2">
      <c r="D456" s="13" t="str">
        <f>IF(B456&lt;&gt;"",TRUNC(B456-Analyse!$AP$7,2),"")</f>
        <v/>
      </c>
      <c r="F456" s="1" t="str">
        <f t="shared" si="109"/>
        <v/>
      </c>
      <c r="G456" s="12" t="str">
        <f ca="1">IF(F456&lt;&gt;"",ROW($D$5)+MATCH(F456,INDIRECT(Analyse!$AR$7):INDIRECT(Analyse!$AS$7)),"")</f>
        <v/>
      </c>
      <c r="H456" s="1" t="str">
        <f t="shared" ca="1" si="98"/>
        <v/>
      </c>
      <c r="I456" s="1" t="e">
        <f t="shared" ca="1" si="99"/>
        <v>#VALUE!</v>
      </c>
      <c r="J456" s="1" t="str">
        <f t="shared" ca="1" si="100"/>
        <v>C</v>
      </c>
      <c r="K456" s="1" t="e">
        <f t="shared" ca="1" si="101"/>
        <v>#VALUE!</v>
      </c>
      <c r="L456" s="10" t="e">
        <f t="shared" ca="1" si="102"/>
        <v>#REF!</v>
      </c>
      <c r="M456" s="10" t="e">
        <f t="shared" ca="1" si="103"/>
        <v>#REF!</v>
      </c>
      <c r="N456" s="2" t="e">
        <f t="shared" ca="1" si="104"/>
        <v>#REF!</v>
      </c>
      <c r="O456" s="10" t="e">
        <f t="shared" ca="1" si="105"/>
        <v>#REF!</v>
      </c>
      <c r="P456" s="2" t="e">
        <f t="shared" ca="1" si="106"/>
        <v>#REF!</v>
      </c>
      <c r="R456" s="1" t="str">
        <f t="shared" si="107"/>
        <v/>
      </c>
      <c r="S456" s="2" t="e">
        <f t="shared" ca="1" si="108"/>
        <v>#REF!</v>
      </c>
      <c r="AL456" s="1"/>
      <c r="AM456" s="2"/>
    </row>
    <row r="457" spans="4:39" x14ac:dyDescent="0.2">
      <c r="D457" s="13" t="str">
        <f>IF(B457&lt;&gt;"",TRUNC(B457-Analyse!$AP$7,2),"")</f>
        <v/>
      </c>
      <c r="F457" s="1" t="str">
        <f t="shared" si="109"/>
        <v/>
      </c>
      <c r="G457" s="12" t="str">
        <f ca="1">IF(F457&lt;&gt;"",ROW($D$5)+MATCH(F457,INDIRECT(Analyse!$AR$7):INDIRECT(Analyse!$AS$7)),"")</f>
        <v/>
      </c>
      <c r="H457" s="1" t="str">
        <f t="shared" ca="1" si="98"/>
        <v/>
      </c>
      <c r="I457" s="1" t="e">
        <f t="shared" ca="1" si="99"/>
        <v>#VALUE!</v>
      </c>
      <c r="J457" s="1" t="str">
        <f t="shared" ca="1" si="100"/>
        <v>C</v>
      </c>
      <c r="K457" s="1" t="e">
        <f t="shared" ca="1" si="101"/>
        <v>#VALUE!</v>
      </c>
      <c r="L457" s="10" t="e">
        <f t="shared" ca="1" si="102"/>
        <v>#REF!</v>
      </c>
      <c r="M457" s="10" t="e">
        <f t="shared" ca="1" si="103"/>
        <v>#REF!</v>
      </c>
      <c r="N457" s="2" t="e">
        <f t="shared" ca="1" si="104"/>
        <v>#REF!</v>
      </c>
      <c r="O457" s="10" t="e">
        <f t="shared" ca="1" si="105"/>
        <v>#REF!</v>
      </c>
      <c r="P457" s="2" t="e">
        <f t="shared" ca="1" si="106"/>
        <v>#REF!</v>
      </c>
      <c r="R457" s="1" t="str">
        <f t="shared" si="107"/>
        <v/>
      </c>
      <c r="S457" s="2" t="e">
        <f t="shared" ca="1" si="108"/>
        <v>#REF!</v>
      </c>
      <c r="AL457" s="1"/>
      <c r="AM457" s="2"/>
    </row>
    <row r="458" spans="4:39" x14ac:dyDescent="0.2">
      <c r="D458" s="13" t="str">
        <f>IF(B458&lt;&gt;"",TRUNC(B458-Analyse!$AP$7,2),"")</f>
        <v/>
      </c>
      <c r="F458" s="1" t="str">
        <f t="shared" si="109"/>
        <v/>
      </c>
      <c r="G458" s="12" t="str">
        <f ca="1">IF(F458&lt;&gt;"",ROW($D$5)+MATCH(F458,INDIRECT(Analyse!$AR$7):INDIRECT(Analyse!$AS$7)),"")</f>
        <v/>
      </c>
      <c r="H458" s="1" t="str">
        <f t="shared" ca="1" si="98"/>
        <v/>
      </c>
      <c r="I458" s="1" t="e">
        <f t="shared" ca="1" si="99"/>
        <v>#VALUE!</v>
      </c>
      <c r="J458" s="1" t="str">
        <f t="shared" ca="1" si="100"/>
        <v>C</v>
      </c>
      <c r="K458" s="1" t="e">
        <f t="shared" ca="1" si="101"/>
        <v>#VALUE!</v>
      </c>
      <c r="L458" s="10" t="e">
        <f t="shared" ca="1" si="102"/>
        <v>#REF!</v>
      </c>
      <c r="M458" s="10" t="e">
        <f t="shared" ca="1" si="103"/>
        <v>#REF!</v>
      </c>
      <c r="N458" s="2" t="e">
        <f t="shared" ca="1" si="104"/>
        <v>#REF!</v>
      </c>
      <c r="O458" s="10" t="e">
        <f t="shared" ca="1" si="105"/>
        <v>#REF!</v>
      </c>
      <c r="P458" s="2" t="e">
        <f t="shared" ca="1" si="106"/>
        <v>#REF!</v>
      </c>
      <c r="R458" s="1" t="str">
        <f t="shared" si="107"/>
        <v/>
      </c>
      <c r="S458" s="2" t="e">
        <f t="shared" ca="1" si="108"/>
        <v>#REF!</v>
      </c>
      <c r="AL458" s="1"/>
      <c r="AM458" s="2"/>
    </row>
    <row r="459" spans="4:39" x14ac:dyDescent="0.2">
      <c r="D459" s="13" t="str">
        <f>IF(B459&lt;&gt;"",TRUNC(B459-Analyse!$AP$7,2),"")</f>
        <v/>
      </c>
      <c r="F459" s="1" t="str">
        <f t="shared" si="109"/>
        <v/>
      </c>
      <c r="G459" s="12" t="str">
        <f ca="1">IF(F459&lt;&gt;"",ROW($D$5)+MATCH(F459,INDIRECT(Analyse!$AR$7):INDIRECT(Analyse!$AS$7)),"")</f>
        <v/>
      </c>
      <c r="H459" s="1" t="str">
        <f t="shared" ca="1" si="98"/>
        <v/>
      </c>
      <c r="I459" s="1" t="e">
        <f t="shared" ca="1" si="99"/>
        <v>#VALUE!</v>
      </c>
      <c r="J459" s="1" t="str">
        <f t="shared" ca="1" si="100"/>
        <v>C</v>
      </c>
      <c r="K459" s="1" t="e">
        <f t="shared" ca="1" si="101"/>
        <v>#VALUE!</v>
      </c>
      <c r="L459" s="10" t="e">
        <f t="shared" ca="1" si="102"/>
        <v>#REF!</v>
      </c>
      <c r="M459" s="10" t="e">
        <f t="shared" ca="1" si="103"/>
        <v>#REF!</v>
      </c>
      <c r="N459" s="2" t="e">
        <f t="shared" ca="1" si="104"/>
        <v>#REF!</v>
      </c>
      <c r="O459" s="10" t="e">
        <f t="shared" ca="1" si="105"/>
        <v>#REF!</v>
      </c>
      <c r="P459" s="2" t="e">
        <f t="shared" ca="1" si="106"/>
        <v>#REF!</v>
      </c>
      <c r="R459" s="1" t="str">
        <f t="shared" si="107"/>
        <v/>
      </c>
      <c r="S459" s="2" t="e">
        <f t="shared" ca="1" si="108"/>
        <v>#REF!</v>
      </c>
      <c r="AL459" s="1"/>
      <c r="AM459" s="2"/>
    </row>
    <row r="460" spans="4:39" x14ac:dyDescent="0.2">
      <c r="D460" s="13" t="str">
        <f>IF(B460&lt;&gt;"",TRUNC(B460-Analyse!$AP$7,2),"")</f>
        <v/>
      </c>
      <c r="F460" s="1" t="str">
        <f t="shared" si="109"/>
        <v/>
      </c>
      <c r="G460" s="12" t="str">
        <f ca="1">IF(F460&lt;&gt;"",ROW($D$5)+MATCH(F460,INDIRECT(Analyse!$AR$7):INDIRECT(Analyse!$AS$7)),"")</f>
        <v/>
      </c>
      <c r="H460" s="1" t="str">
        <f t="shared" ca="1" si="98"/>
        <v/>
      </c>
      <c r="I460" s="1" t="e">
        <f t="shared" ca="1" si="99"/>
        <v>#VALUE!</v>
      </c>
      <c r="J460" s="1" t="str">
        <f t="shared" ca="1" si="100"/>
        <v>C</v>
      </c>
      <c r="K460" s="1" t="e">
        <f t="shared" ca="1" si="101"/>
        <v>#VALUE!</v>
      </c>
      <c r="L460" s="10" t="e">
        <f t="shared" ca="1" si="102"/>
        <v>#REF!</v>
      </c>
      <c r="M460" s="10" t="e">
        <f t="shared" ca="1" si="103"/>
        <v>#REF!</v>
      </c>
      <c r="N460" s="2" t="e">
        <f t="shared" ca="1" si="104"/>
        <v>#REF!</v>
      </c>
      <c r="O460" s="10" t="e">
        <f t="shared" ca="1" si="105"/>
        <v>#REF!</v>
      </c>
      <c r="P460" s="2" t="e">
        <f t="shared" ca="1" si="106"/>
        <v>#REF!</v>
      </c>
      <c r="R460" s="1" t="str">
        <f t="shared" si="107"/>
        <v/>
      </c>
      <c r="S460" s="2" t="e">
        <f t="shared" ca="1" si="108"/>
        <v>#REF!</v>
      </c>
      <c r="AL460" s="1"/>
      <c r="AM460" s="2"/>
    </row>
    <row r="461" spans="4:39" x14ac:dyDescent="0.2">
      <c r="D461" s="13" t="str">
        <f>IF(B461&lt;&gt;"",TRUNC(B461-Analyse!$AP$7,2),"")</f>
        <v/>
      </c>
      <c r="F461" s="1" t="str">
        <f t="shared" si="109"/>
        <v/>
      </c>
      <c r="G461" s="12" t="str">
        <f ca="1">IF(F461&lt;&gt;"",ROW($D$5)+MATCH(F461,INDIRECT(Analyse!$AR$7):INDIRECT(Analyse!$AS$7)),"")</f>
        <v/>
      </c>
      <c r="H461" s="1" t="str">
        <f t="shared" ca="1" si="98"/>
        <v/>
      </c>
      <c r="I461" s="1" t="e">
        <f t="shared" ca="1" si="99"/>
        <v>#VALUE!</v>
      </c>
      <c r="J461" s="1" t="str">
        <f t="shared" ca="1" si="100"/>
        <v>C</v>
      </c>
      <c r="K461" s="1" t="e">
        <f t="shared" ca="1" si="101"/>
        <v>#VALUE!</v>
      </c>
      <c r="L461" s="10" t="e">
        <f t="shared" ca="1" si="102"/>
        <v>#REF!</v>
      </c>
      <c r="M461" s="10" t="e">
        <f t="shared" ca="1" si="103"/>
        <v>#REF!</v>
      </c>
      <c r="N461" s="2" t="e">
        <f t="shared" ca="1" si="104"/>
        <v>#REF!</v>
      </c>
      <c r="O461" s="10" t="e">
        <f t="shared" ca="1" si="105"/>
        <v>#REF!</v>
      </c>
      <c r="P461" s="2" t="e">
        <f t="shared" ca="1" si="106"/>
        <v>#REF!</v>
      </c>
      <c r="R461" s="1" t="str">
        <f t="shared" si="107"/>
        <v/>
      </c>
      <c r="S461" s="2" t="e">
        <f t="shared" ca="1" si="108"/>
        <v>#REF!</v>
      </c>
      <c r="AL461" s="1"/>
      <c r="AM461" s="2"/>
    </row>
    <row r="462" spans="4:39" x14ac:dyDescent="0.2">
      <c r="D462" s="13" t="str">
        <f>IF(B462&lt;&gt;"",TRUNC(B462-Analyse!$AP$7,2),"")</f>
        <v/>
      </c>
      <c r="F462" s="1" t="str">
        <f t="shared" si="109"/>
        <v/>
      </c>
      <c r="G462" s="12" t="str">
        <f ca="1">IF(F462&lt;&gt;"",ROW($D$5)+MATCH(F462,INDIRECT(Analyse!$AR$7):INDIRECT(Analyse!$AS$7)),"")</f>
        <v/>
      </c>
      <c r="H462" s="1" t="str">
        <f t="shared" ca="1" si="98"/>
        <v/>
      </c>
      <c r="I462" s="1" t="e">
        <f t="shared" ca="1" si="99"/>
        <v>#VALUE!</v>
      </c>
      <c r="J462" s="1" t="str">
        <f t="shared" ca="1" si="100"/>
        <v>C</v>
      </c>
      <c r="K462" s="1" t="e">
        <f t="shared" ca="1" si="101"/>
        <v>#VALUE!</v>
      </c>
      <c r="L462" s="10" t="e">
        <f t="shared" ca="1" si="102"/>
        <v>#REF!</v>
      </c>
      <c r="M462" s="10" t="e">
        <f t="shared" ca="1" si="103"/>
        <v>#REF!</v>
      </c>
      <c r="N462" s="2" t="e">
        <f t="shared" ca="1" si="104"/>
        <v>#REF!</v>
      </c>
      <c r="O462" s="10" t="e">
        <f t="shared" ca="1" si="105"/>
        <v>#REF!</v>
      </c>
      <c r="P462" s="2" t="e">
        <f t="shared" ca="1" si="106"/>
        <v>#REF!</v>
      </c>
      <c r="R462" s="1" t="str">
        <f t="shared" si="107"/>
        <v/>
      </c>
      <c r="S462" s="2" t="e">
        <f t="shared" ca="1" si="108"/>
        <v>#REF!</v>
      </c>
      <c r="AL462" s="1"/>
      <c r="AM462" s="2"/>
    </row>
    <row r="463" spans="4:39" x14ac:dyDescent="0.2">
      <c r="D463" s="13" t="str">
        <f>IF(B463&lt;&gt;"",TRUNC(B463-Analyse!$AP$7,2),"")</f>
        <v/>
      </c>
      <c r="F463" s="1" t="str">
        <f t="shared" si="109"/>
        <v/>
      </c>
      <c r="G463" s="12" t="str">
        <f ca="1">IF(F463&lt;&gt;"",ROW($D$5)+MATCH(F463,INDIRECT(Analyse!$AR$7):INDIRECT(Analyse!$AS$7)),"")</f>
        <v/>
      </c>
      <c r="H463" s="1" t="str">
        <f t="shared" ca="1" si="98"/>
        <v/>
      </c>
      <c r="I463" s="1" t="e">
        <f t="shared" ca="1" si="99"/>
        <v>#VALUE!</v>
      </c>
      <c r="J463" s="1" t="str">
        <f t="shared" ca="1" si="100"/>
        <v>C</v>
      </c>
      <c r="K463" s="1" t="e">
        <f t="shared" ca="1" si="101"/>
        <v>#VALUE!</v>
      </c>
      <c r="L463" s="10" t="e">
        <f t="shared" ca="1" si="102"/>
        <v>#REF!</v>
      </c>
      <c r="M463" s="10" t="e">
        <f t="shared" ca="1" si="103"/>
        <v>#REF!</v>
      </c>
      <c r="N463" s="2" t="e">
        <f t="shared" ca="1" si="104"/>
        <v>#REF!</v>
      </c>
      <c r="O463" s="10" t="e">
        <f t="shared" ca="1" si="105"/>
        <v>#REF!</v>
      </c>
      <c r="P463" s="2" t="e">
        <f t="shared" ca="1" si="106"/>
        <v>#REF!</v>
      </c>
      <c r="R463" s="1" t="str">
        <f t="shared" si="107"/>
        <v/>
      </c>
      <c r="S463" s="2" t="e">
        <f t="shared" ca="1" si="108"/>
        <v>#REF!</v>
      </c>
      <c r="AL463" s="1"/>
      <c r="AM463" s="2"/>
    </row>
    <row r="464" spans="4:39" x14ac:dyDescent="0.2">
      <c r="D464" s="13" t="str">
        <f>IF(B464&lt;&gt;"",TRUNC(B464-Analyse!$AP$7,2),"")</f>
        <v/>
      </c>
      <c r="F464" s="1" t="str">
        <f t="shared" si="109"/>
        <v/>
      </c>
      <c r="G464" s="12" t="str">
        <f ca="1">IF(F464&lt;&gt;"",ROW($D$5)+MATCH(F464,INDIRECT(Analyse!$AR$7):INDIRECT(Analyse!$AS$7)),"")</f>
        <v/>
      </c>
      <c r="H464" s="1" t="str">
        <f t="shared" ca="1" si="98"/>
        <v/>
      </c>
      <c r="I464" s="1" t="e">
        <f t="shared" ca="1" si="99"/>
        <v>#VALUE!</v>
      </c>
      <c r="J464" s="1" t="str">
        <f t="shared" ca="1" si="100"/>
        <v>C</v>
      </c>
      <c r="K464" s="1" t="e">
        <f t="shared" ca="1" si="101"/>
        <v>#VALUE!</v>
      </c>
      <c r="L464" s="10" t="e">
        <f t="shared" ca="1" si="102"/>
        <v>#REF!</v>
      </c>
      <c r="M464" s="10" t="e">
        <f t="shared" ca="1" si="103"/>
        <v>#REF!</v>
      </c>
      <c r="N464" s="2" t="e">
        <f t="shared" ca="1" si="104"/>
        <v>#REF!</v>
      </c>
      <c r="O464" s="10" t="e">
        <f t="shared" ca="1" si="105"/>
        <v>#REF!</v>
      </c>
      <c r="P464" s="2" t="e">
        <f t="shared" ca="1" si="106"/>
        <v>#REF!</v>
      </c>
      <c r="R464" s="1" t="str">
        <f t="shared" si="107"/>
        <v/>
      </c>
      <c r="S464" s="2" t="e">
        <f t="shared" ca="1" si="108"/>
        <v>#REF!</v>
      </c>
      <c r="AL464" s="1"/>
      <c r="AM464" s="2"/>
    </row>
    <row r="465" spans="4:39" x14ac:dyDescent="0.2">
      <c r="D465" s="13" t="str">
        <f>IF(B465&lt;&gt;"",TRUNC(B465-Analyse!$AP$7,2),"")</f>
        <v/>
      </c>
      <c r="F465" s="1" t="str">
        <f t="shared" si="109"/>
        <v/>
      </c>
      <c r="G465" s="12" t="str">
        <f ca="1">IF(F465&lt;&gt;"",ROW($D$5)+MATCH(F465,INDIRECT(Analyse!$AR$7):INDIRECT(Analyse!$AS$7)),"")</f>
        <v/>
      </c>
      <c r="H465" s="1" t="str">
        <f t="shared" ca="1" si="98"/>
        <v/>
      </c>
      <c r="I465" s="1" t="e">
        <f t="shared" ca="1" si="99"/>
        <v>#VALUE!</v>
      </c>
      <c r="J465" s="1" t="str">
        <f t="shared" ca="1" si="100"/>
        <v>C</v>
      </c>
      <c r="K465" s="1" t="e">
        <f t="shared" ca="1" si="101"/>
        <v>#VALUE!</v>
      </c>
      <c r="L465" s="10" t="e">
        <f t="shared" ca="1" si="102"/>
        <v>#REF!</v>
      </c>
      <c r="M465" s="10" t="e">
        <f t="shared" ca="1" si="103"/>
        <v>#REF!</v>
      </c>
      <c r="N465" s="2" t="e">
        <f t="shared" ca="1" si="104"/>
        <v>#REF!</v>
      </c>
      <c r="O465" s="10" t="e">
        <f t="shared" ca="1" si="105"/>
        <v>#REF!</v>
      </c>
      <c r="P465" s="2" t="e">
        <f t="shared" ca="1" si="106"/>
        <v>#REF!</v>
      </c>
      <c r="R465" s="1" t="str">
        <f t="shared" si="107"/>
        <v/>
      </c>
      <c r="S465" s="2" t="e">
        <f t="shared" ca="1" si="108"/>
        <v>#REF!</v>
      </c>
      <c r="AL465" s="1"/>
      <c r="AM465" s="2"/>
    </row>
    <row r="466" spans="4:39" x14ac:dyDescent="0.2">
      <c r="D466" s="13" t="str">
        <f>IF(B466&lt;&gt;"",TRUNC(B466-Analyse!$AP$7,2),"")</f>
        <v/>
      </c>
      <c r="F466" s="1" t="str">
        <f t="shared" si="109"/>
        <v/>
      </c>
      <c r="G466" s="12" t="str">
        <f ca="1">IF(F466&lt;&gt;"",ROW($D$5)+MATCH(F466,INDIRECT(Analyse!$AR$7):INDIRECT(Analyse!$AS$7)),"")</f>
        <v/>
      </c>
      <c r="H466" s="1" t="str">
        <f t="shared" ca="1" si="98"/>
        <v/>
      </c>
      <c r="I466" s="1" t="e">
        <f t="shared" ca="1" si="99"/>
        <v>#VALUE!</v>
      </c>
      <c r="J466" s="1" t="str">
        <f t="shared" ca="1" si="100"/>
        <v>C</v>
      </c>
      <c r="K466" s="1" t="e">
        <f t="shared" ca="1" si="101"/>
        <v>#VALUE!</v>
      </c>
      <c r="L466" s="10" t="e">
        <f t="shared" ca="1" si="102"/>
        <v>#REF!</v>
      </c>
      <c r="M466" s="10" t="e">
        <f t="shared" ca="1" si="103"/>
        <v>#REF!</v>
      </c>
      <c r="N466" s="2" t="e">
        <f t="shared" ca="1" si="104"/>
        <v>#REF!</v>
      </c>
      <c r="O466" s="10" t="e">
        <f t="shared" ca="1" si="105"/>
        <v>#REF!</v>
      </c>
      <c r="P466" s="2" t="e">
        <f t="shared" ca="1" si="106"/>
        <v>#REF!</v>
      </c>
      <c r="R466" s="1" t="str">
        <f t="shared" si="107"/>
        <v/>
      </c>
      <c r="S466" s="2" t="e">
        <f t="shared" ca="1" si="108"/>
        <v>#REF!</v>
      </c>
      <c r="AL466" s="1"/>
      <c r="AM466" s="2"/>
    </row>
    <row r="467" spans="4:39" x14ac:dyDescent="0.2">
      <c r="D467" s="13" t="str">
        <f>IF(B467&lt;&gt;"",TRUNC(B467-Analyse!$AP$7,2),"")</f>
        <v/>
      </c>
      <c r="F467" s="1" t="str">
        <f t="shared" si="109"/>
        <v/>
      </c>
      <c r="G467" s="12" t="str">
        <f ca="1">IF(F467&lt;&gt;"",ROW($D$5)+MATCH(F467,INDIRECT(Analyse!$AR$7):INDIRECT(Analyse!$AS$7)),"")</f>
        <v/>
      </c>
      <c r="H467" s="1" t="str">
        <f t="shared" ca="1" si="98"/>
        <v/>
      </c>
      <c r="I467" s="1" t="e">
        <f t="shared" ca="1" si="99"/>
        <v>#VALUE!</v>
      </c>
      <c r="J467" s="1" t="str">
        <f t="shared" ca="1" si="100"/>
        <v>C</v>
      </c>
      <c r="K467" s="1" t="e">
        <f t="shared" ca="1" si="101"/>
        <v>#VALUE!</v>
      </c>
      <c r="L467" s="10" t="e">
        <f t="shared" ca="1" si="102"/>
        <v>#REF!</v>
      </c>
      <c r="M467" s="10" t="e">
        <f t="shared" ca="1" si="103"/>
        <v>#REF!</v>
      </c>
      <c r="N467" s="2" t="e">
        <f t="shared" ca="1" si="104"/>
        <v>#REF!</v>
      </c>
      <c r="O467" s="10" t="e">
        <f t="shared" ca="1" si="105"/>
        <v>#REF!</v>
      </c>
      <c r="P467" s="2" t="e">
        <f t="shared" ca="1" si="106"/>
        <v>#REF!</v>
      </c>
      <c r="R467" s="1" t="str">
        <f t="shared" si="107"/>
        <v/>
      </c>
      <c r="S467" s="2" t="e">
        <f t="shared" ca="1" si="108"/>
        <v>#REF!</v>
      </c>
      <c r="AL467" s="1"/>
      <c r="AM467" s="2"/>
    </row>
    <row r="468" spans="4:39" x14ac:dyDescent="0.2">
      <c r="D468" s="13" t="str">
        <f>IF(B468&lt;&gt;"",TRUNC(B468-Analyse!$AP$7,2),"")</f>
        <v/>
      </c>
      <c r="F468" s="1" t="str">
        <f t="shared" si="109"/>
        <v/>
      </c>
      <c r="G468" s="12" t="str">
        <f ca="1">IF(F468&lt;&gt;"",ROW($D$5)+MATCH(F468,INDIRECT(Analyse!$AR$7):INDIRECT(Analyse!$AS$7)),"")</f>
        <v/>
      </c>
      <c r="H468" s="1" t="str">
        <f t="shared" ca="1" si="98"/>
        <v/>
      </c>
      <c r="I468" s="1" t="e">
        <f t="shared" ca="1" si="99"/>
        <v>#VALUE!</v>
      </c>
      <c r="J468" s="1" t="str">
        <f t="shared" ca="1" si="100"/>
        <v>C</v>
      </c>
      <c r="K468" s="1" t="e">
        <f t="shared" ca="1" si="101"/>
        <v>#VALUE!</v>
      </c>
      <c r="L468" s="10" t="e">
        <f t="shared" ca="1" si="102"/>
        <v>#REF!</v>
      </c>
      <c r="M468" s="10" t="e">
        <f t="shared" ca="1" si="103"/>
        <v>#REF!</v>
      </c>
      <c r="N468" s="2" t="e">
        <f t="shared" ca="1" si="104"/>
        <v>#REF!</v>
      </c>
      <c r="O468" s="10" t="e">
        <f t="shared" ca="1" si="105"/>
        <v>#REF!</v>
      </c>
      <c r="P468" s="2" t="e">
        <f t="shared" ca="1" si="106"/>
        <v>#REF!</v>
      </c>
      <c r="R468" s="1" t="str">
        <f t="shared" si="107"/>
        <v/>
      </c>
      <c r="S468" s="2" t="e">
        <f t="shared" ca="1" si="108"/>
        <v>#REF!</v>
      </c>
      <c r="AL468" s="1"/>
      <c r="AM468" s="2"/>
    </row>
    <row r="469" spans="4:39" x14ac:dyDescent="0.2">
      <c r="D469" s="13" t="str">
        <f>IF(B469&lt;&gt;"",TRUNC(B469-Analyse!$AP$7,2),"")</f>
        <v/>
      </c>
      <c r="F469" s="1" t="str">
        <f t="shared" si="109"/>
        <v/>
      </c>
      <c r="G469" s="12" t="str">
        <f ca="1">IF(F469&lt;&gt;"",ROW($D$5)+MATCH(F469,INDIRECT(Analyse!$AR$7):INDIRECT(Analyse!$AS$7)),"")</f>
        <v/>
      </c>
      <c r="H469" s="1" t="str">
        <f t="shared" ca="1" si="98"/>
        <v/>
      </c>
      <c r="I469" s="1" t="e">
        <f t="shared" ca="1" si="99"/>
        <v>#VALUE!</v>
      </c>
      <c r="J469" s="1" t="str">
        <f t="shared" ca="1" si="100"/>
        <v>C</v>
      </c>
      <c r="K469" s="1" t="e">
        <f t="shared" ca="1" si="101"/>
        <v>#VALUE!</v>
      </c>
      <c r="L469" s="10" t="e">
        <f t="shared" ca="1" si="102"/>
        <v>#REF!</v>
      </c>
      <c r="M469" s="10" t="e">
        <f t="shared" ca="1" si="103"/>
        <v>#REF!</v>
      </c>
      <c r="N469" s="2" t="e">
        <f t="shared" ca="1" si="104"/>
        <v>#REF!</v>
      </c>
      <c r="O469" s="10" t="e">
        <f t="shared" ca="1" si="105"/>
        <v>#REF!</v>
      </c>
      <c r="P469" s="2" t="e">
        <f t="shared" ca="1" si="106"/>
        <v>#REF!</v>
      </c>
      <c r="R469" s="1" t="str">
        <f t="shared" si="107"/>
        <v/>
      </c>
      <c r="S469" s="2" t="e">
        <f t="shared" ca="1" si="108"/>
        <v>#REF!</v>
      </c>
      <c r="AL469" s="1"/>
      <c r="AM469" s="2"/>
    </row>
    <row r="470" spans="4:39" x14ac:dyDescent="0.2">
      <c r="D470" s="13" t="str">
        <f>IF(B470&lt;&gt;"",TRUNC(B470-Analyse!$AP$7,2),"")</f>
        <v/>
      </c>
      <c r="F470" s="1" t="str">
        <f t="shared" si="109"/>
        <v/>
      </c>
      <c r="G470" s="12" t="str">
        <f ca="1">IF(F470&lt;&gt;"",ROW($D$5)+MATCH(F470,INDIRECT(Analyse!$AR$7):INDIRECT(Analyse!$AS$7)),"")</f>
        <v/>
      </c>
      <c r="H470" s="1" t="str">
        <f t="shared" ca="1" si="98"/>
        <v/>
      </c>
      <c r="I470" s="1" t="e">
        <f t="shared" ca="1" si="99"/>
        <v>#VALUE!</v>
      </c>
      <c r="J470" s="1" t="str">
        <f t="shared" ca="1" si="100"/>
        <v>C</v>
      </c>
      <c r="K470" s="1" t="e">
        <f t="shared" ca="1" si="101"/>
        <v>#VALUE!</v>
      </c>
      <c r="L470" s="10" t="e">
        <f t="shared" ca="1" si="102"/>
        <v>#REF!</v>
      </c>
      <c r="M470" s="10" t="e">
        <f t="shared" ca="1" si="103"/>
        <v>#REF!</v>
      </c>
      <c r="N470" s="2" t="e">
        <f t="shared" ca="1" si="104"/>
        <v>#REF!</v>
      </c>
      <c r="O470" s="10" t="e">
        <f t="shared" ca="1" si="105"/>
        <v>#REF!</v>
      </c>
      <c r="P470" s="2" t="e">
        <f t="shared" ca="1" si="106"/>
        <v>#REF!</v>
      </c>
      <c r="R470" s="1" t="str">
        <f t="shared" si="107"/>
        <v/>
      </c>
      <c r="S470" s="2" t="e">
        <f t="shared" ca="1" si="108"/>
        <v>#REF!</v>
      </c>
      <c r="AL470" s="1"/>
      <c r="AM470" s="2"/>
    </row>
    <row r="471" spans="4:39" x14ac:dyDescent="0.2">
      <c r="D471" s="13" t="str">
        <f>IF(B471&lt;&gt;"",TRUNC(B471-Analyse!$AP$7,2),"")</f>
        <v/>
      </c>
      <c r="F471" s="1" t="str">
        <f t="shared" si="109"/>
        <v/>
      </c>
      <c r="G471" s="12" t="str">
        <f ca="1">IF(F471&lt;&gt;"",ROW($D$5)+MATCH(F471,INDIRECT(Analyse!$AR$7):INDIRECT(Analyse!$AS$7)),"")</f>
        <v/>
      </c>
      <c r="H471" s="1" t="str">
        <f t="shared" ca="1" si="98"/>
        <v/>
      </c>
      <c r="I471" s="1" t="e">
        <f t="shared" ca="1" si="99"/>
        <v>#VALUE!</v>
      </c>
      <c r="J471" s="1" t="str">
        <f t="shared" ca="1" si="100"/>
        <v>C</v>
      </c>
      <c r="K471" s="1" t="e">
        <f t="shared" ca="1" si="101"/>
        <v>#VALUE!</v>
      </c>
      <c r="L471" s="10" t="e">
        <f t="shared" ca="1" si="102"/>
        <v>#REF!</v>
      </c>
      <c r="M471" s="10" t="e">
        <f t="shared" ca="1" si="103"/>
        <v>#REF!</v>
      </c>
      <c r="N471" s="2" t="e">
        <f t="shared" ca="1" si="104"/>
        <v>#REF!</v>
      </c>
      <c r="O471" s="10" t="e">
        <f t="shared" ca="1" si="105"/>
        <v>#REF!</v>
      </c>
      <c r="P471" s="2" t="e">
        <f t="shared" ca="1" si="106"/>
        <v>#REF!</v>
      </c>
      <c r="R471" s="1" t="str">
        <f t="shared" si="107"/>
        <v/>
      </c>
      <c r="S471" s="2" t="e">
        <f t="shared" ca="1" si="108"/>
        <v>#REF!</v>
      </c>
      <c r="AL471" s="1"/>
      <c r="AM471" s="2"/>
    </row>
    <row r="472" spans="4:39" x14ac:dyDescent="0.2">
      <c r="D472" s="13" t="str">
        <f>IF(B472&lt;&gt;"",TRUNC(B472-Analyse!$AP$7,2),"")</f>
        <v/>
      </c>
      <c r="F472" s="1" t="str">
        <f t="shared" si="109"/>
        <v/>
      </c>
      <c r="G472" s="12" t="str">
        <f ca="1">IF(F472&lt;&gt;"",ROW($D$5)+MATCH(F472,INDIRECT(Analyse!$AR$7):INDIRECT(Analyse!$AS$7)),"")</f>
        <v/>
      </c>
      <c r="H472" s="1" t="str">
        <f t="shared" ca="1" si="98"/>
        <v/>
      </c>
      <c r="I472" s="1" t="e">
        <f t="shared" ca="1" si="99"/>
        <v>#VALUE!</v>
      </c>
      <c r="J472" s="1" t="str">
        <f t="shared" ca="1" si="100"/>
        <v>C</v>
      </c>
      <c r="K472" s="1" t="e">
        <f t="shared" ca="1" si="101"/>
        <v>#VALUE!</v>
      </c>
      <c r="L472" s="10" t="e">
        <f t="shared" ca="1" si="102"/>
        <v>#REF!</v>
      </c>
      <c r="M472" s="10" t="e">
        <f t="shared" ca="1" si="103"/>
        <v>#REF!</v>
      </c>
      <c r="N472" s="2" t="e">
        <f t="shared" ca="1" si="104"/>
        <v>#REF!</v>
      </c>
      <c r="O472" s="10" t="e">
        <f t="shared" ca="1" si="105"/>
        <v>#REF!</v>
      </c>
      <c r="P472" s="2" t="e">
        <f t="shared" ca="1" si="106"/>
        <v>#REF!</v>
      </c>
      <c r="R472" s="1" t="str">
        <f t="shared" si="107"/>
        <v/>
      </c>
      <c r="S472" s="2" t="e">
        <f t="shared" ca="1" si="108"/>
        <v>#REF!</v>
      </c>
      <c r="AL472" s="1"/>
      <c r="AM472" s="2"/>
    </row>
    <row r="473" spans="4:39" x14ac:dyDescent="0.2">
      <c r="D473" s="13" t="str">
        <f>IF(B473&lt;&gt;"",TRUNC(B473-Analyse!$AP$7,2),"")</f>
        <v/>
      </c>
      <c r="F473" s="1" t="str">
        <f t="shared" si="109"/>
        <v/>
      </c>
      <c r="G473" s="12" t="str">
        <f ca="1">IF(F473&lt;&gt;"",ROW($D$5)+MATCH(F473,INDIRECT(Analyse!$AR$7):INDIRECT(Analyse!$AS$7)),"")</f>
        <v/>
      </c>
      <c r="H473" s="1" t="str">
        <f t="shared" ca="1" si="98"/>
        <v/>
      </c>
      <c r="I473" s="1" t="e">
        <f t="shared" ca="1" si="99"/>
        <v>#VALUE!</v>
      </c>
      <c r="J473" s="1" t="str">
        <f t="shared" ca="1" si="100"/>
        <v>C</v>
      </c>
      <c r="K473" s="1" t="e">
        <f t="shared" ca="1" si="101"/>
        <v>#VALUE!</v>
      </c>
      <c r="L473" s="10" t="e">
        <f t="shared" ca="1" si="102"/>
        <v>#REF!</v>
      </c>
      <c r="M473" s="10" t="e">
        <f t="shared" ca="1" si="103"/>
        <v>#REF!</v>
      </c>
      <c r="N473" s="2" t="e">
        <f t="shared" ca="1" si="104"/>
        <v>#REF!</v>
      </c>
      <c r="O473" s="10" t="e">
        <f t="shared" ca="1" si="105"/>
        <v>#REF!</v>
      </c>
      <c r="P473" s="2" t="e">
        <f t="shared" ca="1" si="106"/>
        <v>#REF!</v>
      </c>
      <c r="R473" s="1" t="str">
        <f t="shared" si="107"/>
        <v/>
      </c>
      <c r="S473" s="2" t="e">
        <f t="shared" ca="1" si="108"/>
        <v>#REF!</v>
      </c>
      <c r="AL473" s="1"/>
      <c r="AM473" s="2"/>
    </row>
    <row r="474" spans="4:39" x14ac:dyDescent="0.2">
      <c r="D474" s="13" t="str">
        <f>IF(B474&lt;&gt;"",TRUNC(B474-Analyse!$AP$7,2),"")</f>
        <v/>
      </c>
      <c r="F474" s="1" t="str">
        <f t="shared" si="109"/>
        <v/>
      </c>
      <c r="G474" s="12" t="str">
        <f ca="1">IF(F474&lt;&gt;"",ROW($D$5)+MATCH(F474,INDIRECT(Analyse!$AR$7):INDIRECT(Analyse!$AS$7)),"")</f>
        <v/>
      </c>
      <c r="H474" s="1" t="str">
        <f t="shared" ca="1" si="98"/>
        <v/>
      </c>
      <c r="I474" s="1" t="e">
        <f t="shared" ca="1" si="99"/>
        <v>#VALUE!</v>
      </c>
      <c r="J474" s="1" t="str">
        <f t="shared" ca="1" si="100"/>
        <v>C</v>
      </c>
      <c r="K474" s="1" t="e">
        <f t="shared" ca="1" si="101"/>
        <v>#VALUE!</v>
      </c>
      <c r="L474" s="10" t="e">
        <f t="shared" ca="1" si="102"/>
        <v>#REF!</v>
      </c>
      <c r="M474" s="10" t="e">
        <f t="shared" ca="1" si="103"/>
        <v>#REF!</v>
      </c>
      <c r="N474" s="2" t="e">
        <f t="shared" ca="1" si="104"/>
        <v>#REF!</v>
      </c>
      <c r="O474" s="10" t="e">
        <f t="shared" ca="1" si="105"/>
        <v>#REF!</v>
      </c>
      <c r="P474" s="2" t="e">
        <f t="shared" ca="1" si="106"/>
        <v>#REF!</v>
      </c>
      <c r="R474" s="1" t="str">
        <f t="shared" si="107"/>
        <v/>
      </c>
      <c r="S474" s="2" t="e">
        <f t="shared" ca="1" si="108"/>
        <v>#REF!</v>
      </c>
      <c r="AL474" s="1"/>
      <c r="AM474" s="2"/>
    </row>
    <row r="475" spans="4:39" x14ac:dyDescent="0.2">
      <c r="D475" s="13" t="str">
        <f>IF(B475&lt;&gt;"",TRUNC(B475-Analyse!$AP$7,2),"")</f>
        <v/>
      </c>
      <c r="F475" s="1" t="str">
        <f t="shared" si="109"/>
        <v/>
      </c>
      <c r="G475" s="12" t="str">
        <f ca="1">IF(F475&lt;&gt;"",ROW($D$5)+MATCH(F475,INDIRECT(Analyse!$AR$7):INDIRECT(Analyse!$AS$7)),"")</f>
        <v/>
      </c>
      <c r="H475" s="1" t="str">
        <f t="shared" ca="1" si="98"/>
        <v/>
      </c>
      <c r="I475" s="1" t="e">
        <f t="shared" ca="1" si="99"/>
        <v>#VALUE!</v>
      </c>
      <c r="J475" s="1" t="str">
        <f t="shared" ca="1" si="100"/>
        <v>C</v>
      </c>
      <c r="K475" s="1" t="e">
        <f t="shared" ca="1" si="101"/>
        <v>#VALUE!</v>
      </c>
      <c r="L475" s="10" t="e">
        <f t="shared" ca="1" si="102"/>
        <v>#REF!</v>
      </c>
      <c r="M475" s="10" t="e">
        <f t="shared" ca="1" si="103"/>
        <v>#REF!</v>
      </c>
      <c r="N475" s="2" t="e">
        <f t="shared" ca="1" si="104"/>
        <v>#REF!</v>
      </c>
      <c r="O475" s="10" t="e">
        <f t="shared" ca="1" si="105"/>
        <v>#REF!</v>
      </c>
      <c r="P475" s="2" t="e">
        <f t="shared" ca="1" si="106"/>
        <v>#REF!</v>
      </c>
      <c r="R475" s="1" t="str">
        <f t="shared" si="107"/>
        <v/>
      </c>
      <c r="S475" s="2" t="e">
        <f t="shared" ca="1" si="108"/>
        <v>#REF!</v>
      </c>
      <c r="AL475" s="1"/>
      <c r="AM475" s="2"/>
    </row>
    <row r="476" spans="4:39" x14ac:dyDescent="0.2">
      <c r="D476" s="13" t="str">
        <f>IF(B476&lt;&gt;"",TRUNC(B476-Analyse!$AP$7,2),"")</f>
        <v/>
      </c>
      <c r="F476" s="1" t="str">
        <f t="shared" si="109"/>
        <v/>
      </c>
      <c r="G476" s="12" t="str">
        <f ca="1">IF(F476&lt;&gt;"",ROW($D$5)+MATCH(F476,INDIRECT(Analyse!$AR$7):INDIRECT(Analyse!$AS$7)),"")</f>
        <v/>
      </c>
      <c r="H476" s="1" t="str">
        <f t="shared" ca="1" si="98"/>
        <v/>
      </c>
      <c r="I476" s="1" t="e">
        <f t="shared" ca="1" si="99"/>
        <v>#VALUE!</v>
      </c>
      <c r="J476" s="1" t="str">
        <f t="shared" ca="1" si="100"/>
        <v>C</v>
      </c>
      <c r="K476" s="1" t="e">
        <f t="shared" ca="1" si="101"/>
        <v>#VALUE!</v>
      </c>
      <c r="L476" s="10" t="e">
        <f t="shared" ca="1" si="102"/>
        <v>#REF!</v>
      </c>
      <c r="M476" s="10" t="e">
        <f t="shared" ca="1" si="103"/>
        <v>#REF!</v>
      </c>
      <c r="N476" s="2" t="e">
        <f t="shared" ca="1" si="104"/>
        <v>#REF!</v>
      </c>
      <c r="O476" s="10" t="e">
        <f t="shared" ca="1" si="105"/>
        <v>#REF!</v>
      </c>
      <c r="P476" s="2" t="e">
        <f t="shared" ca="1" si="106"/>
        <v>#REF!</v>
      </c>
      <c r="R476" s="1" t="str">
        <f t="shared" si="107"/>
        <v/>
      </c>
      <c r="S476" s="2" t="e">
        <f t="shared" ca="1" si="108"/>
        <v>#REF!</v>
      </c>
      <c r="AL476" s="1"/>
      <c r="AM476" s="2"/>
    </row>
    <row r="477" spans="4:39" x14ac:dyDescent="0.2">
      <c r="D477" s="13" t="str">
        <f>IF(B477&lt;&gt;"",TRUNC(B477-Analyse!$AP$7,2),"")</f>
        <v/>
      </c>
      <c r="F477" s="1" t="str">
        <f t="shared" si="109"/>
        <v/>
      </c>
      <c r="G477" s="12" t="str">
        <f ca="1">IF(F477&lt;&gt;"",ROW($D$5)+MATCH(F477,INDIRECT(Analyse!$AR$7):INDIRECT(Analyse!$AS$7)),"")</f>
        <v/>
      </c>
      <c r="H477" s="1" t="str">
        <f t="shared" ca="1" si="98"/>
        <v/>
      </c>
      <c r="I477" s="1" t="e">
        <f t="shared" ca="1" si="99"/>
        <v>#VALUE!</v>
      </c>
      <c r="J477" s="1" t="str">
        <f t="shared" ca="1" si="100"/>
        <v>C</v>
      </c>
      <c r="K477" s="1" t="e">
        <f t="shared" ca="1" si="101"/>
        <v>#VALUE!</v>
      </c>
      <c r="L477" s="10" t="e">
        <f t="shared" ca="1" si="102"/>
        <v>#REF!</v>
      </c>
      <c r="M477" s="10" t="e">
        <f t="shared" ca="1" si="103"/>
        <v>#REF!</v>
      </c>
      <c r="N477" s="2" t="e">
        <f t="shared" ca="1" si="104"/>
        <v>#REF!</v>
      </c>
      <c r="O477" s="10" t="e">
        <f t="shared" ca="1" si="105"/>
        <v>#REF!</v>
      </c>
      <c r="P477" s="2" t="e">
        <f t="shared" ca="1" si="106"/>
        <v>#REF!</v>
      </c>
      <c r="R477" s="1" t="str">
        <f t="shared" si="107"/>
        <v/>
      </c>
      <c r="S477" s="2" t="e">
        <f t="shared" ca="1" si="108"/>
        <v>#REF!</v>
      </c>
      <c r="AL477" s="1"/>
      <c r="AM477" s="2"/>
    </row>
    <row r="478" spans="4:39" x14ac:dyDescent="0.2">
      <c r="D478" s="13" t="str">
        <f>IF(B478&lt;&gt;"",TRUNC(B478-Analyse!$AP$7,2),"")</f>
        <v/>
      </c>
      <c r="F478" s="1" t="str">
        <f t="shared" si="109"/>
        <v/>
      </c>
      <c r="G478" s="12" t="str">
        <f ca="1">IF(F478&lt;&gt;"",ROW($D$5)+MATCH(F478,INDIRECT(Analyse!$AR$7):INDIRECT(Analyse!$AS$7)),"")</f>
        <v/>
      </c>
      <c r="H478" s="1" t="str">
        <f t="shared" ca="1" si="98"/>
        <v/>
      </c>
      <c r="I478" s="1" t="e">
        <f t="shared" ca="1" si="99"/>
        <v>#VALUE!</v>
      </c>
      <c r="J478" s="1" t="str">
        <f t="shared" ca="1" si="100"/>
        <v>C</v>
      </c>
      <c r="K478" s="1" t="e">
        <f t="shared" ca="1" si="101"/>
        <v>#VALUE!</v>
      </c>
      <c r="L478" s="10" t="e">
        <f t="shared" ca="1" si="102"/>
        <v>#REF!</v>
      </c>
      <c r="M478" s="10" t="e">
        <f t="shared" ca="1" si="103"/>
        <v>#REF!</v>
      </c>
      <c r="N478" s="2" t="e">
        <f t="shared" ca="1" si="104"/>
        <v>#REF!</v>
      </c>
      <c r="O478" s="10" t="e">
        <f t="shared" ca="1" si="105"/>
        <v>#REF!</v>
      </c>
      <c r="P478" s="2" t="e">
        <f t="shared" ca="1" si="106"/>
        <v>#REF!</v>
      </c>
      <c r="R478" s="1" t="str">
        <f t="shared" si="107"/>
        <v/>
      </c>
      <c r="S478" s="2" t="e">
        <f t="shared" ca="1" si="108"/>
        <v>#REF!</v>
      </c>
      <c r="AL478" s="1"/>
      <c r="AM478" s="2"/>
    </row>
    <row r="479" spans="4:39" x14ac:dyDescent="0.2">
      <c r="D479" s="13" t="str">
        <f>IF(B479&lt;&gt;"",TRUNC(B479-Analyse!$AP$7,2),"")</f>
        <v/>
      </c>
      <c r="F479" s="1" t="str">
        <f t="shared" si="109"/>
        <v/>
      </c>
      <c r="G479" s="12" t="str">
        <f ca="1">IF(F479&lt;&gt;"",ROW($D$5)+MATCH(F479,INDIRECT(Analyse!$AR$7):INDIRECT(Analyse!$AS$7)),"")</f>
        <v/>
      </c>
      <c r="H479" s="1" t="str">
        <f t="shared" ca="1" si="98"/>
        <v/>
      </c>
      <c r="I479" s="1" t="e">
        <f t="shared" ca="1" si="99"/>
        <v>#VALUE!</v>
      </c>
      <c r="J479" s="1" t="str">
        <f t="shared" ca="1" si="100"/>
        <v>C</v>
      </c>
      <c r="K479" s="1" t="e">
        <f t="shared" ca="1" si="101"/>
        <v>#VALUE!</v>
      </c>
      <c r="L479" s="10" t="e">
        <f t="shared" ca="1" si="102"/>
        <v>#REF!</v>
      </c>
      <c r="M479" s="10" t="e">
        <f t="shared" ca="1" si="103"/>
        <v>#REF!</v>
      </c>
      <c r="N479" s="2" t="e">
        <f t="shared" ca="1" si="104"/>
        <v>#REF!</v>
      </c>
      <c r="O479" s="10" t="e">
        <f t="shared" ca="1" si="105"/>
        <v>#REF!</v>
      </c>
      <c r="P479" s="2" t="e">
        <f t="shared" ca="1" si="106"/>
        <v>#REF!</v>
      </c>
      <c r="R479" s="1" t="str">
        <f t="shared" si="107"/>
        <v/>
      </c>
      <c r="S479" s="2" t="e">
        <f t="shared" ca="1" si="108"/>
        <v>#REF!</v>
      </c>
      <c r="AL479" s="1"/>
      <c r="AM479" s="2"/>
    </row>
    <row r="480" spans="4:39" x14ac:dyDescent="0.2">
      <c r="D480" s="13" t="str">
        <f>IF(B480&lt;&gt;"",TRUNC(B480-Analyse!$AP$7,2),"")</f>
        <v/>
      </c>
      <c r="F480" s="1" t="str">
        <f t="shared" si="109"/>
        <v/>
      </c>
      <c r="G480" s="12" t="str">
        <f ca="1">IF(F480&lt;&gt;"",ROW($D$5)+MATCH(F480,INDIRECT(Analyse!$AR$7):INDIRECT(Analyse!$AS$7)),"")</f>
        <v/>
      </c>
      <c r="H480" s="1" t="str">
        <f t="shared" ca="1" si="98"/>
        <v/>
      </c>
      <c r="I480" s="1" t="e">
        <f t="shared" ca="1" si="99"/>
        <v>#VALUE!</v>
      </c>
      <c r="J480" s="1" t="str">
        <f t="shared" ca="1" si="100"/>
        <v>C</v>
      </c>
      <c r="K480" s="1" t="e">
        <f t="shared" ca="1" si="101"/>
        <v>#VALUE!</v>
      </c>
      <c r="L480" s="10" t="e">
        <f t="shared" ca="1" si="102"/>
        <v>#REF!</v>
      </c>
      <c r="M480" s="10" t="e">
        <f t="shared" ca="1" si="103"/>
        <v>#REF!</v>
      </c>
      <c r="N480" s="2" t="e">
        <f t="shared" ca="1" si="104"/>
        <v>#REF!</v>
      </c>
      <c r="O480" s="10" t="e">
        <f t="shared" ca="1" si="105"/>
        <v>#REF!</v>
      </c>
      <c r="P480" s="2" t="e">
        <f t="shared" ca="1" si="106"/>
        <v>#REF!</v>
      </c>
      <c r="R480" s="1" t="str">
        <f t="shared" si="107"/>
        <v/>
      </c>
      <c r="S480" s="2" t="e">
        <f t="shared" ca="1" si="108"/>
        <v>#REF!</v>
      </c>
      <c r="AL480" s="1"/>
      <c r="AM480" s="2"/>
    </row>
    <row r="481" spans="4:39" x14ac:dyDescent="0.2">
      <c r="D481" s="13" t="str">
        <f>IF(B481&lt;&gt;"",TRUNC(B481-Analyse!$AP$7,2),"")</f>
        <v/>
      </c>
      <c r="F481" s="1" t="str">
        <f t="shared" si="109"/>
        <v/>
      </c>
      <c r="G481" s="12" t="str">
        <f ca="1">IF(F481&lt;&gt;"",ROW($D$5)+MATCH(F481,INDIRECT(Analyse!$AR$7):INDIRECT(Analyse!$AS$7)),"")</f>
        <v/>
      </c>
      <c r="H481" s="1" t="str">
        <f t="shared" ca="1" si="98"/>
        <v/>
      </c>
      <c r="I481" s="1" t="e">
        <f t="shared" ca="1" si="99"/>
        <v>#VALUE!</v>
      </c>
      <c r="J481" s="1" t="str">
        <f t="shared" ca="1" si="100"/>
        <v>C</v>
      </c>
      <c r="K481" s="1" t="e">
        <f t="shared" ca="1" si="101"/>
        <v>#VALUE!</v>
      </c>
      <c r="L481" s="10" t="e">
        <f t="shared" ca="1" si="102"/>
        <v>#REF!</v>
      </c>
      <c r="M481" s="10" t="e">
        <f t="shared" ca="1" si="103"/>
        <v>#REF!</v>
      </c>
      <c r="N481" s="2" t="e">
        <f t="shared" ca="1" si="104"/>
        <v>#REF!</v>
      </c>
      <c r="O481" s="10" t="e">
        <f t="shared" ca="1" si="105"/>
        <v>#REF!</v>
      </c>
      <c r="P481" s="2" t="e">
        <f t="shared" ca="1" si="106"/>
        <v>#REF!</v>
      </c>
      <c r="R481" s="1" t="str">
        <f t="shared" si="107"/>
        <v/>
      </c>
      <c r="S481" s="2" t="e">
        <f t="shared" ca="1" si="108"/>
        <v>#REF!</v>
      </c>
      <c r="AL481" s="1"/>
      <c r="AM481" s="2"/>
    </row>
    <row r="482" spans="4:39" x14ac:dyDescent="0.2">
      <c r="D482" s="13" t="str">
        <f>IF(B482&lt;&gt;"",TRUNC(B482-Analyse!$AP$7,2),"")</f>
        <v/>
      </c>
      <c r="F482" s="1" t="str">
        <f t="shared" si="109"/>
        <v/>
      </c>
      <c r="G482" s="12" t="str">
        <f ca="1">IF(F482&lt;&gt;"",ROW($D$5)+MATCH(F482,INDIRECT(Analyse!$AR$7):INDIRECT(Analyse!$AS$7)),"")</f>
        <v/>
      </c>
      <c r="H482" s="1" t="str">
        <f t="shared" ca="1" si="98"/>
        <v/>
      </c>
      <c r="I482" s="1" t="e">
        <f t="shared" ca="1" si="99"/>
        <v>#VALUE!</v>
      </c>
      <c r="J482" s="1" t="str">
        <f t="shared" ca="1" si="100"/>
        <v>C</v>
      </c>
      <c r="K482" s="1" t="e">
        <f t="shared" ca="1" si="101"/>
        <v>#VALUE!</v>
      </c>
      <c r="L482" s="10" t="e">
        <f t="shared" ca="1" si="102"/>
        <v>#REF!</v>
      </c>
      <c r="M482" s="10" t="e">
        <f t="shared" ca="1" si="103"/>
        <v>#REF!</v>
      </c>
      <c r="N482" s="2" t="e">
        <f t="shared" ca="1" si="104"/>
        <v>#REF!</v>
      </c>
      <c r="O482" s="10" t="e">
        <f t="shared" ca="1" si="105"/>
        <v>#REF!</v>
      </c>
      <c r="P482" s="2" t="e">
        <f t="shared" ca="1" si="106"/>
        <v>#REF!</v>
      </c>
      <c r="R482" s="1" t="str">
        <f t="shared" si="107"/>
        <v/>
      </c>
      <c r="S482" s="2" t="e">
        <f t="shared" ca="1" si="108"/>
        <v>#REF!</v>
      </c>
      <c r="AL482" s="1"/>
      <c r="AM482" s="2"/>
    </row>
    <row r="483" spans="4:39" x14ac:dyDescent="0.2">
      <c r="D483" s="13" t="str">
        <f>IF(B483&lt;&gt;"",TRUNC(B483-Analyse!$AP$7,2),"")</f>
        <v/>
      </c>
      <c r="F483" s="1" t="str">
        <f t="shared" si="109"/>
        <v/>
      </c>
      <c r="G483" s="12" t="str">
        <f ca="1">IF(F483&lt;&gt;"",ROW($D$5)+MATCH(F483,INDIRECT(Analyse!$AR$7):INDIRECT(Analyse!$AS$7)),"")</f>
        <v/>
      </c>
      <c r="H483" s="1" t="str">
        <f t="shared" ca="1" si="98"/>
        <v/>
      </c>
      <c r="I483" s="1" t="e">
        <f t="shared" ca="1" si="99"/>
        <v>#VALUE!</v>
      </c>
      <c r="J483" s="1" t="str">
        <f t="shared" ca="1" si="100"/>
        <v>C</v>
      </c>
      <c r="K483" s="1" t="e">
        <f t="shared" ca="1" si="101"/>
        <v>#VALUE!</v>
      </c>
      <c r="L483" s="10" t="e">
        <f t="shared" ca="1" si="102"/>
        <v>#REF!</v>
      </c>
      <c r="M483" s="10" t="e">
        <f t="shared" ca="1" si="103"/>
        <v>#REF!</v>
      </c>
      <c r="N483" s="2" t="e">
        <f t="shared" ca="1" si="104"/>
        <v>#REF!</v>
      </c>
      <c r="O483" s="10" t="e">
        <f t="shared" ca="1" si="105"/>
        <v>#REF!</v>
      </c>
      <c r="P483" s="2" t="e">
        <f t="shared" ca="1" si="106"/>
        <v>#REF!</v>
      </c>
      <c r="R483" s="1" t="str">
        <f t="shared" si="107"/>
        <v/>
      </c>
      <c r="S483" s="2" t="e">
        <f t="shared" ca="1" si="108"/>
        <v>#REF!</v>
      </c>
      <c r="AL483" s="1"/>
      <c r="AM483" s="2"/>
    </row>
    <row r="484" spans="4:39" x14ac:dyDescent="0.2">
      <c r="D484" s="13" t="str">
        <f>IF(B484&lt;&gt;"",TRUNC(B484-Analyse!$AP$7,2),"")</f>
        <v/>
      </c>
      <c r="F484" s="1" t="str">
        <f t="shared" si="109"/>
        <v/>
      </c>
      <c r="G484" s="12" t="str">
        <f ca="1">IF(F484&lt;&gt;"",ROW($D$5)+MATCH(F484,INDIRECT(Analyse!$AR$7):INDIRECT(Analyse!$AS$7)),"")</f>
        <v/>
      </c>
      <c r="H484" s="1" t="str">
        <f t="shared" ca="1" si="98"/>
        <v/>
      </c>
      <c r="I484" s="1" t="e">
        <f t="shared" ca="1" si="99"/>
        <v>#VALUE!</v>
      </c>
      <c r="J484" s="1" t="str">
        <f t="shared" ca="1" si="100"/>
        <v>C</v>
      </c>
      <c r="K484" s="1" t="e">
        <f t="shared" ca="1" si="101"/>
        <v>#VALUE!</v>
      </c>
      <c r="L484" s="10" t="e">
        <f t="shared" ca="1" si="102"/>
        <v>#REF!</v>
      </c>
      <c r="M484" s="10" t="e">
        <f t="shared" ca="1" si="103"/>
        <v>#REF!</v>
      </c>
      <c r="N484" s="2" t="e">
        <f t="shared" ca="1" si="104"/>
        <v>#REF!</v>
      </c>
      <c r="O484" s="10" t="e">
        <f t="shared" ca="1" si="105"/>
        <v>#REF!</v>
      </c>
      <c r="P484" s="2" t="e">
        <f t="shared" ca="1" si="106"/>
        <v>#REF!</v>
      </c>
      <c r="R484" s="1" t="str">
        <f t="shared" si="107"/>
        <v/>
      </c>
      <c r="S484" s="2" t="e">
        <f t="shared" ca="1" si="108"/>
        <v>#REF!</v>
      </c>
      <c r="AL484" s="1"/>
      <c r="AM484" s="2"/>
    </row>
    <row r="485" spans="4:39" x14ac:dyDescent="0.2">
      <c r="D485" s="13" t="str">
        <f>IF(B485&lt;&gt;"",TRUNC(B485-Analyse!$AP$7,2),"")</f>
        <v/>
      </c>
      <c r="F485" s="1" t="str">
        <f t="shared" si="109"/>
        <v/>
      </c>
      <c r="G485" s="12" t="str">
        <f ca="1">IF(F485&lt;&gt;"",ROW($D$5)+MATCH(F485,INDIRECT(Analyse!$AR$7):INDIRECT(Analyse!$AS$7)),"")</f>
        <v/>
      </c>
      <c r="H485" s="1" t="str">
        <f t="shared" ca="1" si="98"/>
        <v/>
      </c>
      <c r="I485" s="1" t="e">
        <f t="shared" ca="1" si="99"/>
        <v>#VALUE!</v>
      </c>
      <c r="J485" s="1" t="str">
        <f t="shared" ca="1" si="100"/>
        <v>C</v>
      </c>
      <c r="K485" s="1" t="e">
        <f t="shared" ca="1" si="101"/>
        <v>#VALUE!</v>
      </c>
      <c r="L485" s="10" t="e">
        <f t="shared" ca="1" si="102"/>
        <v>#REF!</v>
      </c>
      <c r="M485" s="10" t="e">
        <f t="shared" ca="1" si="103"/>
        <v>#REF!</v>
      </c>
      <c r="N485" s="2" t="e">
        <f t="shared" ca="1" si="104"/>
        <v>#REF!</v>
      </c>
      <c r="O485" s="10" t="e">
        <f t="shared" ca="1" si="105"/>
        <v>#REF!</v>
      </c>
      <c r="P485" s="2" t="e">
        <f t="shared" ca="1" si="106"/>
        <v>#REF!</v>
      </c>
      <c r="R485" s="1" t="str">
        <f t="shared" si="107"/>
        <v/>
      </c>
      <c r="S485" s="2" t="e">
        <f t="shared" ca="1" si="108"/>
        <v>#REF!</v>
      </c>
      <c r="AL485" s="1"/>
      <c r="AM485" s="2"/>
    </row>
    <row r="486" spans="4:39" x14ac:dyDescent="0.2">
      <c r="D486" s="13" t="str">
        <f>IF(B486&lt;&gt;"",TRUNC(B486-Analyse!$AP$7,2),"")</f>
        <v/>
      </c>
      <c r="F486" s="1" t="str">
        <f t="shared" si="109"/>
        <v/>
      </c>
      <c r="G486" s="12" t="str">
        <f ca="1">IF(F486&lt;&gt;"",ROW($D$5)+MATCH(F486,INDIRECT(Analyse!$AR$7):INDIRECT(Analyse!$AS$7)),"")</f>
        <v/>
      </c>
      <c r="H486" s="1" t="str">
        <f t="shared" ca="1" si="98"/>
        <v/>
      </c>
      <c r="I486" s="1" t="e">
        <f t="shared" ca="1" si="99"/>
        <v>#VALUE!</v>
      </c>
      <c r="J486" s="1" t="str">
        <f t="shared" ca="1" si="100"/>
        <v>C</v>
      </c>
      <c r="K486" s="1" t="e">
        <f t="shared" ca="1" si="101"/>
        <v>#VALUE!</v>
      </c>
      <c r="L486" s="10" t="e">
        <f t="shared" ca="1" si="102"/>
        <v>#REF!</v>
      </c>
      <c r="M486" s="10" t="e">
        <f t="shared" ca="1" si="103"/>
        <v>#REF!</v>
      </c>
      <c r="N486" s="2" t="e">
        <f t="shared" ca="1" si="104"/>
        <v>#REF!</v>
      </c>
      <c r="O486" s="10" t="e">
        <f t="shared" ca="1" si="105"/>
        <v>#REF!</v>
      </c>
      <c r="P486" s="2" t="e">
        <f t="shared" ca="1" si="106"/>
        <v>#REF!</v>
      </c>
      <c r="R486" s="1" t="str">
        <f t="shared" si="107"/>
        <v/>
      </c>
      <c r="S486" s="2" t="e">
        <f t="shared" ca="1" si="108"/>
        <v>#REF!</v>
      </c>
      <c r="AL486" s="1"/>
      <c r="AM486" s="2"/>
    </row>
    <row r="487" spans="4:39" x14ac:dyDescent="0.2">
      <c r="D487" s="13" t="str">
        <f>IF(B487&lt;&gt;"",TRUNC(B487-Analyse!$AP$7,2),"")</f>
        <v/>
      </c>
      <c r="F487" s="1" t="str">
        <f t="shared" si="109"/>
        <v/>
      </c>
      <c r="G487" s="12" t="str">
        <f ca="1">IF(F487&lt;&gt;"",ROW($D$5)+MATCH(F487,INDIRECT(Analyse!$AR$7):INDIRECT(Analyse!$AS$7)),"")</f>
        <v/>
      </c>
      <c r="H487" s="1" t="str">
        <f t="shared" ca="1" si="98"/>
        <v/>
      </c>
      <c r="I487" s="1" t="e">
        <f t="shared" ca="1" si="99"/>
        <v>#VALUE!</v>
      </c>
      <c r="J487" s="1" t="str">
        <f t="shared" ca="1" si="100"/>
        <v>C</v>
      </c>
      <c r="K487" s="1" t="e">
        <f t="shared" ca="1" si="101"/>
        <v>#VALUE!</v>
      </c>
      <c r="L487" s="10" t="e">
        <f t="shared" ca="1" si="102"/>
        <v>#REF!</v>
      </c>
      <c r="M487" s="10" t="e">
        <f t="shared" ca="1" si="103"/>
        <v>#REF!</v>
      </c>
      <c r="N487" s="2" t="e">
        <f t="shared" ca="1" si="104"/>
        <v>#REF!</v>
      </c>
      <c r="O487" s="10" t="e">
        <f t="shared" ca="1" si="105"/>
        <v>#REF!</v>
      </c>
      <c r="P487" s="2" t="e">
        <f t="shared" ca="1" si="106"/>
        <v>#REF!</v>
      </c>
      <c r="R487" s="1" t="str">
        <f t="shared" si="107"/>
        <v/>
      </c>
      <c r="S487" s="2" t="e">
        <f t="shared" ca="1" si="108"/>
        <v>#REF!</v>
      </c>
      <c r="AL487" s="1"/>
      <c r="AM487" s="2"/>
    </row>
    <row r="488" spans="4:39" x14ac:dyDescent="0.2">
      <c r="D488" s="13" t="str">
        <f>IF(B488&lt;&gt;"",TRUNC(B488-Analyse!$AP$7,2),"")</f>
        <v/>
      </c>
      <c r="F488" s="1" t="str">
        <f t="shared" si="109"/>
        <v/>
      </c>
      <c r="G488" s="12" t="str">
        <f ca="1">IF(F488&lt;&gt;"",ROW($D$5)+MATCH(F488,INDIRECT(Analyse!$AR$7):INDIRECT(Analyse!$AS$7)),"")</f>
        <v/>
      </c>
      <c r="H488" s="1" t="str">
        <f t="shared" ca="1" si="98"/>
        <v/>
      </c>
      <c r="I488" s="1" t="e">
        <f t="shared" ca="1" si="99"/>
        <v>#VALUE!</v>
      </c>
      <c r="J488" s="1" t="str">
        <f t="shared" ca="1" si="100"/>
        <v>C</v>
      </c>
      <c r="K488" s="1" t="e">
        <f t="shared" ca="1" si="101"/>
        <v>#VALUE!</v>
      </c>
      <c r="L488" s="10" t="e">
        <f t="shared" ca="1" si="102"/>
        <v>#REF!</v>
      </c>
      <c r="M488" s="10" t="e">
        <f t="shared" ca="1" si="103"/>
        <v>#REF!</v>
      </c>
      <c r="N488" s="2" t="e">
        <f t="shared" ca="1" si="104"/>
        <v>#REF!</v>
      </c>
      <c r="O488" s="10" t="e">
        <f t="shared" ca="1" si="105"/>
        <v>#REF!</v>
      </c>
      <c r="P488" s="2" t="e">
        <f t="shared" ca="1" si="106"/>
        <v>#REF!</v>
      </c>
      <c r="R488" s="1" t="str">
        <f t="shared" si="107"/>
        <v/>
      </c>
      <c r="S488" s="2" t="e">
        <f t="shared" ca="1" si="108"/>
        <v>#REF!</v>
      </c>
      <c r="AL488" s="1"/>
      <c r="AM488" s="2"/>
    </row>
    <row r="489" spans="4:39" x14ac:dyDescent="0.2">
      <c r="D489" s="13" t="str">
        <f>IF(B489&lt;&gt;"",TRUNC(B489-Analyse!$AP$7,2),"")</f>
        <v/>
      </c>
      <c r="F489" s="1" t="str">
        <f t="shared" si="109"/>
        <v/>
      </c>
      <c r="G489" s="12" t="str">
        <f ca="1">IF(F489&lt;&gt;"",ROW($D$5)+MATCH(F489,INDIRECT(Analyse!$AR$7):INDIRECT(Analyse!$AS$7)),"")</f>
        <v/>
      </c>
      <c r="H489" s="1" t="str">
        <f t="shared" ca="1" si="98"/>
        <v/>
      </c>
      <c r="I489" s="1" t="e">
        <f t="shared" ca="1" si="99"/>
        <v>#VALUE!</v>
      </c>
      <c r="J489" s="1" t="str">
        <f t="shared" ca="1" si="100"/>
        <v>C</v>
      </c>
      <c r="K489" s="1" t="e">
        <f t="shared" ca="1" si="101"/>
        <v>#VALUE!</v>
      </c>
      <c r="L489" s="10" t="e">
        <f t="shared" ca="1" si="102"/>
        <v>#REF!</v>
      </c>
      <c r="M489" s="10" t="e">
        <f t="shared" ca="1" si="103"/>
        <v>#REF!</v>
      </c>
      <c r="N489" s="2" t="e">
        <f t="shared" ca="1" si="104"/>
        <v>#REF!</v>
      </c>
      <c r="O489" s="10" t="e">
        <f t="shared" ca="1" si="105"/>
        <v>#REF!</v>
      </c>
      <c r="P489" s="2" t="e">
        <f t="shared" ca="1" si="106"/>
        <v>#REF!</v>
      </c>
      <c r="R489" s="1" t="str">
        <f t="shared" si="107"/>
        <v/>
      </c>
      <c r="S489" s="2" t="e">
        <f t="shared" ca="1" si="108"/>
        <v>#REF!</v>
      </c>
      <c r="AL489" s="1"/>
      <c r="AM489" s="2"/>
    </row>
    <row r="490" spans="4:39" x14ac:dyDescent="0.2">
      <c r="D490" s="13" t="str">
        <f>IF(B490&lt;&gt;"",TRUNC(B490-Analyse!$AP$7,2),"")</f>
        <v/>
      </c>
      <c r="F490" s="1" t="str">
        <f t="shared" si="109"/>
        <v/>
      </c>
      <c r="G490" s="12" t="str">
        <f ca="1">IF(F490&lt;&gt;"",ROW($D$5)+MATCH(F490,INDIRECT(Analyse!$AR$7):INDIRECT(Analyse!$AS$7)),"")</f>
        <v/>
      </c>
      <c r="H490" s="1" t="str">
        <f t="shared" ca="1" si="98"/>
        <v/>
      </c>
      <c r="I490" s="1" t="e">
        <f t="shared" ca="1" si="99"/>
        <v>#VALUE!</v>
      </c>
      <c r="J490" s="1" t="str">
        <f t="shared" ca="1" si="100"/>
        <v>C</v>
      </c>
      <c r="K490" s="1" t="e">
        <f t="shared" ca="1" si="101"/>
        <v>#VALUE!</v>
      </c>
      <c r="L490" s="10" t="e">
        <f t="shared" ca="1" si="102"/>
        <v>#REF!</v>
      </c>
      <c r="M490" s="10" t="e">
        <f t="shared" ca="1" si="103"/>
        <v>#REF!</v>
      </c>
      <c r="N490" s="2" t="e">
        <f t="shared" ca="1" si="104"/>
        <v>#REF!</v>
      </c>
      <c r="O490" s="10" t="e">
        <f t="shared" ca="1" si="105"/>
        <v>#REF!</v>
      </c>
      <c r="P490" s="2" t="e">
        <f t="shared" ca="1" si="106"/>
        <v>#REF!</v>
      </c>
      <c r="R490" s="1" t="str">
        <f t="shared" si="107"/>
        <v/>
      </c>
      <c r="S490" s="2" t="e">
        <f t="shared" ca="1" si="108"/>
        <v>#REF!</v>
      </c>
      <c r="AL490" s="1"/>
      <c r="AM490" s="2"/>
    </row>
    <row r="491" spans="4:39" x14ac:dyDescent="0.2">
      <c r="D491" s="13" t="str">
        <f>IF(B491&lt;&gt;"",TRUNC(B491-Analyse!$AP$7,2),"")</f>
        <v/>
      </c>
      <c r="F491" s="1" t="str">
        <f t="shared" si="109"/>
        <v/>
      </c>
      <c r="G491" s="12" t="str">
        <f ca="1">IF(F491&lt;&gt;"",ROW($D$5)+MATCH(F491,INDIRECT(Analyse!$AR$7):INDIRECT(Analyse!$AS$7)),"")</f>
        <v/>
      </c>
      <c r="H491" s="1" t="str">
        <f t="shared" ca="1" si="98"/>
        <v/>
      </c>
      <c r="I491" s="1" t="e">
        <f t="shared" ca="1" si="99"/>
        <v>#VALUE!</v>
      </c>
      <c r="J491" s="1" t="str">
        <f t="shared" ca="1" si="100"/>
        <v>C</v>
      </c>
      <c r="K491" s="1" t="e">
        <f t="shared" ca="1" si="101"/>
        <v>#VALUE!</v>
      </c>
      <c r="L491" s="10" t="e">
        <f t="shared" ca="1" si="102"/>
        <v>#REF!</v>
      </c>
      <c r="M491" s="10" t="e">
        <f t="shared" ca="1" si="103"/>
        <v>#REF!</v>
      </c>
      <c r="N491" s="2" t="e">
        <f t="shared" ca="1" si="104"/>
        <v>#REF!</v>
      </c>
      <c r="O491" s="10" t="e">
        <f t="shared" ca="1" si="105"/>
        <v>#REF!</v>
      </c>
      <c r="P491" s="2" t="e">
        <f t="shared" ca="1" si="106"/>
        <v>#REF!</v>
      </c>
      <c r="R491" s="1" t="str">
        <f t="shared" si="107"/>
        <v/>
      </c>
      <c r="S491" s="2" t="e">
        <f t="shared" ca="1" si="108"/>
        <v>#REF!</v>
      </c>
      <c r="AL491" s="1"/>
      <c r="AM491" s="2"/>
    </row>
    <row r="492" spans="4:39" x14ac:dyDescent="0.2">
      <c r="D492" s="13" t="str">
        <f>IF(B492&lt;&gt;"",TRUNC(B492-Analyse!$AP$7,2),"")</f>
        <v/>
      </c>
      <c r="F492" s="1" t="str">
        <f t="shared" si="109"/>
        <v/>
      </c>
      <c r="G492" s="12" t="str">
        <f ca="1">IF(F492&lt;&gt;"",ROW($D$5)+MATCH(F492,INDIRECT(Analyse!$AR$7):INDIRECT(Analyse!$AS$7)),"")</f>
        <v/>
      </c>
      <c r="H492" s="1" t="str">
        <f t="shared" ca="1" si="98"/>
        <v/>
      </c>
      <c r="I492" s="1" t="e">
        <f t="shared" ca="1" si="99"/>
        <v>#VALUE!</v>
      </c>
      <c r="J492" s="1" t="str">
        <f t="shared" ca="1" si="100"/>
        <v>C</v>
      </c>
      <c r="K492" s="1" t="e">
        <f t="shared" ca="1" si="101"/>
        <v>#VALUE!</v>
      </c>
      <c r="L492" s="10" t="e">
        <f t="shared" ca="1" si="102"/>
        <v>#REF!</v>
      </c>
      <c r="M492" s="10" t="e">
        <f t="shared" ca="1" si="103"/>
        <v>#REF!</v>
      </c>
      <c r="N492" s="2" t="e">
        <f t="shared" ca="1" si="104"/>
        <v>#REF!</v>
      </c>
      <c r="O492" s="10" t="e">
        <f t="shared" ca="1" si="105"/>
        <v>#REF!</v>
      </c>
      <c r="P492" s="2" t="e">
        <f t="shared" ca="1" si="106"/>
        <v>#REF!</v>
      </c>
      <c r="R492" s="1" t="str">
        <f t="shared" si="107"/>
        <v/>
      </c>
      <c r="S492" s="2" t="e">
        <f t="shared" ca="1" si="108"/>
        <v>#REF!</v>
      </c>
      <c r="AL492" s="1"/>
      <c r="AM492" s="2"/>
    </row>
    <row r="493" spans="4:39" x14ac:dyDescent="0.2">
      <c r="D493" s="13" t="str">
        <f>IF(B493&lt;&gt;"",TRUNC(B493-Analyse!$AP$7,2),"")</f>
        <v/>
      </c>
      <c r="F493" s="1" t="str">
        <f t="shared" si="109"/>
        <v/>
      </c>
      <c r="G493" s="12" t="str">
        <f ca="1">IF(F493&lt;&gt;"",ROW($D$5)+MATCH(F493,INDIRECT(Analyse!$AR$7):INDIRECT(Analyse!$AS$7)),"")</f>
        <v/>
      </c>
      <c r="H493" s="1" t="str">
        <f t="shared" ca="1" si="98"/>
        <v/>
      </c>
      <c r="I493" s="1" t="e">
        <f t="shared" ca="1" si="99"/>
        <v>#VALUE!</v>
      </c>
      <c r="J493" s="1" t="str">
        <f t="shared" ca="1" si="100"/>
        <v>C</v>
      </c>
      <c r="K493" s="1" t="e">
        <f t="shared" ca="1" si="101"/>
        <v>#VALUE!</v>
      </c>
      <c r="L493" s="10" t="e">
        <f t="shared" ca="1" si="102"/>
        <v>#REF!</v>
      </c>
      <c r="M493" s="10" t="e">
        <f t="shared" ca="1" si="103"/>
        <v>#REF!</v>
      </c>
      <c r="N493" s="2" t="e">
        <f t="shared" ca="1" si="104"/>
        <v>#REF!</v>
      </c>
      <c r="O493" s="10" t="e">
        <f t="shared" ca="1" si="105"/>
        <v>#REF!</v>
      </c>
      <c r="P493" s="2" t="e">
        <f t="shared" ca="1" si="106"/>
        <v>#REF!</v>
      </c>
      <c r="R493" s="1" t="str">
        <f t="shared" si="107"/>
        <v/>
      </c>
      <c r="S493" s="2" t="e">
        <f t="shared" ca="1" si="108"/>
        <v>#REF!</v>
      </c>
      <c r="AL493" s="1"/>
      <c r="AM493" s="2"/>
    </row>
    <row r="494" spans="4:39" x14ac:dyDescent="0.2">
      <c r="D494" s="13" t="str">
        <f>IF(B494&lt;&gt;"",TRUNC(B494-Analyse!$AP$7,2),"")</f>
        <v/>
      </c>
      <c r="F494" s="1" t="str">
        <f t="shared" si="109"/>
        <v/>
      </c>
      <c r="G494" s="12" t="str">
        <f ca="1">IF(F494&lt;&gt;"",ROW($D$5)+MATCH(F494,INDIRECT(Analyse!$AR$7):INDIRECT(Analyse!$AS$7)),"")</f>
        <v/>
      </c>
      <c r="H494" s="1" t="str">
        <f t="shared" ca="1" si="98"/>
        <v/>
      </c>
      <c r="I494" s="1" t="e">
        <f t="shared" ca="1" si="99"/>
        <v>#VALUE!</v>
      </c>
      <c r="J494" s="1" t="str">
        <f t="shared" ca="1" si="100"/>
        <v>C</v>
      </c>
      <c r="K494" s="1" t="e">
        <f t="shared" ca="1" si="101"/>
        <v>#VALUE!</v>
      </c>
      <c r="L494" s="10" t="e">
        <f t="shared" ca="1" si="102"/>
        <v>#REF!</v>
      </c>
      <c r="M494" s="10" t="e">
        <f t="shared" ca="1" si="103"/>
        <v>#REF!</v>
      </c>
      <c r="N494" s="2" t="e">
        <f t="shared" ca="1" si="104"/>
        <v>#REF!</v>
      </c>
      <c r="O494" s="10" t="e">
        <f t="shared" ca="1" si="105"/>
        <v>#REF!</v>
      </c>
      <c r="P494" s="2" t="e">
        <f t="shared" ca="1" si="106"/>
        <v>#REF!</v>
      </c>
      <c r="R494" s="1" t="str">
        <f t="shared" si="107"/>
        <v/>
      </c>
      <c r="S494" s="2" t="e">
        <f t="shared" ca="1" si="108"/>
        <v>#REF!</v>
      </c>
      <c r="AL494" s="1"/>
      <c r="AM494" s="2"/>
    </row>
    <row r="495" spans="4:39" x14ac:dyDescent="0.2">
      <c r="D495" s="13" t="str">
        <f>IF(B495&lt;&gt;"",TRUNC(B495-Analyse!$AP$7,2),"")</f>
        <v/>
      </c>
      <c r="F495" s="1" t="str">
        <f t="shared" si="109"/>
        <v/>
      </c>
      <c r="G495" s="12" t="str">
        <f ca="1">IF(F495&lt;&gt;"",ROW($D$5)+MATCH(F495,INDIRECT(Analyse!$AR$7):INDIRECT(Analyse!$AS$7)),"")</f>
        <v/>
      </c>
      <c r="H495" s="1" t="str">
        <f t="shared" ca="1" si="98"/>
        <v/>
      </c>
      <c r="I495" s="1" t="e">
        <f t="shared" ca="1" si="99"/>
        <v>#VALUE!</v>
      </c>
      <c r="J495" s="1" t="str">
        <f t="shared" ca="1" si="100"/>
        <v>C</v>
      </c>
      <c r="K495" s="1" t="e">
        <f t="shared" ca="1" si="101"/>
        <v>#VALUE!</v>
      </c>
      <c r="L495" s="10" t="e">
        <f t="shared" ca="1" si="102"/>
        <v>#REF!</v>
      </c>
      <c r="M495" s="10" t="e">
        <f t="shared" ca="1" si="103"/>
        <v>#REF!</v>
      </c>
      <c r="N495" s="2" t="e">
        <f t="shared" ca="1" si="104"/>
        <v>#REF!</v>
      </c>
      <c r="O495" s="10" t="e">
        <f t="shared" ca="1" si="105"/>
        <v>#REF!</v>
      </c>
      <c r="P495" s="2" t="e">
        <f t="shared" ca="1" si="106"/>
        <v>#REF!</v>
      </c>
      <c r="R495" s="1" t="str">
        <f t="shared" si="107"/>
        <v/>
      </c>
      <c r="S495" s="2" t="e">
        <f t="shared" ca="1" si="108"/>
        <v>#REF!</v>
      </c>
      <c r="AL495" s="1"/>
      <c r="AM495" s="2"/>
    </row>
    <row r="496" spans="4:39" x14ac:dyDescent="0.2">
      <c r="D496" s="13" t="str">
        <f>IF(B496&lt;&gt;"",TRUNC(B496-Analyse!$AP$7,2),"")</f>
        <v/>
      </c>
      <c r="F496" s="1" t="str">
        <f t="shared" si="109"/>
        <v/>
      </c>
      <c r="G496" s="12" t="str">
        <f ca="1">IF(F496&lt;&gt;"",ROW($D$5)+MATCH(F496,INDIRECT(Analyse!$AR$7):INDIRECT(Analyse!$AS$7)),"")</f>
        <v/>
      </c>
      <c r="H496" s="1" t="str">
        <f t="shared" ca="1" si="98"/>
        <v/>
      </c>
      <c r="I496" s="1" t="e">
        <f t="shared" ca="1" si="99"/>
        <v>#VALUE!</v>
      </c>
      <c r="J496" s="1" t="str">
        <f t="shared" ca="1" si="100"/>
        <v>C</v>
      </c>
      <c r="K496" s="1" t="e">
        <f t="shared" ca="1" si="101"/>
        <v>#VALUE!</v>
      </c>
      <c r="L496" s="10" t="e">
        <f t="shared" ca="1" si="102"/>
        <v>#REF!</v>
      </c>
      <c r="M496" s="10" t="e">
        <f t="shared" ca="1" si="103"/>
        <v>#REF!</v>
      </c>
      <c r="N496" s="2" t="e">
        <f t="shared" ca="1" si="104"/>
        <v>#REF!</v>
      </c>
      <c r="O496" s="10" t="e">
        <f t="shared" ca="1" si="105"/>
        <v>#REF!</v>
      </c>
      <c r="P496" s="2" t="e">
        <f t="shared" ca="1" si="106"/>
        <v>#REF!</v>
      </c>
      <c r="R496" s="1" t="str">
        <f t="shared" si="107"/>
        <v/>
      </c>
      <c r="S496" s="2" t="e">
        <f t="shared" ca="1" si="108"/>
        <v>#REF!</v>
      </c>
      <c r="AL496" s="1"/>
      <c r="AM496" s="2"/>
    </row>
    <row r="497" spans="4:39" x14ac:dyDescent="0.2">
      <c r="D497" s="13" t="str">
        <f>IF(B497&lt;&gt;"",TRUNC(B497-Analyse!$AP$7,2),"")</f>
        <v/>
      </c>
      <c r="F497" s="1" t="str">
        <f t="shared" si="109"/>
        <v/>
      </c>
      <c r="G497" s="12" t="str">
        <f ca="1">IF(F497&lt;&gt;"",ROW($D$5)+MATCH(F497,INDIRECT(Analyse!$AR$7):INDIRECT(Analyse!$AS$7)),"")</f>
        <v/>
      </c>
      <c r="H497" s="1" t="str">
        <f t="shared" ca="1" si="98"/>
        <v/>
      </c>
      <c r="I497" s="1" t="e">
        <f t="shared" ca="1" si="99"/>
        <v>#VALUE!</v>
      </c>
      <c r="J497" s="1" t="str">
        <f t="shared" ca="1" si="100"/>
        <v>C</v>
      </c>
      <c r="K497" s="1" t="e">
        <f t="shared" ca="1" si="101"/>
        <v>#VALUE!</v>
      </c>
      <c r="L497" s="10" t="e">
        <f t="shared" ca="1" si="102"/>
        <v>#REF!</v>
      </c>
      <c r="M497" s="10" t="e">
        <f t="shared" ca="1" si="103"/>
        <v>#REF!</v>
      </c>
      <c r="N497" s="2" t="e">
        <f t="shared" ca="1" si="104"/>
        <v>#REF!</v>
      </c>
      <c r="O497" s="10" t="e">
        <f t="shared" ca="1" si="105"/>
        <v>#REF!</v>
      </c>
      <c r="P497" s="2" t="e">
        <f t="shared" ca="1" si="106"/>
        <v>#REF!</v>
      </c>
      <c r="R497" s="1" t="str">
        <f t="shared" si="107"/>
        <v/>
      </c>
      <c r="S497" s="2" t="e">
        <f t="shared" ca="1" si="108"/>
        <v>#REF!</v>
      </c>
      <c r="AL497" s="1"/>
      <c r="AM497" s="2"/>
    </row>
    <row r="498" spans="4:39" x14ac:dyDescent="0.2">
      <c r="D498" s="13" t="str">
        <f>IF(B498&lt;&gt;"",TRUNC(B498-Analyse!$AP$7,2),"")</f>
        <v/>
      </c>
      <c r="F498" s="1" t="str">
        <f t="shared" si="109"/>
        <v/>
      </c>
      <c r="G498" s="12" t="str">
        <f ca="1">IF(F498&lt;&gt;"",ROW($D$5)+MATCH(F498,INDIRECT(Analyse!$AR$7):INDIRECT(Analyse!$AS$7)),"")</f>
        <v/>
      </c>
      <c r="H498" s="1" t="str">
        <f t="shared" ca="1" si="98"/>
        <v/>
      </c>
      <c r="I498" s="1" t="e">
        <f t="shared" ca="1" si="99"/>
        <v>#VALUE!</v>
      </c>
      <c r="J498" s="1" t="str">
        <f t="shared" ca="1" si="100"/>
        <v>C</v>
      </c>
      <c r="K498" s="1" t="e">
        <f t="shared" ca="1" si="101"/>
        <v>#VALUE!</v>
      </c>
      <c r="L498" s="10" t="e">
        <f t="shared" ca="1" si="102"/>
        <v>#REF!</v>
      </c>
      <c r="M498" s="10" t="e">
        <f t="shared" ca="1" si="103"/>
        <v>#REF!</v>
      </c>
      <c r="N498" s="2" t="e">
        <f t="shared" ca="1" si="104"/>
        <v>#REF!</v>
      </c>
      <c r="O498" s="10" t="e">
        <f t="shared" ca="1" si="105"/>
        <v>#REF!</v>
      </c>
      <c r="P498" s="2" t="e">
        <f t="shared" ca="1" si="106"/>
        <v>#REF!</v>
      </c>
      <c r="R498" s="1" t="str">
        <f t="shared" si="107"/>
        <v/>
      </c>
      <c r="S498" s="2" t="e">
        <f t="shared" ca="1" si="108"/>
        <v>#REF!</v>
      </c>
      <c r="AL498" s="1"/>
      <c r="AM498" s="2"/>
    </row>
    <row r="499" spans="4:39" x14ac:dyDescent="0.2">
      <c r="D499" s="13" t="str">
        <f>IF(B499&lt;&gt;"",TRUNC(B499-Analyse!$AP$7,2),"")</f>
        <v/>
      </c>
      <c r="F499" s="1" t="str">
        <f t="shared" si="109"/>
        <v/>
      </c>
      <c r="G499" s="12" t="str">
        <f ca="1">IF(F499&lt;&gt;"",ROW($D$5)+MATCH(F499,INDIRECT(Analyse!$AR$7):INDIRECT(Analyse!$AS$7)),"")</f>
        <v/>
      </c>
      <c r="H499" s="1" t="str">
        <f t="shared" ca="1" si="98"/>
        <v/>
      </c>
      <c r="I499" s="1" t="e">
        <f t="shared" ca="1" si="99"/>
        <v>#VALUE!</v>
      </c>
      <c r="J499" s="1" t="str">
        <f t="shared" ca="1" si="100"/>
        <v>C</v>
      </c>
      <c r="K499" s="1" t="e">
        <f t="shared" ca="1" si="101"/>
        <v>#VALUE!</v>
      </c>
      <c r="L499" s="10" t="e">
        <f t="shared" ca="1" si="102"/>
        <v>#REF!</v>
      </c>
      <c r="M499" s="10" t="e">
        <f t="shared" ca="1" si="103"/>
        <v>#REF!</v>
      </c>
      <c r="N499" s="2" t="e">
        <f t="shared" ca="1" si="104"/>
        <v>#REF!</v>
      </c>
      <c r="O499" s="10" t="e">
        <f t="shared" ca="1" si="105"/>
        <v>#REF!</v>
      </c>
      <c r="P499" s="2" t="e">
        <f t="shared" ca="1" si="106"/>
        <v>#REF!</v>
      </c>
      <c r="R499" s="1" t="str">
        <f t="shared" si="107"/>
        <v/>
      </c>
      <c r="S499" s="2" t="e">
        <f t="shared" ca="1" si="108"/>
        <v>#REF!</v>
      </c>
      <c r="AL499" s="1"/>
      <c r="AM499" s="2"/>
    </row>
    <row r="500" spans="4:39" x14ac:dyDescent="0.2">
      <c r="D500" s="13" t="str">
        <f>IF(B500&lt;&gt;"",TRUNC(B500-Analyse!$AP$7,2),"")</f>
        <v/>
      </c>
      <c r="F500" s="1" t="str">
        <f t="shared" si="109"/>
        <v/>
      </c>
      <c r="G500" s="12" t="str">
        <f ca="1">IF(F500&lt;&gt;"",ROW($D$5)+MATCH(F500,INDIRECT(Analyse!$AR$7):INDIRECT(Analyse!$AS$7)),"")</f>
        <v/>
      </c>
      <c r="H500" s="1" t="str">
        <f t="shared" ca="1" si="98"/>
        <v/>
      </c>
      <c r="I500" s="1" t="e">
        <f t="shared" ca="1" si="99"/>
        <v>#VALUE!</v>
      </c>
      <c r="J500" s="1" t="str">
        <f t="shared" ca="1" si="100"/>
        <v>C</v>
      </c>
      <c r="K500" s="1" t="e">
        <f t="shared" ca="1" si="101"/>
        <v>#VALUE!</v>
      </c>
      <c r="L500" s="10" t="e">
        <f t="shared" ca="1" si="102"/>
        <v>#REF!</v>
      </c>
      <c r="M500" s="10" t="e">
        <f t="shared" ca="1" si="103"/>
        <v>#REF!</v>
      </c>
      <c r="N500" s="2" t="e">
        <f t="shared" ca="1" si="104"/>
        <v>#REF!</v>
      </c>
      <c r="O500" s="10" t="e">
        <f t="shared" ca="1" si="105"/>
        <v>#REF!</v>
      </c>
      <c r="P500" s="2" t="e">
        <f t="shared" ca="1" si="106"/>
        <v>#REF!</v>
      </c>
      <c r="R500" s="1" t="str">
        <f t="shared" si="107"/>
        <v/>
      </c>
      <c r="S500" s="2" t="e">
        <f t="shared" ca="1" si="108"/>
        <v>#REF!</v>
      </c>
      <c r="AL500" s="1"/>
      <c r="AM500" s="2"/>
    </row>
    <row r="501" spans="4:39" x14ac:dyDescent="0.2">
      <c r="D501" s="13" t="str">
        <f>IF(B501&lt;&gt;"",TRUNC(B501-Analyse!$AP$7,2),"")</f>
        <v/>
      </c>
      <c r="F501" s="1" t="str">
        <f t="shared" si="109"/>
        <v/>
      </c>
      <c r="G501" s="12" t="str">
        <f ca="1">IF(F501&lt;&gt;"",ROW($D$5)+MATCH(F501,INDIRECT(Analyse!$AR$7):INDIRECT(Analyse!$AS$7)),"")</f>
        <v/>
      </c>
      <c r="H501" s="1" t="str">
        <f t="shared" ca="1" si="98"/>
        <v/>
      </c>
      <c r="I501" s="1" t="e">
        <f t="shared" ca="1" si="99"/>
        <v>#VALUE!</v>
      </c>
      <c r="J501" s="1" t="str">
        <f t="shared" ca="1" si="100"/>
        <v>C</v>
      </c>
      <c r="K501" s="1" t="e">
        <f t="shared" ca="1" si="101"/>
        <v>#VALUE!</v>
      </c>
      <c r="L501" s="10" t="e">
        <f t="shared" ca="1" si="102"/>
        <v>#REF!</v>
      </c>
      <c r="M501" s="10" t="e">
        <f t="shared" ca="1" si="103"/>
        <v>#REF!</v>
      </c>
      <c r="N501" s="2" t="e">
        <f t="shared" ca="1" si="104"/>
        <v>#REF!</v>
      </c>
      <c r="O501" s="10" t="e">
        <f t="shared" ca="1" si="105"/>
        <v>#REF!</v>
      </c>
      <c r="P501" s="2" t="e">
        <f t="shared" ca="1" si="106"/>
        <v>#REF!</v>
      </c>
      <c r="R501" s="1" t="str">
        <f t="shared" si="107"/>
        <v/>
      </c>
      <c r="S501" s="2" t="e">
        <f t="shared" ca="1" si="108"/>
        <v>#REF!</v>
      </c>
      <c r="AL501" s="1"/>
      <c r="AM501" s="2"/>
    </row>
    <row r="502" spans="4:39" x14ac:dyDescent="0.2">
      <c r="D502" s="13" t="str">
        <f>IF(B502&lt;&gt;"",TRUNC(B502-Analyse!$AP$7,2),"")</f>
        <v/>
      </c>
      <c r="F502" s="1" t="str">
        <f t="shared" si="109"/>
        <v/>
      </c>
      <c r="G502" s="12" t="str">
        <f ca="1">IF(F502&lt;&gt;"",ROW($D$5)+MATCH(F502,INDIRECT(Analyse!$AR$7):INDIRECT(Analyse!$AS$7)),"")</f>
        <v/>
      </c>
      <c r="H502" s="1" t="str">
        <f t="shared" ca="1" si="98"/>
        <v/>
      </c>
      <c r="I502" s="1" t="e">
        <f t="shared" ca="1" si="99"/>
        <v>#VALUE!</v>
      </c>
      <c r="J502" s="1" t="str">
        <f t="shared" ca="1" si="100"/>
        <v>C</v>
      </c>
      <c r="K502" s="1" t="e">
        <f t="shared" ca="1" si="101"/>
        <v>#VALUE!</v>
      </c>
      <c r="L502" s="10" t="e">
        <f t="shared" ca="1" si="102"/>
        <v>#REF!</v>
      </c>
      <c r="M502" s="10" t="e">
        <f t="shared" ca="1" si="103"/>
        <v>#REF!</v>
      </c>
      <c r="N502" s="2" t="e">
        <f t="shared" ca="1" si="104"/>
        <v>#REF!</v>
      </c>
      <c r="O502" s="10" t="e">
        <f t="shared" ca="1" si="105"/>
        <v>#REF!</v>
      </c>
      <c r="P502" s="2" t="e">
        <f t="shared" ca="1" si="106"/>
        <v>#REF!</v>
      </c>
      <c r="R502" s="1" t="str">
        <f t="shared" si="107"/>
        <v/>
      </c>
      <c r="S502" s="2" t="e">
        <f t="shared" ca="1" si="108"/>
        <v>#REF!</v>
      </c>
      <c r="AL502" s="1"/>
      <c r="AM502" s="2"/>
    </row>
    <row r="503" spans="4:39" x14ac:dyDescent="0.2">
      <c r="D503" s="13" t="str">
        <f>IF(B503&lt;&gt;"",TRUNC(B503-Analyse!$AP$7,2),"")</f>
        <v/>
      </c>
      <c r="F503" s="1" t="str">
        <f t="shared" si="109"/>
        <v/>
      </c>
      <c r="G503" s="12" t="str">
        <f ca="1">IF(F503&lt;&gt;"",ROW($D$5)+MATCH(F503,INDIRECT(Analyse!$AR$7):INDIRECT(Analyse!$AS$7)),"")</f>
        <v/>
      </c>
      <c r="H503" s="1" t="str">
        <f t="shared" ca="1" si="98"/>
        <v/>
      </c>
      <c r="I503" s="1" t="e">
        <f t="shared" ca="1" si="99"/>
        <v>#VALUE!</v>
      </c>
      <c r="J503" s="1" t="str">
        <f t="shared" ca="1" si="100"/>
        <v>C</v>
      </c>
      <c r="K503" s="1" t="e">
        <f t="shared" ca="1" si="101"/>
        <v>#VALUE!</v>
      </c>
      <c r="L503" s="10" t="e">
        <f t="shared" ca="1" si="102"/>
        <v>#REF!</v>
      </c>
      <c r="M503" s="10" t="e">
        <f t="shared" ca="1" si="103"/>
        <v>#REF!</v>
      </c>
      <c r="N503" s="2" t="e">
        <f t="shared" ca="1" si="104"/>
        <v>#REF!</v>
      </c>
      <c r="O503" s="10" t="e">
        <f t="shared" ca="1" si="105"/>
        <v>#REF!</v>
      </c>
      <c r="P503" s="2" t="e">
        <f t="shared" ca="1" si="106"/>
        <v>#REF!</v>
      </c>
      <c r="R503" s="1" t="str">
        <f t="shared" si="107"/>
        <v/>
      </c>
      <c r="S503" s="2" t="e">
        <f t="shared" ca="1" si="108"/>
        <v>#REF!</v>
      </c>
      <c r="AL503" s="1"/>
      <c r="AM503" s="2"/>
    </row>
    <row r="504" spans="4:39" x14ac:dyDescent="0.2">
      <c r="D504" s="13" t="str">
        <f>IF(B504&lt;&gt;"",TRUNC(B504-Analyse!$AP$7,2),"")</f>
        <v/>
      </c>
      <c r="F504" s="1" t="str">
        <f t="shared" si="109"/>
        <v/>
      </c>
      <c r="G504" s="12" t="str">
        <f ca="1">IF(F504&lt;&gt;"",ROW($D$5)+MATCH(F504,INDIRECT(Analyse!$AR$7):INDIRECT(Analyse!$AS$7)),"")</f>
        <v/>
      </c>
      <c r="H504" s="1" t="str">
        <f t="shared" ca="1" si="98"/>
        <v/>
      </c>
      <c r="I504" s="1" t="e">
        <f t="shared" ca="1" si="99"/>
        <v>#VALUE!</v>
      </c>
      <c r="J504" s="1" t="str">
        <f t="shared" ca="1" si="100"/>
        <v>C</v>
      </c>
      <c r="K504" s="1" t="e">
        <f t="shared" ca="1" si="101"/>
        <v>#VALUE!</v>
      </c>
      <c r="L504" s="10" t="e">
        <f t="shared" ca="1" si="102"/>
        <v>#REF!</v>
      </c>
      <c r="M504" s="10" t="e">
        <f t="shared" ca="1" si="103"/>
        <v>#REF!</v>
      </c>
      <c r="N504" s="2" t="e">
        <f t="shared" ca="1" si="104"/>
        <v>#REF!</v>
      </c>
      <c r="O504" s="10" t="e">
        <f t="shared" ca="1" si="105"/>
        <v>#REF!</v>
      </c>
      <c r="P504" s="2" t="e">
        <f t="shared" ca="1" si="106"/>
        <v>#REF!</v>
      </c>
      <c r="R504" s="1" t="str">
        <f t="shared" si="107"/>
        <v/>
      </c>
      <c r="S504" s="2" t="e">
        <f t="shared" ca="1" si="108"/>
        <v>#REF!</v>
      </c>
      <c r="AL504" s="1"/>
      <c r="AM504" s="2"/>
    </row>
    <row r="505" spans="4:39" x14ac:dyDescent="0.2">
      <c r="D505" s="13" t="str">
        <f>IF(B505&lt;&gt;"",TRUNC(B505-Analyse!$AP$7,2),"")</f>
        <v/>
      </c>
      <c r="F505" s="1" t="str">
        <f t="shared" si="109"/>
        <v/>
      </c>
      <c r="G505" s="12" t="str">
        <f ca="1">IF(F505&lt;&gt;"",ROW($D$5)+MATCH(F505,INDIRECT(Analyse!$AR$7):INDIRECT(Analyse!$AS$7)),"")</f>
        <v/>
      </c>
      <c r="H505" s="1" t="str">
        <f t="shared" ca="1" si="98"/>
        <v/>
      </c>
      <c r="I505" s="1" t="e">
        <f t="shared" ca="1" si="99"/>
        <v>#VALUE!</v>
      </c>
      <c r="J505" s="1" t="str">
        <f t="shared" ca="1" si="100"/>
        <v>C</v>
      </c>
      <c r="K505" s="1" t="e">
        <f t="shared" ca="1" si="101"/>
        <v>#VALUE!</v>
      </c>
      <c r="L505" s="10" t="e">
        <f t="shared" ca="1" si="102"/>
        <v>#REF!</v>
      </c>
      <c r="M505" s="10" t="e">
        <f t="shared" ca="1" si="103"/>
        <v>#REF!</v>
      </c>
      <c r="N505" s="2" t="e">
        <f t="shared" ca="1" si="104"/>
        <v>#REF!</v>
      </c>
      <c r="O505" s="10" t="e">
        <f t="shared" ca="1" si="105"/>
        <v>#REF!</v>
      </c>
      <c r="P505" s="2" t="e">
        <f t="shared" ca="1" si="106"/>
        <v>#REF!</v>
      </c>
      <c r="R505" s="1" t="str">
        <f t="shared" si="107"/>
        <v/>
      </c>
      <c r="S505" s="2" t="e">
        <f t="shared" ca="1" si="108"/>
        <v>#REF!</v>
      </c>
      <c r="AL505" s="1"/>
      <c r="AM505" s="2"/>
    </row>
    <row r="506" spans="4:39" x14ac:dyDescent="0.2">
      <c r="D506" s="13" t="str">
        <f>IF(B506&lt;&gt;"",TRUNC(B506-Analyse!$AP$7,2),"")</f>
        <v/>
      </c>
      <c r="F506" s="1" t="str">
        <f t="shared" si="109"/>
        <v/>
      </c>
      <c r="G506" s="12" t="str">
        <f ca="1">IF(F506&lt;&gt;"",ROW($D$5)+MATCH(F506,INDIRECT(Analyse!$AR$7):INDIRECT(Analyse!$AS$7)),"")</f>
        <v/>
      </c>
      <c r="H506" s="1" t="str">
        <f t="shared" ca="1" si="98"/>
        <v/>
      </c>
      <c r="I506" s="1" t="e">
        <f t="shared" ca="1" si="99"/>
        <v>#VALUE!</v>
      </c>
      <c r="J506" s="1" t="str">
        <f t="shared" ca="1" si="100"/>
        <v>C</v>
      </c>
      <c r="K506" s="1" t="e">
        <f t="shared" ca="1" si="101"/>
        <v>#VALUE!</v>
      </c>
      <c r="L506" s="10" t="e">
        <f t="shared" ca="1" si="102"/>
        <v>#REF!</v>
      </c>
      <c r="M506" s="10" t="e">
        <f t="shared" ca="1" si="103"/>
        <v>#REF!</v>
      </c>
      <c r="N506" s="2" t="e">
        <f t="shared" ca="1" si="104"/>
        <v>#REF!</v>
      </c>
      <c r="O506" s="10" t="e">
        <f t="shared" ca="1" si="105"/>
        <v>#REF!</v>
      </c>
      <c r="P506" s="2" t="e">
        <f t="shared" ca="1" si="106"/>
        <v>#REF!</v>
      </c>
      <c r="R506" s="1" t="str">
        <f t="shared" si="107"/>
        <v/>
      </c>
      <c r="S506" s="2" t="e">
        <f t="shared" ca="1" si="108"/>
        <v>#REF!</v>
      </c>
      <c r="AL506" s="1"/>
      <c r="AM506" s="2"/>
    </row>
    <row r="507" spans="4:39" x14ac:dyDescent="0.2">
      <c r="D507" s="13" t="str">
        <f>IF(B507&lt;&gt;"",TRUNC(B507-Analyse!$AP$7,2),"")</f>
        <v/>
      </c>
      <c r="F507" s="1" t="str">
        <f t="shared" si="109"/>
        <v/>
      </c>
      <c r="G507" s="12" t="str">
        <f ca="1">IF(F507&lt;&gt;"",ROW($D$5)+MATCH(F507,INDIRECT(Analyse!$AR$7):INDIRECT(Analyse!$AS$7)),"")</f>
        <v/>
      </c>
      <c r="H507" s="1" t="str">
        <f t="shared" ca="1" si="98"/>
        <v/>
      </c>
      <c r="I507" s="1" t="e">
        <f t="shared" ca="1" si="99"/>
        <v>#VALUE!</v>
      </c>
      <c r="J507" s="1" t="str">
        <f t="shared" ca="1" si="100"/>
        <v>C</v>
      </c>
      <c r="K507" s="1" t="e">
        <f t="shared" ca="1" si="101"/>
        <v>#VALUE!</v>
      </c>
      <c r="L507" s="10" t="e">
        <f t="shared" ca="1" si="102"/>
        <v>#REF!</v>
      </c>
      <c r="M507" s="10" t="e">
        <f t="shared" ca="1" si="103"/>
        <v>#REF!</v>
      </c>
      <c r="N507" s="2" t="e">
        <f t="shared" ca="1" si="104"/>
        <v>#REF!</v>
      </c>
      <c r="O507" s="10" t="e">
        <f t="shared" ca="1" si="105"/>
        <v>#REF!</v>
      </c>
      <c r="P507" s="2" t="e">
        <f t="shared" ca="1" si="106"/>
        <v>#REF!</v>
      </c>
      <c r="R507" s="1" t="str">
        <f t="shared" si="107"/>
        <v/>
      </c>
      <c r="S507" s="2" t="e">
        <f t="shared" ca="1" si="108"/>
        <v>#REF!</v>
      </c>
      <c r="AL507" s="1"/>
      <c r="AM507" s="2"/>
    </row>
    <row r="508" spans="4:39" x14ac:dyDescent="0.2">
      <c r="D508" s="13" t="str">
        <f>IF(B508&lt;&gt;"",TRUNC(B508-Analyse!$AP$7,2),"")</f>
        <v/>
      </c>
      <c r="F508" s="1" t="str">
        <f t="shared" si="109"/>
        <v/>
      </c>
      <c r="G508" s="12" t="str">
        <f ca="1">IF(F508&lt;&gt;"",ROW($D$5)+MATCH(F508,INDIRECT(Analyse!$AR$7):INDIRECT(Analyse!$AS$7)),"")</f>
        <v/>
      </c>
      <c r="H508" s="1" t="str">
        <f t="shared" ca="1" si="98"/>
        <v/>
      </c>
      <c r="I508" s="1" t="e">
        <f t="shared" ca="1" si="99"/>
        <v>#VALUE!</v>
      </c>
      <c r="J508" s="1" t="str">
        <f t="shared" ca="1" si="100"/>
        <v>C</v>
      </c>
      <c r="K508" s="1" t="e">
        <f t="shared" ca="1" si="101"/>
        <v>#VALUE!</v>
      </c>
      <c r="L508" s="10" t="e">
        <f t="shared" ca="1" si="102"/>
        <v>#REF!</v>
      </c>
      <c r="M508" s="10" t="e">
        <f t="shared" ca="1" si="103"/>
        <v>#REF!</v>
      </c>
      <c r="N508" s="2" t="e">
        <f t="shared" ca="1" si="104"/>
        <v>#REF!</v>
      </c>
      <c r="O508" s="10" t="e">
        <f t="shared" ca="1" si="105"/>
        <v>#REF!</v>
      </c>
      <c r="P508" s="2" t="e">
        <f t="shared" ca="1" si="106"/>
        <v>#REF!</v>
      </c>
      <c r="R508" s="1" t="str">
        <f t="shared" si="107"/>
        <v/>
      </c>
      <c r="S508" s="2" t="e">
        <f t="shared" ca="1" si="108"/>
        <v>#REF!</v>
      </c>
      <c r="AL508" s="1"/>
      <c r="AM508" s="2"/>
    </row>
    <row r="509" spans="4:39" x14ac:dyDescent="0.2">
      <c r="D509" s="13" t="str">
        <f>IF(B509&lt;&gt;"",TRUNC(B509-Analyse!$AP$7,2),"")</f>
        <v/>
      </c>
      <c r="F509" s="1" t="str">
        <f t="shared" si="109"/>
        <v/>
      </c>
      <c r="G509" s="12" t="str">
        <f ca="1">IF(F509&lt;&gt;"",ROW($D$5)+MATCH(F509,INDIRECT(Analyse!$AR$7):INDIRECT(Analyse!$AS$7)),"")</f>
        <v/>
      </c>
      <c r="H509" s="1" t="str">
        <f t="shared" ca="1" si="98"/>
        <v/>
      </c>
      <c r="I509" s="1" t="e">
        <f t="shared" ca="1" si="99"/>
        <v>#VALUE!</v>
      </c>
      <c r="J509" s="1" t="str">
        <f t="shared" ca="1" si="100"/>
        <v>C</v>
      </c>
      <c r="K509" s="1" t="e">
        <f t="shared" ca="1" si="101"/>
        <v>#VALUE!</v>
      </c>
      <c r="L509" s="10" t="e">
        <f t="shared" ca="1" si="102"/>
        <v>#REF!</v>
      </c>
      <c r="M509" s="10" t="e">
        <f t="shared" ca="1" si="103"/>
        <v>#REF!</v>
      </c>
      <c r="N509" s="2" t="e">
        <f t="shared" ca="1" si="104"/>
        <v>#REF!</v>
      </c>
      <c r="O509" s="10" t="e">
        <f t="shared" ca="1" si="105"/>
        <v>#REF!</v>
      </c>
      <c r="P509" s="2" t="e">
        <f t="shared" ca="1" si="106"/>
        <v>#REF!</v>
      </c>
      <c r="R509" s="1" t="str">
        <f t="shared" si="107"/>
        <v/>
      </c>
      <c r="S509" s="2" t="e">
        <f t="shared" ca="1" si="108"/>
        <v>#REF!</v>
      </c>
      <c r="AL509" s="1"/>
      <c r="AM509" s="2"/>
    </row>
    <row r="510" spans="4:39" x14ac:dyDescent="0.2">
      <c r="D510" s="13" t="str">
        <f>IF(B510&lt;&gt;"",TRUNC(B510-Analyse!$AP$7,2),"")</f>
        <v/>
      </c>
      <c r="F510" s="1" t="str">
        <f t="shared" si="109"/>
        <v/>
      </c>
      <c r="G510" s="12" t="str">
        <f ca="1">IF(F510&lt;&gt;"",ROW($D$5)+MATCH(F510,INDIRECT(Analyse!$AR$7):INDIRECT(Analyse!$AS$7)),"")</f>
        <v/>
      </c>
      <c r="H510" s="1" t="str">
        <f t="shared" ca="1" si="98"/>
        <v/>
      </c>
      <c r="I510" s="1" t="e">
        <f t="shared" ca="1" si="99"/>
        <v>#VALUE!</v>
      </c>
      <c r="J510" s="1" t="str">
        <f t="shared" ca="1" si="100"/>
        <v>C</v>
      </c>
      <c r="K510" s="1" t="e">
        <f t="shared" ca="1" si="101"/>
        <v>#VALUE!</v>
      </c>
      <c r="L510" s="10" t="e">
        <f t="shared" ca="1" si="102"/>
        <v>#REF!</v>
      </c>
      <c r="M510" s="10" t="e">
        <f t="shared" ca="1" si="103"/>
        <v>#REF!</v>
      </c>
      <c r="N510" s="2" t="e">
        <f t="shared" ca="1" si="104"/>
        <v>#REF!</v>
      </c>
      <c r="O510" s="10" t="e">
        <f t="shared" ca="1" si="105"/>
        <v>#REF!</v>
      </c>
      <c r="P510" s="2" t="e">
        <f t="shared" ca="1" si="106"/>
        <v>#REF!</v>
      </c>
      <c r="R510" s="1" t="str">
        <f t="shared" si="107"/>
        <v/>
      </c>
      <c r="S510" s="2" t="e">
        <f t="shared" ca="1" si="108"/>
        <v>#REF!</v>
      </c>
      <c r="AL510" s="1"/>
      <c r="AM510" s="2"/>
    </row>
    <row r="511" spans="4:39" x14ac:dyDescent="0.2">
      <c r="D511" s="13" t="str">
        <f>IF(B511&lt;&gt;"",TRUNC(B511-Analyse!$AP$7,2),"")</f>
        <v/>
      </c>
      <c r="F511" s="1" t="str">
        <f t="shared" si="109"/>
        <v/>
      </c>
      <c r="G511" s="12" t="str">
        <f ca="1">IF(F511&lt;&gt;"",ROW($D$5)+MATCH(F511,INDIRECT(Analyse!$AR$7):INDIRECT(Analyse!$AS$7)),"")</f>
        <v/>
      </c>
      <c r="H511" s="1" t="str">
        <f t="shared" ca="1" si="98"/>
        <v/>
      </c>
      <c r="I511" s="1" t="e">
        <f t="shared" ca="1" si="99"/>
        <v>#VALUE!</v>
      </c>
      <c r="J511" s="1" t="str">
        <f t="shared" ca="1" si="100"/>
        <v>C</v>
      </c>
      <c r="K511" s="1" t="e">
        <f t="shared" ca="1" si="101"/>
        <v>#VALUE!</v>
      </c>
      <c r="L511" s="10" t="e">
        <f t="shared" ca="1" si="102"/>
        <v>#REF!</v>
      </c>
      <c r="M511" s="10" t="e">
        <f t="shared" ca="1" si="103"/>
        <v>#REF!</v>
      </c>
      <c r="N511" s="2" t="e">
        <f t="shared" ca="1" si="104"/>
        <v>#REF!</v>
      </c>
      <c r="O511" s="10" t="e">
        <f t="shared" ca="1" si="105"/>
        <v>#REF!</v>
      </c>
      <c r="P511" s="2" t="e">
        <f t="shared" ca="1" si="106"/>
        <v>#REF!</v>
      </c>
      <c r="R511" s="1" t="str">
        <f t="shared" si="107"/>
        <v/>
      </c>
      <c r="S511" s="2" t="e">
        <f t="shared" ca="1" si="108"/>
        <v>#REF!</v>
      </c>
      <c r="AL511" s="1"/>
      <c r="AM511" s="2"/>
    </row>
    <row r="512" spans="4:39" x14ac:dyDescent="0.2">
      <c r="D512" s="13" t="str">
        <f>IF(B512&lt;&gt;"",TRUNC(B512-Analyse!$AP$7,2),"")</f>
        <v/>
      </c>
      <c r="F512" s="1" t="str">
        <f t="shared" si="109"/>
        <v/>
      </c>
      <c r="G512" s="12" t="str">
        <f ca="1">IF(F512&lt;&gt;"",ROW($D$5)+MATCH(F512,INDIRECT(Analyse!$AR$7):INDIRECT(Analyse!$AS$7)),"")</f>
        <v/>
      </c>
      <c r="H512" s="1" t="str">
        <f t="shared" ca="1" si="98"/>
        <v/>
      </c>
      <c r="I512" s="1" t="e">
        <f t="shared" ca="1" si="99"/>
        <v>#VALUE!</v>
      </c>
      <c r="J512" s="1" t="str">
        <f t="shared" ca="1" si="100"/>
        <v>C</v>
      </c>
      <c r="K512" s="1" t="e">
        <f t="shared" ca="1" si="101"/>
        <v>#VALUE!</v>
      </c>
      <c r="L512" s="10" t="e">
        <f t="shared" ca="1" si="102"/>
        <v>#REF!</v>
      </c>
      <c r="M512" s="10" t="e">
        <f t="shared" ca="1" si="103"/>
        <v>#REF!</v>
      </c>
      <c r="N512" s="2" t="e">
        <f t="shared" ca="1" si="104"/>
        <v>#REF!</v>
      </c>
      <c r="O512" s="10" t="e">
        <f t="shared" ca="1" si="105"/>
        <v>#REF!</v>
      </c>
      <c r="P512" s="2" t="e">
        <f t="shared" ca="1" si="106"/>
        <v>#REF!</v>
      </c>
      <c r="R512" s="1" t="str">
        <f t="shared" si="107"/>
        <v/>
      </c>
      <c r="S512" s="2" t="e">
        <f t="shared" ca="1" si="108"/>
        <v>#REF!</v>
      </c>
      <c r="AL512" s="1"/>
      <c r="AM512" s="2"/>
    </row>
    <row r="513" spans="4:39" x14ac:dyDescent="0.2">
      <c r="D513" s="13" t="str">
        <f>IF(B513&lt;&gt;"",TRUNC(B513-Analyse!$AP$7,2),"")</f>
        <v/>
      </c>
      <c r="F513" s="1" t="str">
        <f t="shared" si="109"/>
        <v/>
      </c>
      <c r="G513" s="12" t="str">
        <f ca="1">IF(F513&lt;&gt;"",ROW($D$5)+MATCH(F513,INDIRECT(Analyse!$AR$7):INDIRECT(Analyse!$AS$7)),"")</f>
        <v/>
      </c>
      <c r="H513" s="1" t="str">
        <f t="shared" ca="1" si="98"/>
        <v/>
      </c>
      <c r="I513" s="1" t="e">
        <f t="shared" ca="1" si="99"/>
        <v>#VALUE!</v>
      </c>
      <c r="J513" s="1" t="str">
        <f t="shared" ca="1" si="100"/>
        <v>C</v>
      </c>
      <c r="K513" s="1" t="e">
        <f t="shared" ca="1" si="101"/>
        <v>#VALUE!</v>
      </c>
      <c r="L513" s="10" t="e">
        <f t="shared" ca="1" si="102"/>
        <v>#REF!</v>
      </c>
      <c r="M513" s="10" t="e">
        <f t="shared" ca="1" si="103"/>
        <v>#REF!</v>
      </c>
      <c r="N513" s="2" t="e">
        <f t="shared" ca="1" si="104"/>
        <v>#REF!</v>
      </c>
      <c r="O513" s="10" t="e">
        <f t="shared" ca="1" si="105"/>
        <v>#REF!</v>
      </c>
      <c r="P513" s="2" t="e">
        <f t="shared" ca="1" si="106"/>
        <v>#REF!</v>
      </c>
      <c r="R513" s="1" t="str">
        <f t="shared" si="107"/>
        <v/>
      </c>
      <c r="S513" s="2" t="e">
        <f t="shared" ca="1" si="108"/>
        <v>#REF!</v>
      </c>
      <c r="AL513" s="1"/>
      <c r="AM513" s="2"/>
    </row>
    <row r="514" spans="4:39" x14ac:dyDescent="0.2">
      <c r="D514" s="13" t="str">
        <f>IF(B514&lt;&gt;"",TRUNC(B514-Analyse!$AP$7,2),"")</f>
        <v/>
      </c>
      <c r="F514" s="1" t="str">
        <f t="shared" si="109"/>
        <v/>
      </c>
      <c r="G514" s="12" t="str">
        <f ca="1">IF(F514&lt;&gt;"",ROW($D$5)+MATCH(F514,INDIRECT(Analyse!$AR$7):INDIRECT(Analyse!$AS$7)),"")</f>
        <v/>
      </c>
      <c r="H514" s="1" t="str">
        <f t="shared" ca="1" si="98"/>
        <v/>
      </c>
      <c r="I514" s="1" t="e">
        <f t="shared" ca="1" si="99"/>
        <v>#VALUE!</v>
      </c>
      <c r="J514" s="1" t="str">
        <f t="shared" ca="1" si="100"/>
        <v>C</v>
      </c>
      <c r="K514" s="1" t="e">
        <f t="shared" ca="1" si="101"/>
        <v>#VALUE!</v>
      </c>
      <c r="L514" s="10" t="e">
        <f t="shared" ca="1" si="102"/>
        <v>#REF!</v>
      </c>
      <c r="M514" s="10" t="e">
        <f t="shared" ca="1" si="103"/>
        <v>#REF!</v>
      </c>
      <c r="N514" s="2" t="e">
        <f t="shared" ca="1" si="104"/>
        <v>#REF!</v>
      </c>
      <c r="O514" s="10" t="e">
        <f t="shared" ca="1" si="105"/>
        <v>#REF!</v>
      </c>
      <c r="P514" s="2" t="e">
        <f t="shared" ca="1" si="106"/>
        <v>#REF!</v>
      </c>
      <c r="R514" s="1" t="str">
        <f t="shared" si="107"/>
        <v/>
      </c>
      <c r="S514" s="2" t="e">
        <f t="shared" ca="1" si="108"/>
        <v>#REF!</v>
      </c>
      <c r="AL514" s="1"/>
      <c r="AM514" s="2"/>
    </row>
    <row r="515" spans="4:39" x14ac:dyDescent="0.2">
      <c r="D515" s="13" t="str">
        <f>IF(B515&lt;&gt;"",TRUNC(B515-Analyse!$AP$7,2),"")</f>
        <v/>
      </c>
      <c r="F515" s="1" t="str">
        <f t="shared" si="109"/>
        <v/>
      </c>
      <c r="G515" s="12" t="str">
        <f ca="1">IF(F515&lt;&gt;"",ROW($D$5)+MATCH(F515,INDIRECT(Analyse!$AR$7):INDIRECT(Analyse!$AS$7)),"")</f>
        <v/>
      </c>
      <c r="H515" s="1" t="str">
        <f t="shared" ca="1" si="98"/>
        <v/>
      </c>
      <c r="I515" s="1" t="e">
        <f t="shared" ca="1" si="99"/>
        <v>#VALUE!</v>
      </c>
      <c r="J515" s="1" t="str">
        <f t="shared" ca="1" si="100"/>
        <v>C</v>
      </c>
      <c r="K515" s="1" t="e">
        <f t="shared" ca="1" si="101"/>
        <v>#VALUE!</v>
      </c>
      <c r="L515" s="10" t="e">
        <f t="shared" ca="1" si="102"/>
        <v>#REF!</v>
      </c>
      <c r="M515" s="10" t="e">
        <f t="shared" ca="1" si="103"/>
        <v>#REF!</v>
      </c>
      <c r="N515" s="2" t="e">
        <f t="shared" ca="1" si="104"/>
        <v>#REF!</v>
      </c>
      <c r="O515" s="10" t="e">
        <f t="shared" ca="1" si="105"/>
        <v>#REF!</v>
      </c>
      <c r="P515" s="2" t="e">
        <f t="shared" ca="1" si="106"/>
        <v>#REF!</v>
      </c>
      <c r="R515" s="1" t="str">
        <f t="shared" si="107"/>
        <v/>
      </c>
      <c r="S515" s="2" t="e">
        <f t="shared" ca="1" si="108"/>
        <v>#REF!</v>
      </c>
      <c r="AL515" s="1"/>
      <c r="AM515" s="2"/>
    </row>
    <row r="516" spans="4:39" x14ac:dyDescent="0.2">
      <c r="D516" s="13" t="str">
        <f>IF(B516&lt;&gt;"",TRUNC(B516-Analyse!$AP$7,2),"")</f>
        <v/>
      </c>
      <c r="F516" s="1" t="str">
        <f t="shared" si="109"/>
        <v/>
      </c>
      <c r="G516" s="12" t="str">
        <f ca="1">IF(F516&lt;&gt;"",ROW($D$5)+MATCH(F516,INDIRECT(Analyse!$AR$7):INDIRECT(Analyse!$AS$7)),"")</f>
        <v/>
      </c>
      <c r="H516" s="1" t="str">
        <f t="shared" ca="1" si="98"/>
        <v/>
      </c>
      <c r="I516" s="1" t="e">
        <f t="shared" ca="1" si="99"/>
        <v>#VALUE!</v>
      </c>
      <c r="J516" s="1" t="str">
        <f t="shared" ca="1" si="100"/>
        <v>C</v>
      </c>
      <c r="K516" s="1" t="e">
        <f t="shared" ca="1" si="101"/>
        <v>#VALUE!</v>
      </c>
      <c r="L516" s="10" t="e">
        <f t="shared" ca="1" si="102"/>
        <v>#REF!</v>
      </c>
      <c r="M516" s="10" t="e">
        <f t="shared" ca="1" si="103"/>
        <v>#REF!</v>
      </c>
      <c r="N516" s="2" t="e">
        <f t="shared" ca="1" si="104"/>
        <v>#REF!</v>
      </c>
      <c r="O516" s="10" t="e">
        <f t="shared" ca="1" si="105"/>
        <v>#REF!</v>
      </c>
      <c r="P516" s="2" t="e">
        <f t="shared" ca="1" si="106"/>
        <v>#REF!</v>
      </c>
      <c r="R516" s="1" t="str">
        <f t="shared" si="107"/>
        <v/>
      </c>
      <c r="S516" s="2" t="e">
        <f t="shared" ca="1" si="108"/>
        <v>#REF!</v>
      </c>
      <c r="AL516" s="1"/>
      <c r="AM516" s="2"/>
    </row>
    <row r="517" spans="4:39" x14ac:dyDescent="0.2">
      <c r="D517" s="13" t="str">
        <f>IF(B517&lt;&gt;"",TRUNC(B517-Analyse!$AP$7,2),"")</f>
        <v/>
      </c>
      <c r="F517" s="1" t="str">
        <f t="shared" si="109"/>
        <v/>
      </c>
      <c r="G517" s="12" t="str">
        <f ca="1">IF(F517&lt;&gt;"",ROW($D$5)+MATCH(F517,INDIRECT(Analyse!$AR$7):INDIRECT(Analyse!$AS$7)),"")</f>
        <v/>
      </c>
      <c r="H517" s="1" t="str">
        <f t="shared" ca="1" si="98"/>
        <v/>
      </c>
      <c r="I517" s="1" t="e">
        <f t="shared" ca="1" si="99"/>
        <v>#VALUE!</v>
      </c>
      <c r="J517" s="1" t="str">
        <f t="shared" ca="1" si="100"/>
        <v>C</v>
      </c>
      <c r="K517" s="1" t="e">
        <f t="shared" ca="1" si="101"/>
        <v>#VALUE!</v>
      </c>
      <c r="L517" s="10" t="e">
        <f t="shared" ca="1" si="102"/>
        <v>#REF!</v>
      </c>
      <c r="M517" s="10" t="e">
        <f t="shared" ca="1" si="103"/>
        <v>#REF!</v>
      </c>
      <c r="N517" s="2" t="e">
        <f t="shared" ca="1" si="104"/>
        <v>#REF!</v>
      </c>
      <c r="O517" s="10" t="e">
        <f t="shared" ca="1" si="105"/>
        <v>#REF!</v>
      </c>
      <c r="P517" s="2" t="e">
        <f t="shared" ca="1" si="106"/>
        <v>#REF!</v>
      </c>
      <c r="R517" s="1" t="str">
        <f t="shared" si="107"/>
        <v/>
      </c>
      <c r="S517" s="2" t="e">
        <f t="shared" ca="1" si="108"/>
        <v>#REF!</v>
      </c>
      <c r="AL517" s="1"/>
      <c r="AM517" s="2"/>
    </row>
    <row r="518" spans="4:39" x14ac:dyDescent="0.2">
      <c r="D518" s="13" t="str">
        <f>IF(B518&lt;&gt;"",TRUNC(B518-Analyse!$AP$7,2),"")</f>
        <v/>
      </c>
      <c r="F518" s="1" t="str">
        <f t="shared" si="109"/>
        <v/>
      </c>
      <c r="G518" s="12" t="str">
        <f ca="1">IF(F518&lt;&gt;"",ROW($D$5)+MATCH(F518,INDIRECT(Analyse!$AR$7):INDIRECT(Analyse!$AS$7)),"")</f>
        <v/>
      </c>
      <c r="H518" s="1" t="str">
        <f t="shared" ref="H518:H581" ca="1" si="110">IF(G518&lt;&gt;"","D"&amp;$G518,"")</f>
        <v/>
      </c>
      <c r="I518" s="1" t="e">
        <f t="shared" ref="I518:I581" ca="1" si="111">"D"&amp;TEXT($G518-1,"0")</f>
        <v>#VALUE!</v>
      </c>
      <c r="J518" s="1" t="str">
        <f t="shared" ref="J518:J581" ca="1" si="112">"C"&amp;$G518</f>
        <v>C</v>
      </c>
      <c r="K518" s="1" t="e">
        <f t="shared" ref="K518:K581" ca="1" si="113">"C"&amp;TEXT($G518-1,"0")</f>
        <v>#VALUE!</v>
      </c>
      <c r="L518" s="10" t="e">
        <f t="shared" ref="L518:L581" ca="1" si="114">IF(INDIRECT(J518)&lt;&gt;"",INDIRECT(K518)-INDIRECT(J518),"")</f>
        <v>#REF!</v>
      </c>
      <c r="M518" s="10" t="e">
        <f t="shared" ref="M518:M581" ca="1" si="115">IF(L518&lt;&gt;"",INDIRECT(I518)-INDIRECT(H518),"")</f>
        <v>#REF!</v>
      </c>
      <c r="N518" s="2" t="e">
        <f t="shared" ref="N518:N581" ca="1" si="116">IF(M518&lt;&gt;"",L518/M518,"")</f>
        <v>#REF!</v>
      </c>
      <c r="O518" s="10" t="e">
        <f t="shared" ref="O518:O581" ca="1" si="117">IF(N518&lt;&gt;"",INDIRECT(K518)-N518*INDIRECT(I518),"")</f>
        <v>#REF!</v>
      </c>
      <c r="P518" s="2" t="e">
        <f t="shared" ref="P518:P581" ca="1" si="118">IF(O518&lt;&gt;"",N518*F518+O518,"")</f>
        <v>#REF!</v>
      </c>
      <c r="R518" s="1" t="str">
        <f t="shared" ref="R518:R581" si="119">F518</f>
        <v/>
      </c>
      <c r="S518" s="2" t="e">
        <f t="shared" ref="S518:S581" ca="1" si="120">P518</f>
        <v>#REF!</v>
      </c>
      <c r="AL518" s="1"/>
      <c r="AM518" s="2"/>
    </row>
    <row r="519" spans="4:39" x14ac:dyDescent="0.2">
      <c r="D519" s="13" t="str">
        <f>IF(B519&lt;&gt;"",TRUNC(B519-Analyse!$AP$7,2),"")</f>
        <v/>
      </c>
      <c r="F519" s="1" t="str">
        <f t="shared" ref="F519:F582" si="121">IF(B519&lt;&gt;"",ROUND(F518+0.1,1),"")</f>
        <v/>
      </c>
      <c r="G519" s="12" t="str">
        <f ca="1">IF(F519&lt;&gt;"",ROW($D$5)+MATCH(F519,INDIRECT(Analyse!$AR$7):INDIRECT(Analyse!$AS$7)),"")</f>
        <v/>
      </c>
      <c r="H519" s="1" t="str">
        <f t="shared" ca="1" si="110"/>
        <v/>
      </c>
      <c r="I519" s="1" t="e">
        <f t="shared" ca="1" si="111"/>
        <v>#VALUE!</v>
      </c>
      <c r="J519" s="1" t="str">
        <f t="shared" ca="1" si="112"/>
        <v>C</v>
      </c>
      <c r="K519" s="1" t="e">
        <f t="shared" ca="1" si="113"/>
        <v>#VALUE!</v>
      </c>
      <c r="L519" s="10" t="e">
        <f t="shared" ca="1" si="114"/>
        <v>#REF!</v>
      </c>
      <c r="M519" s="10" t="e">
        <f t="shared" ca="1" si="115"/>
        <v>#REF!</v>
      </c>
      <c r="N519" s="2" t="e">
        <f t="shared" ca="1" si="116"/>
        <v>#REF!</v>
      </c>
      <c r="O519" s="10" t="e">
        <f t="shared" ca="1" si="117"/>
        <v>#REF!</v>
      </c>
      <c r="P519" s="2" t="e">
        <f t="shared" ca="1" si="118"/>
        <v>#REF!</v>
      </c>
      <c r="R519" s="1" t="str">
        <f t="shared" si="119"/>
        <v/>
      </c>
      <c r="S519" s="2" t="e">
        <f t="shared" ca="1" si="120"/>
        <v>#REF!</v>
      </c>
      <c r="AL519" s="1"/>
      <c r="AM519" s="2"/>
    </row>
    <row r="520" spans="4:39" x14ac:dyDescent="0.2">
      <c r="D520" s="13" t="str">
        <f>IF(B520&lt;&gt;"",TRUNC(B520-Analyse!$AP$7,2),"")</f>
        <v/>
      </c>
      <c r="F520" s="1" t="str">
        <f t="shared" si="121"/>
        <v/>
      </c>
      <c r="G520" s="12" t="str">
        <f ca="1">IF(F520&lt;&gt;"",ROW($D$5)+MATCH(F520,INDIRECT(Analyse!$AR$7):INDIRECT(Analyse!$AS$7)),"")</f>
        <v/>
      </c>
      <c r="H520" s="1" t="str">
        <f t="shared" ca="1" si="110"/>
        <v/>
      </c>
      <c r="I520" s="1" t="e">
        <f t="shared" ca="1" si="111"/>
        <v>#VALUE!</v>
      </c>
      <c r="J520" s="1" t="str">
        <f t="shared" ca="1" si="112"/>
        <v>C</v>
      </c>
      <c r="K520" s="1" t="e">
        <f t="shared" ca="1" si="113"/>
        <v>#VALUE!</v>
      </c>
      <c r="L520" s="10" t="e">
        <f t="shared" ca="1" si="114"/>
        <v>#REF!</v>
      </c>
      <c r="M520" s="10" t="e">
        <f t="shared" ca="1" si="115"/>
        <v>#REF!</v>
      </c>
      <c r="N520" s="2" t="e">
        <f t="shared" ca="1" si="116"/>
        <v>#REF!</v>
      </c>
      <c r="O520" s="10" t="e">
        <f t="shared" ca="1" si="117"/>
        <v>#REF!</v>
      </c>
      <c r="P520" s="2" t="e">
        <f t="shared" ca="1" si="118"/>
        <v>#REF!</v>
      </c>
      <c r="R520" s="1" t="str">
        <f t="shared" si="119"/>
        <v/>
      </c>
      <c r="S520" s="2" t="e">
        <f t="shared" ca="1" si="120"/>
        <v>#REF!</v>
      </c>
      <c r="AL520" s="1"/>
      <c r="AM520" s="2"/>
    </row>
    <row r="521" spans="4:39" x14ac:dyDescent="0.2">
      <c r="D521" s="13" t="str">
        <f>IF(B521&lt;&gt;"",TRUNC(B521-Analyse!$AP$7,2),"")</f>
        <v/>
      </c>
      <c r="F521" s="1" t="str">
        <f t="shared" si="121"/>
        <v/>
      </c>
      <c r="G521" s="12" t="str">
        <f ca="1">IF(F521&lt;&gt;"",ROW($D$5)+MATCH(F521,INDIRECT(Analyse!$AR$7):INDIRECT(Analyse!$AS$7)),"")</f>
        <v/>
      </c>
      <c r="H521" s="1" t="str">
        <f t="shared" ca="1" si="110"/>
        <v/>
      </c>
      <c r="I521" s="1" t="e">
        <f t="shared" ca="1" si="111"/>
        <v>#VALUE!</v>
      </c>
      <c r="J521" s="1" t="str">
        <f t="shared" ca="1" si="112"/>
        <v>C</v>
      </c>
      <c r="K521" s="1" t="e">
        <f t="shared" ca="1" si="113"/>
        <v>#VALUE!</v>
      </c>
      <c r="L521" s="10" t="e">
        <f t="shared" ca="1" si="114"/>
        <v>#REF!</v>
      </c>
      <c r="M521" s="10" t="e">
        <f t="shared" ca="1" si="115"/>
        <v>#REF!</v>
      </c>
      <c r="N521" s="2" t="e">
        <f t="shared" ca="1" si="116"/>
        <v>#REF!</v>
      </c>
      <c r="O521" s="10" t="e">
        <f t="shared" ca="1" si="117"/>
        <v>#REF!</v>
      </c>
      <c r="P521" s="2" t="e">
        <f t="shared" ca="1" si="118"/>
        <v>#REF!</v>
      </c>
      <c r="R521" s="1" t="str">
        <f t="shared" si="119"/>
        <v/>
      </c>
      <c r="S521" s="2" t="e">
        <f t="shared" ca="1" si="120"/>
        <v>#REF!</v>
      </c>
      <c r="AL521" s="1"/>
      <c r="AM521" s="2"/>
    </row>
    <row r="522" spans="4:39" x14ac:dyDescent="0.2">
      <c r="D522" s="13" t="str">
        <f>IF(B522&lt;&gt;"",TRUNC(B522-Analyse!$AP$7,2),"")</f>
        <v/>
      </c>
      <c r="F522" s="1" t="str">
        <f t="shared" si="121"/>
        <v/>
      </c>
      <c r="G522" s="12" t="str">
        <f ca="1">IF(F522&lt;&gt;"",ROW($D$5)+MATCH(F522,INDIRECT(Analyse!$AR$7):INDIRECT(Analyse!$AS$7)),"")</f>
        <v/>
      </c>
      <c r="H522" s="1" t="str">
        <f t="shared" ca="1" si="110"/>
        <v/>
      </c>
      <c r="I522" s="1" t="e">
        <f t="shared" ca="1" si="111"/>
        <v>#VALUE!</v>
      </c>
      <c r="J522" s="1" t="str">
        <f t="shared" ca="1" si="112"/>
        <v>C</v>
      </c>
      <c r="K522" s="1" t="e">
        <f t="shared" ca="1" si="113"/>
        <v>#VALUE!</v>
      </c>
      <c r="L522" s="10" t="e">
        <f t="shared" ca="1" si="114"/>
        <v>#REF!</v>
      </c>
      <c r="M522" s="10" t="e">
        <f t="shared" ca="1" si="115"/>
        <v>#REF!</v>
      </c>
      <c r="N522" s="2" t="e">
        <f t="shared" ca="1" si="116"/>
        <v>#REF!</v>
      </c>
      <c r="O522" s="10" t="e">
        <f t="shared" ca="1" si="117"/>
        <v>#REF!</v>
      </c>
      <c r="P522" s="2" t="e">
        <f t="shared" ca="1" si="118"/>
        <v>#REF!</v>
      </c>
      <c r="R522" s="1" t="str">
        <f t="shared" si="119"/>
        <v/>
      </c>
      <c r="S522" s="2" t="e">
        <f t="shared" ca="1" si="120"/>
        <v>#REF!</v>
      </c>
      <c r="AL522" s="1"/>
      <c r="AM522" s="2"/>
    </row>
    <row r="523" spans="4:39" x14ac:dyDescent="0.2">
      <c r="D523" s="13" t="str">
        <f>IF(B523&lt;&gt;"",TRUNC(B523-Analyse!$AP$7,2),"")</f>
        <v/>
      </c>
      <c r="F523" s="1" t="str">
        <f t="shared" si="121"/>
        <v/>
      </c>
      <c r="G523" s="12" t="str">
        <f ca="1">IF(F523&lt;&gt;"",ROW($D$5)+MATCH(F523,INDIRECT(Analyse!$AR$7):INDIRECT(Analyse!$AS$7)),"")</f>
        <v/>
      </c>
      <c r="H523" s="1" t="str">
        <f t="shared" ca="1" si="110"/>
        <v/>
      </c>
      <c r="I523" s="1" t="e">
        <f t="shared" ca="1" si="111"/>
        <v>#VALUE!</v>
      </c>
      <c r="J523" s="1" t="str">
        <f t="shared" ca="1" si="112"/>
        <v>C</v>
      </c>
      <c r="K523" s="1" t="e">
        <f t="shared" ca="1" si="113"/>
        <v>#VALUE!</v>
      </c>
      <c r="L523" s="10" t="e">
        <f t="shared" ca="1" si="114"/>
        <v>#REF!</v>
      </c>
      <c r="M523" s="10" t="e">
        <f t="shared" ca="1" si="115"/>
        <v>#REF!</v>
      </c>
      <c r="N523" s="2" t="e">
        <f t="shared" ca="1" si="116"/>
        <v>#REF!</v>
      </c>
      <c r="O523" s="10" t="e">
        <f t="shared" ca="1" si="117"/>
        <v>#REF!</v>
      </c>
      <c r="P523" s="2" t="e">
        <f t="shared" ca="1" si="118"/>
        <v>#REF!</v>
      </c>
      <c r="R523" s="1" t="str">
        <f t="shared" si="119"/>
        <v/>
      </c>
      <c r="S523" s="2" t="e">
        <f t="shared" ca="1" si="120"/>
        <v>#REF!</v>
      </c>
      <c r="AL523" s="1"/>
      <c r="AM523" s="2"/>
    </row>
    <row r="524" spans="4:39" x14ac:dyDescent="0.2">
      <c r="D524" s="13" t="str">
        <f>IF(B524&lt;&gt;"",TRUNC(B524-Analyse!$AP$7,2),"")</f>
        <v/>
      </c>
      <c r="F524" s="1" t="str">
        <f t="shared" si="121"/>
        <v/>
      </c>
      <c r="G524" s="12" t="str">
        <f ca="1">IF(F524&lt;&gt;"",ROW($D$5)+MATCH(F524,INDIRECT(Analyse!$AR$7):INDIRECT(Analyse!$AS$7)),"")</f>
        <v/>
      </c>
      <c r="H524" s="1" t="str">
        <f t="shared" ca="1" si="110"/>
        <v/>
      </c>
      <c r="I524" s="1" t="e">
        <f t="shared" ca="1" si="111"/>
        <v>#VALUE!</v>
      </c>
      <c r="J524" s="1" t="str">
        <f t="shared" ca="1" si="112"/>
        <v>C</v>
      </c>
      <c r="K524" s="1" t="e">
        <f t="shared" ca="1" si="113"/>
        <v>#VALUE!</v>
      </c>
      <c r="L524" s="10" t="e">
        <f t="shared" ca="1" si="114"/>
        <v>#REF!</v>
      </c>
      <c r="M524" s="10" t="e">
        <f t="shared" ca="1" si="115"/>
        <v>#REF!</v>
      </c>
      <c r="N524" s="2" t="e">
        <f t="shared" ca="1" si="116"/>
        <v>#REF!</v>
      </c>
      <c r="O524" s="10" t="e">
        <f t="shared" ca="1" si="117"/>
        <v>#REF!</v>
      </c>
      <c r="P524" s="2" t="e">
        <f t="shared" ca="1" si="118"/>
        <v>#REF!</v>
      </c>
      <c r="R524" s="1" t="str">
        <f t="shared" si="119"/>
        <v/>
      </c>
      <c r="S524" s="2" t="e">
        <f t="shared" ca="1" si="120"/>
        <v>#REF!</v>
      </c>
      <c r="AL524" s="1"/>
      <c r="AM524" s="2"/>
    </row>
    <row r="525" spans="4:39" x14ac:dyDescent="0.2">
      <c r="D525" s="13" t="str">
        <f>IF(B525&lt;&gt;"",TRUNC(B525-Analyse!$AP$7,2),"")</f>
        <v/>
      </c>
      <c r="F525" s="1" t="str">
        <f t="shared" si="121"/>
        <v/>
      </c>
      <c r="G525" s="12" t="str">
        <f ca="1">IF(F525&lt;&gt;"",ROW($D$5)+MATCH(F525,INDIRECT(Analyse!$AR$7):INDIRECT(Analyse!$AS$7)),"")</f>
        <v/>
      </c>
      <c r="H525" s="1" t="str">
        <f t="shared" ca="1" si="110"/>
        <v/>
      </c>
      <c r="I525" s="1" t="e">
        <f t="shared" ca="1" si="111"/>
        <v>#VALUE!</v>
      </c>
      <c r="J525" s="1" t="str">
        <f t="shared" ca="1" si="112"/>
        <v>C</v>
      </c>
      <c r="K525" s="1" t="e">
        <f t="shared" ca="1" si="113"/>
        <v>#VALUE!</v>
      </c>
      <c r="L525" s="10" t="e">
        <f t="shared" ca="1" si="114"/>
        <v>#REF!</v>
      </c>
      <c r="M525" s="10" t="e">
        <f t="shared" ca="1" si="115"/>
        <v>#REF!</v>
      </c>
      <c r="N525" s="2" t="e">
        <f t="shared" ca="1" si="116"/>
        <v>#REF!</v>
      </c>
      <c r="O525" s="10" t="e">
        <f t="shared" ca="1" si="117"/>
        <v>#REF!</v>
      </c>
      <c r="P525" s="2" t="e">
        <f t="shared" ca="1" si="118"/>
        <v>#REF!</v>
      </c>
      <c r="R525" s="1" t="str">
        <f t="shared" si="119"/>
        <v/>
      </c>
      <c r="S525" s="2" t="e">
        <f t="shared" ca="1" si="120"/>
        <v>#REF!</v>
      </c>
      <c r="AL525" s="1"/>
      <c r="AM525" s="2"/>
    </row>
    <row r="526" spans="4:39" x14ac:dyDescent="0.2">
      <c r="D526" s="13" t="str">
        <f>IF(B526&lt;&gt;"",TRUNC(B526-Analyse!$AP$7,2),"")</f>
        <v/>
      </c>
      <c r="F526" s="1" t="str">
        <f t="shared" si="121"/>
        <v/>
      </c>
      <c r="G526" s="12" t="str">
        <f ca="1">IF(F526&lt;&gt;"",ROW($D$5)+MATCH(F526,INDIRECT(Analyse!$AR$7):INDIRECT(Analyse!$AS$7)),"")</f>
        <v/>
      </c>
      <c r="H526" s="1" t="str">
        <f t="shared" ca="1" si="110"/>
        <v/>
      </c>
      <c r="I526" s="1" t="e">
        <f t="shared" ca="1" si="111"/>
        <v>#VALUE!</v>
      </c>
      <c r="J526" s="1" t="str">
        <f t="shared" ca="1" si="112"/>
        <v>C</v>
      </c>
      <c r="K526" s="1" t="e">
        <f t="shared" ca="1" si="113"/>
        <v>#VALUE!</v>
      </c>
      <c r="L526" s="10" t="e">
        <f t="shared" ca="1" si="114"/>
        <v>#REF!</v>
      </c>
      <c r="M526" s="10" t="e">
        <f t="shared" ca="1" si="115"/>
        <v>#REF!</v>
      </c>
      <c r="N526" s="2" t="e">
        <f t="shared" ca="1" si="116"/>
        <v>#REF!</v>
      </c>
      <c r="O526" s="10" t="e">
        <f t="shared" ca="1" si="117"/>
        <v>#REF!</v>
      </c>
      <c r="P526" s="2" t="e">
        <f t="shared" ca="1" si="118"/>
        <v>#REF!</v>
      </c>
      <c r="R526" s="1" t="str">
        <f t="shared" si="119"/>
        <v/>
      </c>
      <c r="S526" s="2" t="e">
        <f t="shared" ca="1" si="120"/>
        <v>#REF!</v>
      </c>
      <c r="AL526" s="1"/>
      <c r="AM526" s="2"/>
    </row>
    <row r="527" spans="4:39" x14ac:dyDescent="0.2">
      <c r="D527" s="13" t="str">
        <f>IF(B527&lt;&gt;"",TRUNC(B527-Analyse!$AP$7,2),"")</f>
        <v/>
      </c>
      <c r="F527" s="1" t="str">
        <f t="shared" si="121"/>
        <v/>
      </c>
      <c r="G527" s="12" t="str">
        <f ca="1">IF(F527&lt;&gt;"",ROW($D$5)+MATCH(F527,INDIRECT(Analyse!$AR$7):INDIRECT(Analyse!$AS$7)),"")</f>
        <v/>
      </c>
      <c r="H527" s="1" t="str">
        <f t="shared" ca="1" si="110"/>
        <v/>
      </c>
      <c r="I527" s="1" t="e">
        <f t="shared" ca="1" si="111"/>
        <v>#VALUE!</v>
      </c>
      <c r="J527" s="1" t="str">
        <f t="shared" ca="1" si="112"/>
        <v>C</v>
      </c>
      <c r="K527" s="1" t="e">
        <f t="shared" ca="1" si="113"/>
        <v>#VALUE!</v>
      </c>
      <c r="L527" s="10" t="e">
        <f t="shared" ca="1" si="114"/>
        <v>#REF!</v>
      </c>
      <c r="M527" s="10" t="e">
        <f t="shared" ca="1" si="115"/>
        <v>#REF!</v>
      </c>
      <c r="N527" s="2" t="e">
        <f t="shared" ca="1" si="116"/>
        <v>#REF!</v>
      </c>
      <c r="O527" s="10" t="e">
        <f t="shared" ca="1" si="117"/>
        <v>#REF!</v>
      </c>
      <c r="P527" s="2" t="e">
        <f t="shared" ca="1" si="118"/>
        <v>#REF!</v>
      </c>
      <c r="R527" s="1" t="str">
        <f t="shared" si="119"/>
        <v/>
      </c>
      <c r="S527" s="2" t="e">
        <f t="shared" ca="1" si="120"/>
        <v>#REF!</v>
      </c>
      <c r="AL527" s="1"/>
      <c r="AM527" s="2"/>
    </row>
    <row r="528" spans="4:39" x14ac:dyDescent="0.2">
      <c r="D528" s="13" t="str">
        <f>IF(B528&lt;&gt;"",TRUNC(B528-Analyse!$AP$7,2),"")</f>
        <v/>
      </c>
      <c r="F528" s="1" t="str">
        <f t="shared" si="121"/>
        <v/>
      </c>
      <c r="G528" s="12" t="str">
        <f ca="1">IF(F528&lt;&gt;"",ROW($D$5)+MATCH(F528,INDIRECT(Analyse!$AR$7):INDIRECT(Analyse!$AS$7)),"")</f>
        <v/>
      </c>
      <c r="H528" s="1" t="str">
        <f t="shared" ca="1" si="110"/>
        <v/>
      </c>
      <c r="I528" s="1" t="e">
        <f t="shared" ca="1" si="111"/>
        <v>#VALUE!</v>
      </c>
      <c r="J528" s="1" t="str">
        <f t="shared" ca="1" si="112"/>
        <v>C</v>
      </c>
      <c r="K528" s="1" t="e">
        <f t="shared" ca="1" si="113"/>
        <v>#VALUE!</v>
      </c>
      <c r="L528" s="10" t="e">
        <f t="shared" ca="1" si="114"/>
        <v>#REF!</v>
      </c>
      <c r="M528" s="10" t="e">
        <f t="shared" ca="1" si="115"/>
        <v>#REF!</v>
      </c>
      <c r="N528" s="2" t="e">
        <f t="shared" ca="1" si="116"/>
        <v>#REF!</v>
      </c>
      <c r="O528" s="10" t="e">
        <f t="shared" ca="1" si="117"/>
        <v>#REF!</v>
      </c>
      <c r="P528" s="2" t="e">
        <f t="shared" ca="1" si="118"/>
        <v>#REF!</v>
      </c>
      <c r="R528" s="1" t="str">
        <f t="shared" si="119"/>
        <v/>
      </c>
      <c r="S528" s="2" t="e">
        <f t="shared" ca="1" si="120"/>
        <v>#REF!</v>
      </c>
      <c r="AL528" s="1"/>
      <c r="AM528" s="2"/>
    </row>
    <row r="529" spans="4:39" x14ac:dyDescent="0.2">
      <c r="D529" s="13" t="str">
        <f>IF(B529&lt;&gt;"",TRUNC(B529-Analyse!$AP$7,2),"")</f>
        <v/>
      </c>
      <c r="F529" s="1" t="str">
        <f t="shared" si="121"/>
        <v/>
      </c>
      <c r="G529" s="12" t="str">
        <f ca="1">IF(F529&lt;&gt;"",ROW($D$5)+MATCH(F529,INDIRECT(Analyse!$AR$7):INDIRECT(Analyse!$AS$7)),"")</f>
        <v/>
      </c>
      <c r="H529" s="1" t="str">
        <f t="shared" ca="1" si="110"/>
        <v/>
      </c>
      <c r="I529" s="1" t="e">
        <f t="shared" ca="1" si="111"/>
        <v>#VALUE!</v>
      </c>
      <c r="J529" s="1" t="str">
        <f t="shared" ca="1" si="112"/>
        <v>C</v>
      </c>
      <c r="K529" s="1" t="e">
        <f t="shared" ca="1" si="113"/>
        <v>#VALUE!</v>
      </c>
      <c r="L529" s="10" t="e">
        <f t="shared" ca="1" si="114"/>
        <v>#REF!</v>
      </c>
      <c r="M529" s="10" t="e">
        <f t="shared" ca="1" si="115"/>
        <v>#REF!</v>
      </c>
      <c r="N529" s="2" t="e">
        <f t="shared" ca="1" si="116"/>
        <v>#REF!</v>
      </c>
      <c r="O529" s="10" t="e">
        <f t="shared" ca="1" si="117"/>
        <v>#REF!</v>
      </c>
      <c r="P529" s="2" t="e">
        <f t="shared" ca="1" si="118"/>
        <v>#REF!</v>
      </c>
      <c r="R529" s="1" t="str">
        <f t="shared" si="119"/>
        <v/>
      </c>
      <c r="S529" s="2" t="e">
        <f t="shared" ca="1" si="120"/>
        <v>#REF!</v>
      </c>
      <c r="AL529" s="1"/>
      <c r="AM529" s="2"/>
    </row>
    <row r="530" spans="4:39" x14ac:dyDescent="0.2">
      <c r="D530" s="13" t="str">
        <f>IF(B530&lt;&gt;"",TRUNC(B530-Analyse!$AP$7,2),"")</f>
        <v/>
      </c>
      <c r="F530" s="1" t="str">
        <f t="shared" si="121"/>
        <v/>
      </c>
      <c r="G530" s="12" t="str">
        <f ca="1">IF(F530&lt;&gt;"",ROW($D$5)+MATCH(F530,INDIRECT(Analyse!$AR$7):INDIRECT(Analyse!$AS$7)),"")</f>
        <v/>
      </c>
      <c r="H530" s="1" t="str">
        <f t="shared" ca="1" si="110"/>
        <v/>
      </c>
      <c r="I530" s="1" t="e">
        <f t="shared" ca="1" si="111"/>
        <v>#VALUE!</v>
      </c>
      <c r="J530" s="1" t="str">
        <f t="shared" ca="1" si="112"/>
        <v>C</v>
      </c>
      <c r="K530" s="1" t="e">
        <f t="shared" ca="1" si="113"/>
        <v>#VALUE!</v>
      </c>
      <c r="L530" s="10" t="e">
        <f t="shared" ca="1" si="114"/>
        <v>#REF!</v>
      </c>
      <c r="M530" s="10" t="e">
        <f t="shared" ca="1" si="115"/>
        <v>#REF!</v>
      </c>
      <c r="N530" s="2" t="e">
        <f t="shared" ca="1" si="116"/>
        <v>#REF!</v>
      </c>
      <c r="O530" s="10" t="e">
        <f t="shared" ca="1" si="117"/>
        <v>#REF!</v>
      </c>
      <c r="P530" s="2" t="e">
        <f t="shared" ca="1" si="118"/>
        <v>#REF!</v>
      </c>
      <c r="R530" s="1" t="str">
        <f t="shared" si="119"/>
        <v/>
      </c>
      <c r="S530" s="2" t="e">
        <f t="shared" ca="1" si="120"/>
        <v>#REF!</v>
      </c>
      <c r="AL530" s="1"/>
      <c r="AM530" s="2"/>
    </row>
    <row r="531" spans="4:39" x14ac:dyDescent="0.2">
      <c r="D531" s="13" t="str">
        <f>IF(B531&lt;&gt;"",TRUNC(B531-Analyse!$AP$7,2),"")</f>
        <v/>
      </c>
      <c r="F531" s="1" t="str">
        <f t="shared" si="121"/>
        <v/>
      </c>
      <c r="G531" s="12" t="str">
        <f ca="1">IF(F531&lt;&gt;"",ROW($D$5)+MATCH(F531,INDIRECT(Analyse!$AR$7):INDIRECT(Analyse!$AS$7)),"")</f>
        <v/>
      </c>
      <c r="H531" s="1" t="str">
        <f t="shared" ca="1" si="110"/>
        <v/>
      </c>
      <c r="I531" s="1" t="e">
        <f t="shared" ca="1" si="111"/>
        <v>#VALUE!</v>
      </c>
      <c r="J531" s="1" t="str">
        <f t="shared" ca="1" si="112"/>
        <v>C</v>
      </c>
      <c r="K531" s="1" t="e">
        <f t="shared" ca="1" si="113"/>
        <v>#VALUE!</v>
      </c>
      <c r="L531" s="10" t="e">
        <f t="shared" ca="1" si="114"/>
        <v>#REF!</v>
      </c>
      <c r="M531" s="10" t="e">
        <f t="shared" ca="1" si="115"/>
        <v>#REF!</v>
      </c>
      <c r="N531" s="2" t="e">
        <f t="shared" ca="1" si="116"/>
        <v>#REF!</v>
      </c>
      <c r="O531" s="10" t="e">
        <f t="shared" ca="1" si="117"/>
        <v>#REF!</v>
      </c>
      <c r="P531" s="2" t="e">
        <f t="shared" ca="1" si="118"/>
        <v>#REF!</v>
      </c>
      <c r="R531" s="1" t="str">
        <f t="shared" si="119"/>
        <v/>
      </c>
      <c r="S531" s="2" t="e">
        <f t="shared" ca="1" si="120"/>
        <v>#REF!</v>
      </c>
      <c r="AL531" s="1"/>
      <c r="AM531" s="2"/>
    </row>
    <row r="532" spans="4:39" x14ac:dyDescent="0.2">
      <c r="D532" s="13" t="str">
        <f>IF(B532&lt;&gt;"",TRUNC(B532-Analyse!$AP$7,2),"")</f>
        <v/>
      </c>
      <c r="F532" s="1" t="str">
        <f t="shared" si="121"/>
        <v/>
      </c>
      <c r="G532" s="12" t="str">
        <f ca="1">IF(F532&lt;&gt;"",ROW($D$5)+MATCH(F532,INDIRECT(Analyse!$AR$7):INDIRECT(Analyse!$AS$7)),"")</f>
        <v/>
      </c>
      <c r="H532" s="1" t="str">
        <f t="shared" ca="1" si="110"/>
        <v/>
      </c>
      <c r="I532" s="1" t="e">
        <f t="shared" ca="1" si="111"/>
        <v>#VALUE!</v>
      </c>
      <c r="J532" s="1" t="str">
        <f t="shared" ca="1" si="112"/>
        <v>C</v>
      </c>
      <c r="K532" s="1" t="e">
        <f t="shared" ca="1" si="113"/>
        <v>#VALUE!</v>
      </c>
      <c r="L532" s="10" t="e">
        <f t="shared" ca="1" si="114"/>
        <v>#REF!</v>
      </c>
      <c r="M532" s="10" t="e">
        <f t="shared" ca="1" si="115"/>
        <v>#REF!</v>
      </c>
      <c r="N532" s="2" t="e">
        <f t="shared" ca="1" si="116"/>
        <v>#REF!</v>
      </c>
      <c r="O532" s="10" t="e">
        <f t="shared" ca="1" si="117"/>
        <v>#REF!</v>
      </c>
      <c r="P532" s="2" t="e">
        <f t="shared" ca="1" si="118"/>
        <v>#REF!</v>
      </c>
      <c r="R532" s="1" t="str">
        <f t="shared" si="119"/>
        <v/>
      </c>
      <c r="S532" s="2" t="e">
        <f t="shared" ca="1" si="120"/>
        <v>#REF!</v>
      </c>
      <c r="AL532" s="1"/>
      <c r="AM532" s="2"/>
    </row>
    <row r="533" spans="4:39" x14ac:dyDescent="0.2">
      <c r="D533" s="13" t="str">
        <f>IF(B533&lt;&gt;"",TRUNC(B533-Analyse!$AP$7,2),"")</f>
        <v/>
      </c>
      <c r="F533" s="1" t="str">
        <f t="shared" si="121"/>
        <v/>
      </c>
      <c r="G533" s="12" t="str">
        <f ca="1">IF(F533&lt;&gt;"",ROW($D$5)+MATCH(F533,INDIRECT(Analyse!$AR$7):INDIRECT(Analyse!$AS$7)),"")</f>
        <v/>
      </c>
      <c r="H533" s="1" t="str">
        <f t="shared" ca="1" si="110"/>
        <v/>
      </c>
      <c r="I533" s="1" t="e">
        <f t="shared" ca="1" si="111"/>
        <v>#VALUE!</v>
      </c>
      <c r="J533" s="1" t="str">
        <f t="shared" ca="1" si="112"/>
        <v>C</v>
      </c>
      <c r="K533" s="1" t="e">
        <f t="shared" ca="1" si="113"/>
        <v>#VALUE!</v>
      </c>
      <c r="L533" s="10" t="e">
        <f t="shared" ca="1" si="114"/>
        <v>#REF!</v>
      </c>
      <c r="M533" s="10" t="e">
        <f t="shared" ca="1" si="115"/>
        <v>#REF!</v>
      </c>
      <c r="N533" s="2" t="e">
        <f t="shared" ca="1" si="116"/>
        <v>#REF!</v>
      </c>
      <c r="O533" s="10" t="e">
        <f t="shared" ca="1" si="117"/>
        <v>#REF!</v>
      </c>
      <c r="P533" s="2" t="e">
        <f t="shared" ca="1" si="118"/>
        <v>#REF!</v>
      </c>
      <c r="R533" s="1" t="str">
        <f t="shared" si="119"/>
        <v/>
      </c>
      <c r="S533" s="2" t="e">
        <f t="shared" ca="1" si="120"/>
        <v>#REF!</v>
      </c>
      <c r="AL533" s="1"/>
      <c r="AM533" s="2"/>
    </row>
    <row r="534" spans="4:39" x14ac:dyDescent="0.2">
      <c r="D534" s="13" t="str">
        <f>IF(B534&lt;&gt;"",TRUNC(B534-Analyse!$AP$7,2),"")</f>
        <v/>
      </c>
      <c r="F534" s="1" t="str">
        <f t="shared" si="121"/>
        <v/>
      </c>
      <c r="G534" s="12" t="str">
        <f ca="1">IF(F534&lt;&gt;"",ROW($D$5)+MATCH(F534,INDIRECT(Analyse!$AR$7):INDIRECT(Analyse!$AS$7)),"")</f>
        <v/>
      </c>
      <c r="H534" s="1" t="str">
        <f t="shared" ca="1" si="110"/>
        <v/>
      </c>
      <c r="I534" s="1" t="e">
        <f t="shared" ca="1" si="111"/>
        <v>#VALUE!</v>
      </c>
      <c r="J534" s="1" t="str">
        <f t="shared" ca="1" si="112"/>
        <v>C</v>
      </c>
      <c r="K534" s="1" t="e">
        <f t="shared" ca="1" si="113"/>
        <v>#VALUE!</v>
      </c>
      <c r="L534" s="10" t="e">
        <f t="shared" ca="1" si="114"/>
        <v>#REF!</v>
      </c>
      <c r="M534" s="10" t="e">
        <f t="shared" ca="1" si="115"/>
        <v>#REF!</v>
      </c>
      <c r="N534" s="2" t="e">
        <f t="shared" ca="1" si="116"/>
        <v>#REF!</v>
      </c>
      <c r="O534" s="10" t="e">
        <f t="shared" ca="1" si="117"/>
        <v>#REF!</v>
      </c>
      <c r="P534" s="2" t="e">
        <f t="shared" ca="1" si="118"/>
        <v>#REF!</v>
      </c>
      <c r="R534" s="1" t="str">
        <f t="shared" si="119"/>
        <v/>
      </c>
      <c r="S534" s="2" t="e">
        <f t="shared" ca="1" si="120"/>
        <v>#REF!</v>
      </c>
      <c r="AL534" s="1"/>
      <c r="AM534" s="2"/>
    </row>
    <row r="535" spans="4:39" x14ac:dyDescent="0.2">
      <c r="D535" s="13" t="str">
        <f>IF(B535&lt;&gt;"",TRUNC(B535-Analyse!$AP$7,2),"")</f>
        <v/>
      </c>
      <c r="F535" s="1" t="str">
        <f t="shared" si="121"/>
        <v/>
      </c>
      <c r="G535" s="12" t="str">
        <f ca="1">IF(F535&lt;&gt;"",ROW($D$5)+MATCH(F535,INDIRECT(Analyse!$AR$7):INDIRECT(Analyse!$AS$7)),"")</f>
        <v/>
      </c>
      <c r="H535" s="1" t="str">
        <f t="shared" ca="1" si="110"/>
        <v/>
      </c>
      <c r="I535" s="1" t="e">
        <f t="shared" ca="1" si="111"/>
        <v>#VALUE!</v>
      </c>
      <c r="J535" s="1" t="str">
        <f t="shared" ca="1" si="112"/>
        <v>C</v>
      </c>
      <c r="K535" s="1" t="e">
        <f t="shared" ca="1" si="113"/>
        <v>#VALUE!</v>
      </c>
      <c r="L535" s="10" t="e">
        <f t="shared" ca="1" si="114"/>
        <v>#REF!</v>
      </c>
      <c r="M535" s="10" t="e">
        <f t="shared" ca="1" si="115"/>
        <v>#REF!</v>
      </c>
      <c r="N535" s="2" t="e">
        <f t="shared" ca="1" si="116"/>
        <v>#REF!</v>
      </c>
      <c r="O535" s="10" t="e">
        <f t="shared" ca="1" si="117"/>
        <v>#REF!</v>
      </c>
      <c r="P535" s="2" t="e">
        <f t="shared" ca="1" si="118"/>
        <v>#REF!</v>
      </c>
      <c r="R535" s="1" t="str">
        <f t="shared" si="119"/>
        <v/>
      </c>
      <c r="S535" s="2" t="e">
        <f t="shared" ca="1" si="120"/>
        <v>#REF!</v>
      </c>
      <c r="AL535" s="1"/>
      <c r="AM535" s="2"/>
    </row>
    <row r="536" spans="4:39" x14ac:dyDescent="0.2">
      <c r="D536" s="13" t="str">
        <f>IF(B536&lt;&gt;"",TRUNC(B536-Analyse!$AP$7,2),"")</f>
        <v/>
      </c>
      <c r="F536" s="1" t="str">
        <f t="shared" si="121"/>
        <v/>
      </c>
      <c r="G536" s="12" t="str">
        <f ca="1">IF(F536&lt;&gt;"",ROW($D$5)+MATCH(F536,INDIRECT(Analyse!$AR$7):INDIRECT(Analyse!$AS$7)),"")</f>
        <v/>
      </c>
      <c r="H536" s="1" t="str">
        <f t="shared" ca="1" si="110"/>
        <v/>
      </c>
      <c r="I536" s="1" t="e">
        <f t="shared" ca="1" si="111"/>
        <v>#VALUE!</v>
      </c>
      <c r="J536" s="1" t="str">
        <f t="shared" ca="1" si="112"/>
        <v>C</v>
      </c>
      <c r="K536" s="1" t="e">
        <f t="shared" ca="1" si="113"/>
        <v>#VALUE!</v>
      </c>
      <c r="L536" s="10" t="e">
        <f t="shared" ca="1" si="114"/>
        <v>#REF!</v>
      </c>
      <c r="M536" s="10" t="e">
        <f t="shared" ca="1" si="115"/>
        <v>#REF!</v>
      </c>
      <c r="N536" s="2" t="e">
        <f t="shared" ca="1" si="116"/>
        <v>#REF!</v>
      </c>
      <c r="O536" s="10" t="e">
        <f t="shared" ca="1" si="117"/>
        <v>#REF!</v>
      </c>
      <c r="P536" s="2" t="e">
        <f t="shared" ca="1" si="118"/>
        <v>#REF!</v>
      </c>
      <c r="R536" s="1" t="str">
        <f t="shared" si="119"/>
        <v/>
      </c>
      <c r="S536" s="2" t="e">
        <f t="shared" ca="1" si="120"/>
        <v>#REF!</v>
      </c>
      <c r="AL536" s="1"/>
      <c r="AM536" s="2"/>
    </row>
    <row r="537" spans="4:39" x14ac:dyDescent="0.2">
      <c r="D537" s="13" t="str">
        <f>IF(B537&lt;&gt;"",TRUNC(B537-Analyse!$AP$7,2),"")</f>
        <v/>
      </c>
      <c r="F537" s="1" t="str">
        <f t="shared" si="121"/>
        <v/>
      </c>
      <c r="G537" s="12" t="str">
        <f ca="1">IF(F537&lt;&gt;"",ROW($D$5)+MATCH(F537,INDIRECT(Analyse!$AR$7):INDIRECT(Analyse!$AS$7)),"")</f>
        <v/>
      </c>
      <c r="H537" s="1" t="str">
        <f t="shared" ca="1" si="110"/>
        <v/>
      </c>
      <c r="I537" s="1" t="e">
        <f t="shared" ca="1" si="111"/>
        <v>#VALUE!</v>
      </c>
      <c r="J537" s="1" t="str">
        <f t="shared" ca="1" si="112"/>
        <v>C</v>
      </c>
      <c r="K537" s="1" t="e">
        <f t="shared" ca="1" si="113"/>
        <v>#VALUE!</v>
      </c>
      <c r="L537" s="10" t="e">
        <f t="shared" ca="1" si="114"/>
        <v>#REF!</v>
      </c>
      <c r="M537" s="10" t="e">
        <f t="shared" ca="1" si="115"/>
        <v>#REF!</v>
      </c>
      <c r="N537" s="2" t="e">
        <f t="shared" ca="1" si="116"/>
        <v>#REF!</v>
      </c>
      <c r="O537" s="10" t="e">
        <f t="shared" ca="1" si="117"/>
        <v>#REF!</v>
      </c>
      <c r="P537" s="2" t="e">
        <f t="shared" ca="1" si="118"/>
        <v>#REF!</v>
      </c>
      <c r="R537" s="1" t="str">
        <f t="shared" si="119"/>
        <v/>
      </c>
      <c r="S537" s="2" t="e">
        <f t="shared" ca="1" si="120"/>
        <v>#REF!</v>
      </c>
      <c r="AL537" s="1"/>
      <c r="AM537" s="2"/>
    </row>
    <row r="538" spans="4:39" x14ac:dyDescent="0.2">
      <c r="D538" s="13" t="str">
        <f>IF(B538&lt;&gt;"",TRUNC(B538-Analyse!$AP$7,2),"")</f>
        <v/>
      </c>
      <c r="F538" s="1" t="str">
        <f t="shared" si="121"/>
        <v/>
      </c>
      <c r="G538" s="12" t="str">
        <f ca="1">IF(F538&lt;&gt;"",ROW($D$5)+MATCH(F538,INDIRECT(Analyse!$AR$7):INDIRECT(Analyse!$AS$7)),"")</f>
        <v/>
      </c>
      <c r="H538" s="1" t="str">
        <f t="shared" ca="1" si="110"/>
        <v/>
      </c>
      <c r="I538" s="1" t="e">
        <f t="shared" ca="1" si="111"/>
        <v>#VALUE!</v>
      </c>
      <c r="J538" s="1" t="str">
        <f t="shared" ca="1" si="112"/>
        <v>C</v>
      </c>
      <c r="K538" s="1" t="e">
        <f t="shared" ca="1" si="113"/>
        <v>#VALUE!</v>
      </c>
      <c r="L538" s="10" t="e">
        <f t="shared" ca="1" si="114"/>
        <v>#REF!</v>
      </c>
      <c r="M538" s="10" t="e">
        <f t="shared" ca="1" si="115"/>
        <v>#REF!</v>
      </c>
      <c r="N538" s="2" t="e">
        <f t="shared" ca="1" si="116"/>
        <v>#REF!</v>
      </c>
      <c r="O538" s="10" t="e">
        <f t="shared" ca="1" si="117"/>
        <v>#REF!</v>
      </c>
      <c r="P538" s="2" t="e">
        <f t="shared" ca="1" si="118"/>
        <v>#REF!</v>
      </c>
      <c r="R538" s="1" t="str">
        <f t="shared" si="119"/>
        <v/>
      </c>
      <c r="S538" s="2" t="e">
        <f t="shared" ca="1" si="120"/>
        <v>#REF!</v>
      </c>
      <c r="AL538" s="1"/>
      <c r="AM538" s="2"/>
    </row>
    <row r="539" spans="4:39" x14ac:dyDescent="0.2">
      <c r="D539" s="13" t="str">
        <f>IF(B539&lt;&gt;"",TRUNC(B539-Analyse!$AP$7,2),"")</f>
        <v/>
      </c>
      <c r="F539" s="1" t="str">
        <f t="shared" si="121"/>
        <v/>
      </c>
      <c r="G539" s="12" t="str">
        <f ca="1">IF(F539&lt;&gt;"",ROW($D$5)+MATCH(F539,INDIRECT(Analyse!$AR$7):INDIRECT(Analyse!$AS$7)),"")</f>
        <v/>
      </c>
      <c r="H539" s="1" t="str">
        <f t="shared" ca="1" si="110"/>
        <v/>
      </c>
      <c r="I539" s="1" t="e">
        <f t="shared" ca="1" si="111"/>
        <v>#VALUE!</v>
      </c>
      <c r="J539" s="1" t="str">
        <f t="shared" ca="1" si="112"/>
        <v>C</v>
      </c>
      <c r="K539" s="1" t="e">
        <f t="shared" ca="1" si="113"/>
        <v>#VALUE!</v>
      </c>
      <c r="L539" s="10" t="e">
        <f t="shared" ca="1" si="114"/>
        <v>#REF!</v>
      </c>
      <c r="M539" s="10" t="e">
        <f t="shared" ca="1" si="115"/>
        <v>#REF!</v>
      </c>
      <c r="N539" s="2" t="e">
        <f t="shared" ca="1" si="116"/>
        <v>#REF!</v>
      </c>
      <c r="O539" s="10" t="e">
        <f t="shared" ca="1" si="117"/>
        <v>#REF!</v>
      </c>
      <c r="P539" s="2" t="e">
        <f t="shared" ca="1" si="118"/>
        <v>#REF!</v>
      </c>
      <c r="R539" s="1" t="str">
        <f t="shared" si="119"/>
        <v/>
      </c>
      <c r="S539" s="2" t="e">
        <f t="shared" ca="1" si="120"/>
        <v>#REF!</v>
      </c>
      <c r="AL539" s="1"/>
      <c r="AM539" s="2"/>
    </row>
    <row r="540" spans="4:39" x14ac:dyDescent="0.2">
      <c r="D540" s="13" t="str">
        <f>IF(B540&lt;&gt;"",TRUNC(B540-Analyse!$AP$7,2),"")</f>
        <v/>
      </c>
      <c r="F540" s="1" t="str">
        <f t="shared" si="121"/>
        <v/>
      </c>
      <c r="G540" s="12" t="str">
        <f ca="1">IF(F540&lt;&gt;"",ROW($D$5)+MATCH(F540,INDIRECT(Analyse!$AR$7):INDIRECT(Analyse!$AS$7)),"")</f>
        <v/>
      </c>
      <c r="H540" s="1" t="str">
        <f t="shared" ca="1" si="110"/>
        <v/>
      </c>
      <c r="I540" s="1" t="e">
        <f t="shared" ca="1" si="111"/>
        <v>#VALUE!</v>
      </c>
      <c r="J540" s="1" t="str">
        <f t="shared" ca="1" si="112"/>
        <v>C</v>
      </c>
      <c r="K540" s="1" t="e">
        <f t="shared" ca="1" si="113"/>
        <v>#VALUE!</v>
      </c>
      <c r="L540" s="10" t="e">
        <f t="shared" ca="1" si="114"/>
        <v>#REF!</v>
      </c>
      <c r="M540" s="10" t="e">
        <f t="shared" ca="1" si="115"/>
        <v>#REF!</v>
      </c>
      <c r="N540" s="2" t="e">
        <f t="shared" ca="1" si="116"/>
        <v>#REF!</v>
      </c>
      <c r="O540" s="10" t="e">
        <f t="shared" ca="1" si="117"/>
        <v>#REF!</v>
      </c>
      <c r="P540" s="2" t="e">
        <f t="shared" ca="1" si="118"/>
        <v>#REF!</v>
      </c>
      <c r="R540" s="1" t="str">
        <f t="shared" si="119"/>
        <v/>
      </c>
      <c r="S540" s="2" t="e">
        <f t="shared" ca="1" si="120"/>
        <v>#REF!</v>
      </c>
      <c r="AL540" s="1"/>
      <c r="AM540" s="2"/>
    </row>
    <row r="541" spans="4:39" x14ac:dyDescent="0.2">
      <c r="D541" s="13" t="str">
        <f>IF(B541&lt;&gt;"",TRUNC(B541-Analyse!$AP$7,2),"")</f>
        <v/>
      </c>
      <c r="F541" s="1" t="str">
        <f t="shared" si="121"/>
        <v/>
      </c>
      <c r="G541" s="12" t="str">
        <f ca="1">IF(F541&lt;&gt;"",ROW($D$5)+MATCH(F541,INDIRECT(Analyse!$AR$7):INDIRECT(Analyse!$AS$7)),"")</f>
        <v/>
      </c>
      <c r="H541" s="1" t="str">
        <f t="shared" ca="1" si="110"/>
        <v/>
      </c>
      <c r="I541" s="1" t="e">
        <f t="shared" ca="1" si="111"/>
        <v>#VALUE!</v>
      </c>
      <c r="J541" s="1" t="str">
        <f t="shared" ca="1" si="112"/>
        <v>C</v>
      </c>
      <c r="K541" s="1" t="e">
        <f t="shared" ca="1" si="113"/>
        <v>#VALUE!</v>
      </c>
      <c r="L541" s="10" t="e">
        <f t="shared" ca="1" si="114"/>
        <v>#REF!</v>
      </c>
      <c r="M541" s="10" t="e">
        <f t="shared" ca="1" si="115"/>
        <v>#REF!</v>
      </c>
      <c r="N541" s="2" t="e">
        <f t="shared" ca="1" si="116"/>
        <v>#REF!</v>
      </c>
      <c r="O541" s="10" t="e">
        <f t="shared" ca="1" si="117"/>
        <v>#REF!</v>
      </c>
      <c r="P541" s="2" t="e">
        <f t="shared" ca="1" si="118"/>
        <v>#REF!</v>
      </c>
      <c r="R541" s="1" t="str">
        <f t="shared" si="119"/>
        <v/>
      </c>
      <c r="S541" s="2" t="e">
        <f t="shared" ca="1" si="120"/>
        <v>#REF!</v>
      </c>
      <c r="AL541" s="1"/>
      <c r="AM541" s="2"/>
    </row>
    <row r="542" spans="4:39" x14ac:dyDescent="0.2">
      <c r="D542" s="13" t="str">
        <f>IF(B542&lt;&gt;"",TRUNC(B542-Analyse!$AP$7,2),"")</f>
        <v/>
      </c>
      <c r="F542" s="1" t="str">
        <f t="shared" si="121"/>
        <v/>
      </c>
      <c r="G542" s="12" t="str">
        <f ca="1">IF(F542&lt;&gt;"",ROW($D$5)+MATCH(F542,INDIRECT(Analyse!$AR$7):INDIRECT(Analyse!$AS$7)),"")</f>
        <v/>
      </c>
      <c r="H542" s="1" t="str">
        <f t="shared" ca="1" si="110"/>
        <v/>
      </c>
      <c r="I542" s="1" t="e">
        <f t="shared" ca="1" si="111"/>
        <v>#VALUE!</v>
      </c>
      <c r="J542" s="1" t="str">
        <f t="shared" ca="1" si="112"/>
        <v>C</v>
      </c>
      <c r="K542" s="1" t="e">
        <f t="shared" ca="1" si="113"/>
        <v>#VALUE!</v>
      </c>
      <c r="L542" s="10" t="e">
        <f t="shared" ca="1" si="114"/>
        <v>#REF!</v>
      </c>
      <c r="M542" s="10" t="e">
        <f t="shared" ca="1" si="115"/>
        <v>#REF!</v>
      </c>
      <c r="N542" s="2" t="e">
        <f t="shared" ca="1" si="116"/>
        <v>#REF!</v>
      </c>
      <c r="O542" s="10" t="e">
        <f t="shared" ca="1" si="117"/>
        <v>#REF!</v>
      </c>
      <c r="P542" s="2" t="e">
        <f t="shared" ca="1" si="118"/>
        <v>#REF!</v>
      </c>
      <c r="R542" s="1" t="str">
        <f t="shared" si="119"/>
        <v/>
      </c>
      <c r="S542" s="2" t="e">
        <f t="shared" ca="1" si="120"/>
        <v>#REF!</v>
      </c>
      <c r="AL542" s="1"/>
      <c r="AM542" s="2"/>
    </row>
    <row r="543" spans="4:39" x14ac:dyDescent="0.2">
      <c r="D543" s="13" t="str">
        <f>IF(B543&lt;&gt;"",TRUNC(B543-Analyse!$AP$7,2),"")</f>
        <v/>
      </c>
      <c r="F543" s="1" t="str">
        <f t="shared" si="121"/>
        <v/>
      </c>
      <c r="G543" s="12" t="str">
        <f ca="1">IF(F543&lt;&gt;"",ROW($D$5)+MATCH(F543,INDIRECT(Analyse!$AR$7):INDIRECT(Analyse!$AS$7)),"")</f>
        <v/>
      </c>
      <c r="H543" s="1" t="str">
        <f t="shared" ca="1" si="110"/>
        <v/>
      </c>
      <c r="I543" s="1" t="e">
        <f t="shared" ca="1" si="111"/>
        <v>#VALUE!</v>
      </c>
      <c r="J543" s="1" t="str">
        <f t="shared" ca="1" si="112"/>
        <v>C</v>
      </c>
      <c r="K543" s="1" t="e">
        <f t="shared" ca="1" si="113"/>
        <v>#VALUE!</v>
      </c>
      <c r="L543" s="10" t="e">
        <f t="shared" ca="1" si="114"/>
        <v>#REF!</v>
      </c>
      <c r="M543" s="10" t="e">
        <f t="shared" ca="1" si="115"/>
        <v>#REF!</v>
      </c>
      <c r="N543" s="2" t="e">
        <f t="shared" ca="1" si="116"/>
        <v>#REF!</v>
      </c>
      <c r="O543" s="10" t="e">
        <f t="shared" ca="1" si="117"/>
        <v>#REF!</v>
      </c>
      <c r="P543" s="2" t="e">
        <f t="shared" ca="1" si="118"/>
        <v>#REF!</v>
      </c>
      <c r="R543" s="1" t="str">
        <f t="shared" si="119"/>
        <v/>
      </c>
      <c r="S543" s="2" t="e">
        <f t="shared" ca="1" si="120"/>
        <v>#REF!</v>
      </c>
      <c r="AL543" s="1"/>
      <c r="AM543" s="2"/>
    </row>
    <row r="544" spans="4:39" x14ac:dyDescent="0.2">
      <c r="D544" s="13" t="str">
        <f>IF(B544&lt;&gt;"",TRUNC(B544-Analyse!$AP$7,2),"")</f>
        <v/>
      </c>
      <c r="F544" s="1" t="str">
        <f t="shared" si="121"/>
        <v/>
      </c>
      <c r="G544" s="12" t="str">
        <f ca="1">IF(F544&lt;&gt;"",ROW($D$5)+MATCH(F544,INDIRECT(Analyse!$AR$7):INDIRECT(Analyse!$AS$7)),"")</f>
        <v/>
      </c>
      <c r="H544" s="1" t="str">
        <f t="shared" ca="1" si="110"/>
        <v/>
      </c>
      <c r="I544" s="1" t="e">
        <f t="shared" ca="1" si="111"/>
        <v>#VALUE!</v>
      </c>
      <c r="J544" s="1" t="str">
        <f t="shared" ca="1" si="112"/>
        <v>C</v>
      </c>
      <c r="K544" s="1" t="e">
        <f t="shared" ca="1" si="113"/>
        <v>#VALUE!</v>
      </c>
      <c r="L544" s="10" t="e">
        <f t="shared" ca="1" si="114"/>
        <v>#REF!</v>
      </c>
      <c r="M544" s="10" t="e">
        <f t="shared" ca="1" si="115"/>
        <v>#REF!</v>
      </c>
      <c r="N544" s="2" t="e">
        <f t="shared" ca="1" si="116"/>
        <v>#REF!</v>
      </c>
      <c r="O544" s="10" t="e">
        <f t="shared" ca="1" si="117"/>
        <v>#REF!</v>
      </c>
      <c r="P544" s="2" t="e">
        <f t="shared" ca="1" si="118"/>
        <v>#REF!</v>
      </c>
      <c r="R544" s="1" t="str">
        <f t="shared" si="119"/>
        <v/>
      </c>
      <c r="S544" s="2" t="e">
        <f t="shared" ca="1" si="120"/>
        <v>#REF!</v>
      </c>
      <c r="AL544" s="1"/>
      <c r="AM544" s="2"/>
    </row>
    <row r="545" spans="4:39" x14ac:dyDescent="0.2">
      <c r="D545" s="13" t="str">
        <f>IF(B545&lt;&gt;"",TRUNC(B545-Analyse!$AP$7,2),"")</f>
        <v/>
      </c>
      <c r="F545" s="1" t="str">
        <f t="shared" si="121"/>
        <v/>
      </c>
      <c r="G545" s="12" t="str">
        <f ca="1">IF(F545&lt;&gt;"",ROW($D$5)+MATCH(F545,INDIRECT(Analyse!$AR$7):INDIRECT(Analyse!$AS$7)),"")</f>
        <v/>
      </c>
      <c r="H545" s="1" t="str">
        <f t="shared" ca="1" si="110"/>
        <v/>
      </c>
      <c r="I545" s="1" t="e">
        <f t="shared" ca="1" si="111"/>
        <v>#VALUE!</v>
      </c>
      <c r="J545" s="1" t="str">
        <f t="shared" ca="1" si="112"/>
        <v>C</v>
      </c>
      <c r="K545" s="1" t="e">
        <f t="shared" ca="1" si="113"/>
        <v>#VALUE!</v>
      </c>
      <c r="L545" s="10" t="e">
        <f t="shared" ca="1" si="114"/>
        <v>#REF!</v>
      </c>
      <c r="M545" s="10" t="e">
        <f t="shared" ca="1" si="115"/>
        <v>#REF!</v>
      </c>
      <c r="N545" s="2" t="e">
        <f t="shared" ca="1" si="116"/>
        <v>#REF!</v>
      </c>
      <c r="O545" s="10" t="e">
        <f t="shared" ca="1" si="117"/>
        <v>#REF!</v>
      </c>
      <c r="P545" s="2" t="e">
        <f t="shared" ca="1" si="118"/>
        <v>#REF!</v>
      </c>
      <c r="R545" s="1" t="str">
        <f t="shared" si="119"/>
        <v/>
      </c>
      <c r="S545" s="2" t="e">
        <f t="shared" ca="1" si="120"/>
        <v>#REF!</v>
      </c>
      <c r="AL545" s="1"/>
      <c r="AM545" s="2"/>
    </row>
    <row r="546" spans="4:39" x14ac:dyDescent="0.2">
      <c r="D546" s="13" t="str">
        <f>IF(B546&lt;&gt;"",TRUNC(B546-Analyse!$AP$7,2),"")</f>
        <v/>
      </c>
      <c r="F546" s="1" t="str">
        <f t="shared" si="121"/>
        <v/>
      </c>
      <c r="G546" s="12" t="str">
        <f ca="1">IF(F546&lt;&gt;"",ROW($D$5)+MATCH(F546,INDIRECT(Analyse!$AR$7):INDIRECT(Analyse!$AS$7)),"")</f>
        <v/>
      </c>
      <c r="H546" s="1" t="str">
        <f t="shared" ca="1" si="110"/>
        <v/>
      </c>
      <c r="I546" s="1" t="e">
        <f t="shared" ca="1" si="111"/>
        <v>#VALUE!</v>
      </c>
      <c r="J546" s="1" t="str">
        <f t="shared" ca="1" si="112"/>
        <v>C</v>
      </c>
      <c r="K546" s="1" t="e">
        <f t="shared" ca="1" si="113"/>
        <v>#VALUE!</v>
      </c>
      <c r="L546" s="10" t="e">
        <f t="shared" ca="1" si="114"/>
        <v>#REF!</v>
      </c>
      <c r="M546" s="10" t="e">
        <f t="shared" ca="1" si="115"/>
        <v>#REF!</v>
      </c>
      <c r="N546" s="2" t="e">
        <f t="shared" ca="1" si="116"/>
        <v>#REF!</v>
      </c>
      <c r="O546" s="10" t="e">
        <f t="shared" ca="1" si="117"/>
        <v>#REF!</v>
      </c>
      <c r="P546" s="2" t="e">
        <f t="shared" ca="1" si="118"/>
        <v>#REF!</v>
      </c>
      <c r="R546" s="1" t="str">
        <f t="shared" si="119"/>
        <v/>
      </c>
      <c r="S546" s="2" t="e">
        <f t="shared" ca="1" si="120"/>
        <v>#REF!</v>
      </c>
      <c r="AL546" s="1"/>
      <c r="AM546" s="2"/>
    </row>
    <row r="547" spans="4:39" x14ac:dyDescent="0.2">
      <c r="D547" s="13" t="str">
        <f>IF(B547&lt;&gt;"",TRUNC(B547-Analyse!$AP$7,2),"")</f>
        <v/>
      </c>
      <c r="F547" s="1" t="str">
        <f t="shared" si="121"/>
        <v/>
      </c>
      <c r="G547" s="12" t="str">
        <f ca="1">IF(F547&lt;&gt;"",ROW($D$5)+MATCH(F547,INDIRECT(Analyse!$AR$7):INDIRECT(Analyse!$AS$7)),"")</f>
        <v/>
      </c>
      <c r="H547" s="1" t="str">
        <f t="shared" ca="1" si="110"/>
        <v/>
      </c>
      <c r="I547" s="1" t="e">
        <f t="shared" ca="1" si="111"/>
        <v>#VALUE!</v>
      </c>
      <c r="J547" s="1" t="str">
        <f t="shared" ca="1" si="112"/>
        <v>C</v>
      </c>
      <c r="K547" s="1" t="e">
        <f t="shared" ca="1" si="113"/>
        <v>#VALUE!</v>
      </c>
      <c r="L547" s="10" t="e">
        <f t="shared" ca="1" si="114"/>
        <v>#REF!</v>
      </c>
      <c r="M547" s="10" t="e">
        <f t="shared" ca="1" si="115"/>
        <v>#REF!</v>
      </c>
      <c r="N547" s="2" t="e">
        <f t="shared" ca="1" si="116"/>
        <v>#REF!</v>
      </c>
      <c r="O547" s="10" t="e">
        <f t="shared" ca="1" si="117"/>
        <v>#REF!</v>
      </c>
      <c r="P547" s="2" t="e">
        <f t="shared" ca="1" si="118"/>
        <v>#REF!</v>
      </c>
      <c r="R547" s="1" t="str">
        <f t="shared" si="119"/>
        <v/>
      </c>
      <c r="S547" s="2" t="e">
        <f t="shared" ca="1" si="120"/>
        <v>#REF!</v>
      </c>
      <c r="AL547" s="1"/>
      <c r="AM547" s="2"/>
    </row>
    <row r="548" spans="4:39" x14ac:dyDescent="0.2">
      <c r="D548" s="13" t="str">
        <f>IF(B548&lt;&gt;"",TRUNC(B548-Analyse!$AP$7,2),"")</f>
        <v/>
      </c>
      <c r="F548" s="1" t="str">
        <f t="shared" si="121"/>
        <v/>
      </c>
      <c r="G548" s="12" t="str">
        <f ca="1">IF(F548&lt;&gt;"",ROW($D$5)+MATCH(F548,INDIRECT(Analyse!$AR$7):INDIRECT(Analyse!$AS$7)),"")</f>
        <v/>
      </c>
      <c r="H548" s="1" t="str">
        <f t="shared" ca="1" si="110"/>
        <v/>
      </c>
      <c r="I548" s="1" t="e">
        <f t="shared" ca="1" si="111"/>
        <v>#VALUE!</v>
      </c>
      <c r="J548" s="1" t="str">
        <f t="shared" ca="1" si="112"/>
        <v>C</v>
      </c>
      <c r="K548" s="1" t="e">
        <f t="shared" ca="1" si="113"/>
        <v>#VALUE!</v>
      </c>
      <c r="L548" s="10" t="e">
        <f t="shared" ca="1" si="114"/>
        <v>#REF!</v>
      </c>
      <c r="M548" s="10" t="e">
        <f t="shared" ca="1" si="115"/>
        <v>#REF!</v>
      </c>
      <c r="N548" s="2" t="e">
        <f t="shared" ca="1" si="116"/>
        <v>#REF!</v>
      </c>
      <c r="O548" s="10" t="e">
        <f t="shared" ca="1" si="117"/>
        <v>#REF!</v>
      </c>
      <c r="P548" s="2" t="e">
        <f t="shared" ca="1" si="118"/>
        <v>#REF!</v>
      </c>
      <c r="R548" s="1" t="str">
        <f t="shared" si="119"/>
        <v/>
      </c>
      <c r="S548" s="2" t="e">
        <f t="shared" ca="1" si="120"/>
        <v>#REF!</v>
      </c>
      <c r="AL548" s="1"/>
      <c r="AM548" s="2"/>
    </row>
    <row r="549" spans="4:39" x14ac:dyDescent="0.2">
      <c r="D549" s="13" t="str">
        <f>IF(B549&lt;&gt;"",TRUNC(B549-Analyse!$AP$7,2),"")</f>
        <v/>
      </c>
      <c r="F549" s="1" t="str">
        <f t="shared" si="121"/>
        <v/>
      </c>
      <c r="G549" s="12" t="str">
        <f ca="1">IF(F549&lt;&gt;"",ROW($D$5)+MATCH(F549,INDIRECT(Analyse!$AR$7):INDIRECT(Analyse!$AS$7)),"")</f>
        <v/>
      </c>
      <c r="H549" s="1" t="str">
        <f t="shared" ca="1" si="110"/>
        <v/>
      </c>
      <c r="I549" s="1" t="e">
        <f t="shared" ca="1" si="111"/>
        <v>#VALUE!</v>
      </c>
      <c r="J549" s="1" t="str">
        <f t="shared" ca="1" si="112"/>
        <v>C</v>
      </c>
      <c r="K549" s="1" t="e">
        <f t="shared" ca="1" si="113"/>
        <v>#VALUE!</v>
      </c>
      <c r="L549" s="10" t="e">
        <f t="shared" ca="1" si="114"/>
        <v>#REF!</v>
      </c>
      <c r="M549" s="10" t="e">
        <f t="shared" ca="1" si="115"/>
        <v>#REF!</v>
      </c>
      <c r="N549" s="2" t="e">
        <f t="shared" ca="1" si="116"/>
        <v>#REF!</v>
      </c>
      <c r="O549" s="10" t="e">
        <f t="shared" ca="1" si="117"/>
        <v>#REF!</v>
      </c>
      <c r="P549" s="2" t="e">
        <f t="shared" ca="1" si="118"/>
        <v>#REF!</v>
      </c>
      <c r="R549" s="1" t="str">
        <f t="shared" si="119"/>
        <v/>
      </c>
      <c r="S549" s="2" t="e">
        <f t="shared" ca="1" si="120"/>
        <v>#REF!</v>
      </c>
      <c r="AL549" s="1"/>
      <c r="AM549" s="2"/>
    </row>
    <row r="550" spans="4:39" x14ac:dyDescent="0.2">
      <c r="D550" s="13" t="str">
        <f>IF(B550&lt;&gt;"",TRUNC(B550-Analyse!$AP$7,2),"")</f>
        <v/>
      </c>
      <c r="F550" s="1" t="str">
        <f t="shared" si="121"/>
        <v/>
      </c>
      <c r="G550" s="12" t="str">
        <f ca="1">IF(F550&lt;&gt;"",ROW($D$5)+MATCH(F550,INDIRECT(Analyse!$AR$7):INDIRECT(Analyse!$AS$7)),"")</f>
        <v/>
      </c>
      <c r="H550" s="1" t="str">
        <f t="shared" ca="1" si="110"/>
        <v/>
      </c>
      <c r="I550" s="1" t="e">
        <f t="shared" ca="1" si="111"/>
        <v>#VALUE!</v>
      </c>
      <c r="J550" s="1" t="str">
        <f t="shared" ca="1" si="112"/>
        <v>C</v>
      </c>
      <c r="K550" s="1" t="e">
        <f t="shared" ca="1" si="113"/>
        <v>#VALUE!</v>
      </c>
      <c r="L550" s="10" t="e">
        <f t="shared" ca="1" si="114"/>
        <v>#REF!</v>
      </c>
      <c r="M550" s="10" t="e">
        <f t="shared" ca="1" si="115"/>
        <v>#REF!</v>
      </c>
      <c r="N550" s="2" t="e">
        <f t="shared" ca="1" si="116"/>
        <v>#REF!</v>
      </c>
      <c r="O550" s="10" t="e">
        <f t="shared" ca="1" si="117"/>
        <v>#REF!</v>
      </c>
      <c r="P550" s="2" t="e">
        <f t="shared" ca="1" si="118"/>
        <v>#REF!</v>
      </c>
      <c r="R550" s="1" t="str">
        <f t="shared" si="119"/>
        <v/>
      </c>
      <c r="S550" s="2" t="e">
        <f t="shared" ca="1" si="120"/>
        <v>#REF!</v>
      </c>
      <c r="AL550" s="1"/>
      <c r="AM550" s="2"/>
    </row>
    <row r="551" spans="4:39" x14ac:dyDescent="0.2">
      <c r="D551" s="13" t="str">
        <f>IF(B551&lt;&gt;"",TRUNC(B551-Analyse!$AP$7,2),"")</f>
        <v/>
      </c>
      <c r="F551" s="1" t="str">
        <f t="shared" si="121"/>
        <v/>
      </c>
      <c r="G551" s="12" t="str">
        <f ca="1">IF(F551&lt;&gt;"",ROW($D$5)+MATCH(F551,INDIRECT(Analyse!$AR$7):INDIRECT(Analyse!$AS$7)),"")</f>
        <v/>
      </c>
      <c r="H551" s="1" t="str">
        <f t="shared" ca="1" si="110"/>
        <v/>
      </c>
      <c r="I551" s="1" t="e">
        <f t="shared" ca="1" si="111"/>
        <v>#VALUE!</v>
      </c>
      <c r="J551" s="1" t="str">
        <f t="shared" ca="1" si="112"/>
        <v>C</v>
      </c>
      <c r="K551" s="1" t="e">
        <f t="shared" ca="1" si="113"/>
        <v>#VALUE!</v>
      </c>
      <c r="L551" s="10" t="e">
        <f t="shared" ca="1" si="114"/>
        <v>#REF!</v>
      </c>
      <c r="M551" s="10" t="e">
        <f t="shared" ca="1" si="115"/>
        <v>#REF!</v>
      </c>
      <c r="N551" s="2" t="e">
        <f t="shared" ca="1" si="116"/>
        <v>#REF!</v>
      </c>
      <c r="O551" s="10" t="e">
        <f t="shared" ca="1" si="117"/>
        <v>#REF!</v>
      </c>
      <c r="P551" s="2" t="e">
        <f t="shared" ca="1" si="118"/>
        <v>#REF!</v>
      </c>
      <c r="R551" s="1" t="str">
        <f t="shared" si="119"/>
        <v/>
      </c>
      <c r="S551" s="2" t="e">
        <f t="shared" ca="1" si="120"/>
        <v>#REF!</v>
      </c>
      <c r="AL551" s="1"/>
      <c r="AM551" s="2"/>
    </row>
    <row r="552" spans="4:39" x14ac:dyDescent="0.2">
      <c r="D552" s="13" t="str">
        <f>IF(B552&lt;&gt;"",TRUNC(B552-Analyse!$AP$7,2),"")</f>
        <v/>
      </c>
      <c r="F552" s="1" t="str">
        <f t="shared" si="121"/>
        <v/>
      </c>
      <c r="G552" s="12" t="str">
        <f ca="1">IF(F552&lt;&gt;"",ROW($D$5)+MATCH(F552,INDIRECT(Analyse!$AR$7):INDIRECT(Analyse!$AS$7)),"")</f>
        <v/>
      </c>
      <c r="H552" s="1" t="str">
        <f t="shared" ca="1" si="110"/>
        <v/>
      </c>
      <c r="I552" s="1" t="e">
        <f t="shared" ca="1" si="111"/>
        <v>#VALUE!</v>
      </c>
      <c r="J552" s="1" t="str">
        <f t="shared" ca="1" si="112"/>
        <v>C</v>
      </c>
      <c r="K552" s="1" t="e">
        <f t="shared" ca="1" si="113"/>
        <v>#VALUE!</v>
      </c>
      <c r="L552" s="10" t="e">
        <f t="shared" ca="1" si="114"/>
        <v>#REF!</v>
      </c>
      <c r="M552" s="10" t="e">
        <f t="shared" ca="1" si="115"/>
        <v>#REF!</v>
      </c>
      <c r="N552" s="2" t="e">
        <f t="shared" ca="1" si="116"/>
        <v>#REF!</v>
      </c>
      <c r="O552" s="10" t="e">
        <f t="shared" ca="1" si="117"/>
        <v>#REF!</v>
      </c>
      <c r="P552" s="2" t="e">
        <f t="shared" ca="1" si="118"/>
        <v>#REF!</v>
      </c>
      <c r="R552" s="1" t="str">
        <f t="shared" si="119"/>
        <v/>
      </c>
      <c r="S552" s="2" t="e">
        <f t="shared" ca="1" si="120"/>
        <v>#REF!</v>
      </c>
      <c r="AL552" s="1"/>
      <c r="AM552" s="2"/>
    </row>
    <row r="553" spans="4:39" x14ac:dyDescent="0.2">
      <c r="D553" s="13" t="str">
        <f>IF(B553&lt;&gt;"",TRUNC(B553-Analyse!$AP$7,2),"")</f>
        <v/>
      </c>
      <c r="F553" s="1" t="str">
        <f t="shared" si="121"/>
        <v/>
      </c>
      <c r="G553" s="12" t="str">
        <f ca="1">IF(F553&lt;&gt;"",ROW($D$5)+MATCH(F553,INDIRECT(Analyse!$AR$7):INDIRECT(Analyse!$AS$7)),"")</f>
        <v/>
      </c>
      <c r="H553" s="1" t="str">
        <f t="shared" ca="1" si="110"/>
        <v/>
      </c>
      <c r="I553" s="1" t="e">
        <f t="shared" ca="1" si="111"/>
        <v>#VALUE!</v>
      </c>
      <c r="J553" s="1" t="str">
        <f t="shared" ca="1" si="112"/>
        <v>C</v>
      </c>
      <c r="K553" s="1" t="e">
        <f t="shared" ca="1" si="113"/>
        <v>#VALUE!</v>
      </c>
      <c r="L553" s="10" t="e">
        <f t="shared" ca="1" si="114"/>
        <v>#REF!</v>
      </c>
      <c r="M553" s="10" t="e">
        <f t="shared" ca="1" si="115"/>
        <v>#REF!</v>
      </c>
      <c r="N553" s="2" t="e">
        <f t="shared" ca="1" si="116"/>
        <v>#REF!</v>
      </c>
      <c r="O553" s="10" t="e">
        <f t="shared" ca="1" si="117"/>
        <v>#REF!</v>
      </c>
      <c r="P553" s="2" t="e">
        <f t="shared" ca="1" si="118"/>
        <v>#REF!</v>
      </c>
      <c r="R553" s="1" t="str">
        <f t="shared" si="119"/>
        <v/>
      </c>
      <c r="S553" s="2" t="e">
        <f t="shared" ca="1" si="120"/>
        <v>#REF!</v>
      </c>
      <c r="AL553" s="1"/>
      <c r="AM553" s="2"/>
    </row>
    <row r="554" spans="4:39" x14ac:dyDescent="0.2">
      <c r="D554" s="13" t="str">
        <f>IF(B554&lt;&gt;"",TRUNC(B554-Analyse!$AP$7,2),"")</f>
        <v/>
      </c>
      <c r="F554" s="1" t="str">
        <f t="shared" si="121"/>
        <v/>
      </c>
      <c r="G554" s="12" t="str">
        <f ca="1">IF(F554&lt;&gt;"",ROW($D$5)+MATCH(F554,INDIRECT(Analyse!$AR$7):INDIRECT(Analyse!$AS$7)),"")</f>
        <v/>
      </c>
      <c r="H554" s="1" t="str">
        <f t="shared" ca="1" si="110"/>
        <v/>
      </c>
      <c r="I554" s="1" t="e">
        <f t="shared" ca="1" si="111"/>
        <v>#VALUE!</v>
      </c>
      <c r="J554" s="1" t="str">
        <f t="shared" ca="1" si="112"/>
        <v>C</v>
      </c>
      <c r="K554" s="1" t="e">
        <f t="shared" ca="1" si="113"/>
        <v>#VALUE!</v>
      </c>
      <c r="L554" s="10" t="e">
        <f t="shared" ca="1" si="114"/>
        <v>#REF!</v>
      </c>
      <c r="M554" s="10" t="e">
        <f t="shared" ca="1" si="115"/>
        <v>#REF!</v>
      </c>
      <c r="N554" s="2" t="e">
        <f t="shared" ca="1" si="116"/>
        <v>#REF!</v>
      </c>
      <c r="O554" s="10" t="e">
        <f t="shared" ca="1" si="117"/>
        <v>#REF!</v>
      </c>
      <c r="P554" s="2" t="e">
        <f t="shared" ca="1" si="118"/>
        <v>#REF!</v>
      </c>
      <c r="R554" s="1" t="str">
        <f t="shared" si="119"/>
        <v/>
      </c>
      <c r="S554" s="2" t="e">
        <f t="shared" ca="1" si="120"/>
        <v>#REF!</v>
      </c>
      <c r="AL554" s="1"/>
      <c r="AM554" s="2"/>
    </row>
    <row r="555" spans="4:39" x14ac:dyDescent="0.2">
      <c r="D555" s="13" t="str">
        <f>IF(B555&lt;&gt;"",TRUNC(B555-Analyse!$AP$7,2),"")</f>
        <v/>
      </c>
      <c r="F555" s="1" t="str">
        <f t="shared" si="121"/>
        <v/>
      </c>
      <c r="G555" s="12" t="str">
        <f ca="1">IF(F555&lt;&gt;"",ROW($D$5)+MATCH(F555,INDIRECT(Analyse!$AR$7):INDIRECT(Analyse!$AS$7)),"")</f>
        <v/>
      </c>
      <c r="H555" s="1" t="str">
        <f t="shared" ca="1" si="110"/>
        <v/>
      </c>
      <c r="I555" s="1" t="e">
        <f t="shared" ca="1" si="111"/>
        <v>#VALUE!</v>
      </c>
      <c r="J555" s="1" t="str">
        <f t="shared" ca="1" si="112"/>
        <v>C</v>
      </c>
      <c r="K555" s="1" t="e">
        <f t="shared" ca="1" si="113"/>
        <v>#VALUE!</v>
      </c>
      <c r="L555" s="10" t="e">
        <f t="shared" ca="1" si="114"/>
        <v>#REF!</v>
      </c>
      <c r="M555" s="10" t="e">
        <f t="shared" ca="1" si="115"/>
        <v>#REF!</v>
      </c>
      <c r="N555" s="2" t="e">
        <f t="shared" ca="1" si="116"/>
        <v>#REF!</v>
      </c>
      <c r="O555" s="10" t="e">
        <f t="shared" ca="1" si="117"/>
        <v>#REF!</v>
      </c>
      <c r="P555" s="2" t="e">
        <f t="shared" ca="1" si="118"/>
        <v>#REF!</v>
      </c>
      <c r="R555" s="1" t="str">
        <f t="shared" si="119"/>
        <v/>
      </c>
      <c r="S555" s="2" t="e">
        <f t="shared" ca="1" si="120"/>
        <v>#REF!</v>
      </c>
      <c r="AL555" s="1"/>
      <c r="AM555" s="2"/>
    </row>
    <row r="556" spans="4:39" x14ac:dyDescent="0.2">
      <c r="D556" s="13" t="str">
        <f>IF(B556&lt;&gt;"",TRUNC(B556-Analyse!$AP$7,2),"")</f>
        <v/>
      </c>
      <c r="F556" s="1" t="str">
        <f t="shared" si="121"/>
        <v/>
      </c>
      <c r="G556" s="12" t="str">
        <f ca="1">IF(F556&lt;&gt;"",ROW($D$5)+MATCH(F556,INDIRECT(Analyse!$AR$7):INDIRECT(Analyse!$AS$7)),"")</f>
        <v/>
      </c>
      <c r="H556" s="1" t="str">
        <f t="shared" ca="1" si="110"/>
        <v/>
      </c>
      <c r="I556" s="1" t="e">
        <f t="shared" ca="1" si="111"/>
        <v>#VALUE!</v>
      </c>
      <c r="J556" s="1" t="str">
        <f t="shared" ca="1" si="112"/>
        <v>C</v>
      </c>
      <c r="K556" s="1" t="e">
        <f t="shared" ca="1" si="113"/>
        <v>#VALUE!</v>
      </c>
      <c r="L556" s="10" t="e">
        <f t="shared" ca="1" si="114"/>
        <v>#REF!</v>
      </c>
      <c r="M556" s="10" t="e">
        <f t="shared" ca="1" si="115"/>
        <v>#REF!</v>
      </c>
      <c r="N556" s="2" t="e">
        <f t="shared" ca="1" si="116"/>
        <v>#REF!</v>
      </c>
      <c r="O556" s="10" t="e">
        <f t="shared" ca="1" si="117"/>
        <v>#REF!</v>
      </c>
      <c r="P556" s="2" t="e">
        <f t="shared" ca="1" si="118"/>
        <v>#REF!</v>
      </c>
      <c r="R556" s="1" t="str">
        <f t="shared" si="119"/>
        <v/>
      </c>
      <c r="S556" s="2" t="e">
        <f t="shared" ca="1" si="120"/>
        <v>#REF!</v>
      </c>
      <c r="AL556" s="1"/>
      <c r="AM556" s="2"/>
    </row>
    <row r="557" spans="4:39" x14ac:dyDescent="0.2">
      <c r="D557" s="13" t="str">
        <f>IF(B557&lt;&gt;"",TRUNC(B557-Analyse!$AP$7,2),"")</f>
        <v/>
      </c>
      <c r="F557" s="1" t="str">
        <f t="shared" si="121"/>
        <v/>
      </c>
      <c r="G557" s="12" t="str">
        <f ca="1">IF(F557&lt;&gt;"",ROW($D$5)+MATCH(F557,INDIRECT(Analyse!$AR$7):INDIRECT(Analyse!$AS$7)),"")</f>
        <v/>
      </c>
      <c r="H557" s="1" t="str">
        <f t="shared" ca="1" si="110"/>
        <v/>
      </c>
      <c r="I557" s="1" t="e">
        <f t="shared" ca="1" si="111"/>
        <v>#VALUE!</v>
      </c>
      <c r="J557" s="1" t="str">
        <f t="shared" ca="1" si="112"/>
        <v>C</v>
      </c>
      <c r="K557" s="1" t="e">
        <f t="shared" ca="1" si="113"/>
        <v>#VALUE!</v>
      </c>
      <c r="L557" s="10" t="e">
        <f t="shared" ca="1" si="114"/>
        <v>#REF!</v>
      </c>
      <c r="M557" s="10" t="e">
        <f t="shared" ca="1" si="115"/>
        <v>#REF!</v>
      </c>
      <c r="N557" s="2" t="e">
        <f t="shared" ca="1" si="116"/>
        <v>#REF!</v>
      </c>
      <c r="O557" s="10" t="e">
        <f t="shared" ca="1" si="117"/>
        <v>#REF!</v>
      </c>
      <c r="P557" s="2" t="e">
        <f t="shared" ca="1" si="118"/>
        <v>#REF!</v>
      </c>
      <c r="R557" s="1" t="str">
        <f t="shared" si="119"/>
        <v/>
      </c>
      <c r="S557" s="2" t="e">
        <f t="shared" ca="1" si="120"/>
        <v>#REF!</v>
      </c>
      <c r="AL557" s="1"/>
      <c r="AM557" s="2"/>
    </row>
    <row r="558" spans="4:39" x14ac:dyDescent="0.2">
      <c r="D558" s="13" t="str">
        <f>IF(B558&lt;&gt;"",TRUNC(B558-Analyse!$AP$7,2),"")</f>
        <v/>
      </c>
      <c r="F558" s="1" t="str">
        <f t="shared" si="121"/>
        <v/>
      </c>
      <c r="G558" s="12" t="str">
        <f ca="1">IF(F558&lt;&gt;"",ROW($D$5)+MATCH(F558,INDIRECT(Analyse!$AR$7):INDIRECT(Analyse!$AS$7)),"")</f>
        <v/>
      </c>
      <c r="H558" s="1" t="str">
        <f t="shared" ca="1" si="110"/>
        <v/>
      </c>
      <c r="I558" s="1" t="e">
        <f t="shared" ca="1" si="111"/>
        <v>#VALUE!</v>
      </c>
      <c r="J558" s="1" t="str">
        <f t="shared" ca="1" si="112"/>
        <v>C</v>
      </c>
      <c r="K558" s="1" t="e">
        <f t="shared" ca="1" si="113"/>
        <v>#VALUE!</v>
      </c>
      <c r="L558" s="10" t="e">
        <f t="shared" ca="1" si="114"/>
        <v>#REF!</v>
      </c>
      <c r="M558" s="10" t="e">
        <f t="shared" ca="1" si="115"/>
        <v>#REF!</v>
      </c>
      <c r="N558" s="2" t="e">
        <f t="shared" ca="1" si="116"/>
        <v>#REF!</v>
      </c>
      <c r="O558" s="10" t="e">
        <f t="shared" ca="1" si="117"/>
        <v>#REF!</v>
      </c>
      <c r="P558" s="2" t="e">
        <f t="shared" ca="1" si="118"/>
        <v>#REF!</v>
      </c>
      <c r="R558" s="1" t="str">
        <f t="shared" si="119"/>
        <v/>
      </c>
      <c r="S558" s="2" t="e">
        <f t="shared" ca="1" si="120"/>
        <v>#REF!</v>
      </c>
      <c r="AL558" s="1"/>
      <c r="AM558" s="2"/>
    </row>
    <row r="559" spans="4:39" x14ac:dyDescent="0.2">
      <c r="D559" s="13" t="str">
        <f>IF(B559&lt;&gt;"",TRUNC(B559-Analyse!$AP$7,2),"")</f>
        <v/>
      </c>
      <c r="F559" s="1" t="str">
        <f t="shared" si="121"/>
        <v/>
      </c>
      <c r="G559" s="12" t="str">
        <f ca="1">IF(F559&lt;&gt;"",ROW($D$5)+MATCH(F559,INDIRECT(Analyse!$AR$7):INDIRECT(Analyse!$AS$7)),"")</f>
        <v/>
      </c>
      <c r="H559" s="1" t="str">
        <f t="shared" ca="1" si="110"/>
        <v/>
      </c>
      <c r="I559" s="1" t="e">
        <f t="shared" ca="1" si="111"/>
        <v>#VALUE!</v>
      </c>
      <c r="J559" s="1" t="str">
        <f t="shared" ca="1" si="112"/>
        <v>C</v>
      </c>
      <c r="K559" s="1" t="e">
        <f t="shared" ca="1" si="113"/>
        <v>#VALUE!</v>
      </c>
      <c r="L559" s="10" t="e">
        <f t="shared" ca="1" si="114"/>
        <v>#REF!</v>
      </c>
      <c r="M559" s="10" t="e">
        <f t="shared" ca="1" si="115"/>
        <v>#REF!</v>
      </c>
      <c r="N559" s="2" t="e">
        <f t="shared" ca="1" si="116"/>
        <v>#REF!</v>
      </c>
      <c r="O559" s="10" t="e">
        <f t="shared" ca="1" si="117"/>
        <v>#REF!</v>
      </c>
      <c r="P559" s="2" t="e">
        <f t="shared" ca="1" si="118"/>
        <v>#REF!</v>
      </c>
      <c r="R559" s="1" t="str">
        <f t="shared" si="119"/>
        <v/>
      </c>
      <c r="S559" s="2" t="e">
        <f t="shared" ca="1" si="120"/>
        <v>#REF!</v>
      </c>
      <c r="AL559" s="1"/>
      <c r="AM559" s="2"/>
    </row>
    <row r="560" spans="4:39" x14ac:dyDescent="0.2">
      <c r="D560" s="13" t="str">
        <f>IF(B560&lt;&gt;"",TRUNC(B560-Analyse!$AP$7,2),"")</f>
        <v/>
      </c>
      <c r="F560" s="1" t="str">
        <f t="shared" si="121"/>
        <v/>
      </c>
      <c r="G560" s="12" t="str">
        <f ca="1">IF(F560&lt;&gt;"",ROW($D$5)+MATCH(F560,INDIRECT(Analyse!$AR$7):INDIRECT(Analyse!$AS$7)),"")</f>
        <v/>
      </c>
      <c r="H560" s="1" t="str">
        <f t="shared" ca="1" si="110"/>
        <v/>
      </c>
      <c r="I560" s="1" t="e">
        <f t="shared" ca="1" si="111"/>
        <v>#VALUE!</v>
      </c>
      <c r="J560" s="1" t="str">
        <f t="shared" ca="1" si="112"/>
        <v>C</v>
      </c>
      <c r="K560" s="1" t="e">
        <f t="shared" ca="1" si="113"/>
        <v>#VALUE!</v>
      </c>
      <c r="L560" s="10" t="e">
        <f t="shared" ca="1" si="114"/>
        <v>#REF!</v>
      </c>
      <c r="M560" s="10" t="e">
        <f t="shared" ca="1" si="115"/>
        <v>#REF!</v>
      </c>
      <c r="N560" s="2" t="e">
        <f t="shared" ca="1" si="116"/>
        <v>#REF!</v>
      </c>
      <c r="O560" s="10" t="e">
        <f t="shared" ca="1" si="117"/>
        <v>#REF!</v>
      </c>
      <c r="P560" s="2" t="e">
        <f t="shared" ca="1" si="118"/>
        <v>#REF!</v>
      </c>
      <c r="R560" s="1" t="str">
        <f t="shared" si="119"/>
        <v/>
      </c>
      <c r="S560" s="2" t="e">
        <f t="shared" ca="1" si="120"/>
        <v>#REF!</v>
      </c>
      <c r="AL560" s="1"/>
      <c r="AM560" s="2"/>
    </row>
    <row r="561" spans="4:39" x14ac:dyDescent="0.2">
      <c r="D561" s="13" t="str">
        <f>IF(B561&lt;&gt;"",TRUNC(B561-Analyse!$AP$7,2),"")</f>
        <v/>
      </c>
      <c r="F561" s="1" t="str">
        <f t="shared" si="121"/>
        <v/>
      </c>
      <c r="G561" s="12" t="str">
        <f ca="1">IF(F561&lt;&gt;"",ROW($D$5)+MATCH(F561,INDIRECT(Analyse!$AR$7):INDIRECT(Analyse!$AS$7)),"")</f>
        <v/>
      </c>
      <c r="H561" s="1" t="str">
        <f t="shared" ca="1" si="110"/>
        <v/>
      </c>
      <c r="I561" s="1" t="e">
        <f t="shared" ca="1" si="111"/>
        <v>#VALUE!</v>
      </c>
      <c r="J561" s="1" t="str">
        <f t="shared" ca="1" si="112"/>
        <v>C</v>
      </c>
      <c r="K561" s="1" t="e">
        <f t="shared" ca="1" si="113"/>
        <v>#VALUE!</v>
      </c>
      <c r="L561" s="10" t="e">
        <f t="shared" ca="1" si="114"/>
        <v>#REF!</v>
      </c>
      <c r="M561" s="10" t="e">
        <f t="shared" ca="1" si="115"/>
        <v>#REF!</v>
      </c>
      <c r="N561" s="2" t="e">
        <f t="shared" ca="1" si="116"/>
        <v>#REF!</v>
      </c>
      <c r="O561" s="10" t="e">
        <f t="shared" ca="1" si="117"/>
        <v>#REF!</v>
      </c>
      <c r="P561" s="2" t="e">
        <f t="shared" ca="1" si="118"/>
        <v>#REF!</v>
      </c>
      <c r="R561" s="1" t="str">
        <f t="shared" si="119"/>
        <v/>
      </c>
      <c r="S561" s="2" t="e">
        <f t="shared" ca="1" si="120"/>
        <v>#REF!</v>
      </c>
      <c r="AL561" s="1"/>
      <c r="AM561" s="2"/>
    </row>
    <row r="562" spans="4:39" x14ac:dyDescent="0.2">
      <c r="D562" s="13" t="str">
        <f>IF(B562&lt;&gt;"",TRUNC(B562-Analyse!$AP$7,2),"")</f>
        <v/>
      </c>
      <c r="F562" s="1" t="str">
        <f t="shared" si="121"/>
        <v/>
      </c>
      <c r="G562" s="12" t="str">
        <f ca="1">IF(F562&lt;&gt;"",ROW($D$5)+MATCH(F562,INDIRECT(Analyse!$AR$7):INDIRECT(Analyse!$AS$7)),"")</f>
        <v/>
      </c>
      <c r="H562" s="1" t="str">
        <f t="shared" ca="1" si="110"/>
        <v/>
      </c>
      <c r="I562" s="1" t="e">
        <f t="shared" ca="1" si="111"/>
        <v>#VALUE!</v>
      </c>
      <c r="J562" s="1" t="str">
        <f t="shared" ca="1" si="112"/>
        <v>C</v>
      </c>
      <c r="K562" s="1" t="e">
        <f t="shared" ca="1" si="113"/>
        <v>#VALUE!</v>
      </c>
      <c r="L562" s="10" t="e">
        <f t="shared" ca="1" si="114"/>
        <v>#REF!</v>
      </c>
      <c r="M562" s="10" t="e">
        <f t="shared" ca="1" si="115"/>
        <v>#REF!</v>
      </c>
      <c r="N562" s="2" t="e">
        <f t="shared" ca="1" si="116"/>
        <v>#REF!</v>
      </c>
      <c r="O562" s="10" t="e">
        <f t="shared" ca="1" si="117"/>
        <v>#REF!</v>
      </c>
      <c r="P562" s="2" t="e">
        <f t="shared" ca="1" si="118"/>
        <v>#REF!</v>
      </c>
      <c r="R562" s="1" t="str">
        <f t="shared" si="119"/>
        <v/>
      </c>
      <c r="S562" s="2" t="e">
        <f t="shared" ca="1" si="120"/>
        <v>#REF!</v>
      </c>
      <c r="AL562" s="1"/>
      <c r="AM562" s="2"/>
    </row>
    <row r="563" spans="4:39" x14ac:dyDescent="0.2">
      <c r="D563" s="13" t="str">
        <f>IF(B563&lt;&gt;"",TRUNC(B563-Analyse!$AP$7,2),"")</f>
        <v/>
      </c>
      <c r="F563" s="1" t="str">
        <f t="shared" si="121"/>
        <v/>
      </c>
      <c r="G563" s="12" t="str">
        <f ca="1">IF(F563&lt;&gt;"",ROW($D$5)+MATCH(F563,INDIRECT(Analyse!$AR$7):INDIRECT(Analyse!$AS$7)),"")</f>
        <v/>
      </c>
      <c r="H563" s="1" t="str">
        <f t="shared" ca="1" si="110"/>
        <v/>
      </c>
      <c r="I563" s="1" t="e">
        <f t="shared" ca="1" si="111"/>
        <v>#VALUE!</v>
      </c>
      <c r="J563" s="1" t="str">
        <f t="shared" ca="1" si="112"/>
        <v>C</v>
      </c>
      <c r="K563" s="1" t="e">
        <f t="shared" ca="1" si="113"/>
        <v>#VALUE!</v>
      </c>
      <c r="L563" s="10" t="e">
        <f t="shared" ca="1" si="114"/>
        <v>#REF!</v>
      </c>
      <c r="M563" s="10" t="e">
        <f t="shared" ca="1" si="115"/>
        <v>#REF!</v>
      </c>
      <c r="N563" s="2" t="e">
        <f t="shared" ca="1" si="116"/>
        <v>#REF!</v>
      </c>
      <c r="O563" s="10" t="e">
        <f t="shared" ca="1" si="117"/>
        <v>#REF!</v>
      </c>
      <c r="P563" s="2" t="e">
        <f t="shared" ca="1" si="118"/>
        <v>#REF!</v>
      </c>
      <c r="R563" s="1" t="str">
        <f t="shared" si="119"/>
        <v/>
      </c>
      <c r="S563" s="2" t="e">
        <f t="shared" ca="1" si="120"/>
        <v>#REF!</v>
      </c>
      <c r="AL563" s="1"/>
      <c r="AM563" s="2"/>
    </row>
    <row r="564" spans="4:39" x14ac:dyDescent="0.2">
      <c r="D564" s="13" t="str">
        <f>IF(B564&lt;&gt;"",TRUNC(B564-Analyse!$AP$7,2),"")</f>
        <v/>
      </c>
      <c r="F564" s="1" t="str">
        <f t="shared" si="121"/>
        <v/>
      </c>
      <c r="G564" s="12" t="str">
        <f ca="1">IF(F564&lt;&gt;"",ROW($D$5)+MATCH(F564,INDIRECT(Analyse!$AR$7):INDIRECT(Analyse!$AS$7)),"")</f>
        <v/>
      </c>
      <c r="H564" s="1" t="str">
        <f t="shared" ca="1" si="110"/>
        <v/>
      </c>
      <c r="I564" s="1" t="e">
        <f t="shared" ca="1" si="111"/>
        <v>#VALUE!</v>
      </c>
      <c r="J564" s="1" t="str">
        <f t="shared" ca="1" si="112"/>
        <v>C</v>
      </c>
      <c r="K564" s="1" t="e">
        <f t="shared" ca="1" si="113"/>
        <v>#VALUE!</v>
      </c>
      <c r="L564" s="10" t="e">
        <f t="shared" ca="1" si="114"/>
        <v>#REF!</v>
      </c>
      <c r="M564" s="10" t="e">
        <f t="shared" ca="1" si="115"/>
        <v>#REF!</v>
      </c>
      <c r="N564" s="2" t="e">
        <f t="shared" ca="1" si="116"/>
        <v>#REF!</v>
      </c>
      <c r="O564" s="10" t="e">
        <f t="shared" ca="1" si="117"/>
        <v>#REF!</v>
      </c>
      <c r="P564" s="2" t="e">
        <f t="shared" ca="1" si="118"/>
        <v>#REF!</v>
      </c>
      <c r="R564" s="1" t="str">
        <f t="shared" si="119"/>
        <v/>
      </c>
      <c r="S564" s="2" t="e">
        <f t="shared" ca="1" si="120"/>
        <v>#REF!</v>
      </c>
      <c r="AL564" s="1"/>
      <c r="AM564" s="2"/>
    </row>
    <row r="565" spans="4:39" x14ac:dyDescent="0.2">
      <c r="D565" s="13" t="str">
        <f>IF(B565&lt;&gt;"",TRUNC(B565-Analyse!$AP$7,2),"")</f>
        <v/>
      </c>
      <c r="F565" s="1" t="str">
        <f t="shared" si="121"/>
        <v/>
      </c>
      <c r="G565" s="12" t="str">
        <f ca="1">IF(F565&lt;&gt;"",ROW($D$5)+MATCH(F565,INDIRECT(Analyse!$AR$7):INDIRECT(Analyse!$AS$7)),"")</f>
        <v/>
      </c>
      <c r="H565" s="1" t="str">
        <f t="shared" ca="1" si="110"/>
        <v/>
      </c>
      <c r="I565" s="1" t="e">
        <f t="shared" ca="1" si="111"/>
        <v>#VALUE!</v>
      </c>
      <c r="J565" s="1" t="str">
        <f t="shared" ca="1" si="112"/>
        <v>C</v>
      </c>
      <c r="K565" s="1" t="e">
        <f t="shared" ca="1" si="113"/>
        <v>#VALUE!</v>
      </c>
      <c r="L565" s="10" t="e">
        <f t="shared" ca="1" si="114"/>
        <v>#REF!</v>
      </c>
      <c r="M565" s="10" t="e">
        <f t="shared" ca="1" si="115"/>
        <v>#REF!</v>
      </c>
      <c r="N565" s="2" t="e">
        <f t="shared" ca="1" si="116"/>
        <v>#REF!</v>
      </c>
      <c r="O565" s="10" t="e">
        <f t="shared" ca="1" si="117"/>
        <v>#REF!</v>
      </c>
      <c r="P565" s="2" t="e">
        <f t="shared" ca="1" si="118"/>
        <v>#REF!</v>
      </c>
      <c r="R565" s="1" t="str">
        <f t="shared" si="119"/>
        <v/>
      </c>
      <c r="S565" s="2" t="e">
        <f t="shared" ca="1" si="120"/>
        <v>#REF!</v>
      </c>
      <c r="AL565" s="1"/>
      <c r="AM565" s="2"/>
    </row>
    <row r="566" spans="4:39" x14ac:dyDescent="0.2">
      <c r="D566" s="13" t="str">
        <f>IF(B566&lt;&gt;"",TRUNC(B566-Analyse!$AP$7,2),"")</f>
        <v/>
      </c>
      <c r="F566" s="1" t="str">
        <f t="shared" si="121"/>
        <v/>
      </c>
      <c r="G566" s="12" t="str">
        <f ca="1">IF(F566&lt;&gt;"",ROW($D$5)+MATCH(F566,INDIRECT(Analyse!$AR$7):INDIRECT(Analyse!$AS$7)),"")</f>
        <v/>
      </c>
      <c r="H566" s="1" t="str">
        <f t="shared" ca="1" si="110"/>
        <v/>
      </c>
      <c r="I566" s="1" t="e">
        <f t="shared" ca="1" si="111"/>
        <v>#VALUE!</v>
      </c>
      <c r="J566" s="1" t="str">
        <f t="shared" ca="1" si="112"/>
        <v>C</v>
      </c>
      <c r="K566" s="1" t="e">
        <f t="shared" ca="1" si="113"/>
        <v>#VALUE!</v>
      </c>
      <c r="L566" s="10" t="e">
        <f t="shared" ca="1" si="114"/>
        <v>#REF!</v>
      </c>
      <c r="M566" s="10" t="e">
        <f t="shared" ca="1" si="115"/>
        <v>#REF!</v>
      </c>
      <c r="N566" s="2" t="e">
        <f t="shared" ca="1" si="116"/>
        <v>#REF!</v>
      </c>
      <c r="O566" s="10" t="e">
        <f t="shared" ca="1" si="117"/>
        <v>#REF!</v>
      </c>
      <c r="P566" s="2" t="e">
        <f t="shared" ca="1" si="118"/>
        <v>#REF!</v>
      </c>
      <c r="R566" s="1" t="str">
        <f t="shared" si="119"/>
        <v/>
      </c>
      <c r="S566" s="2" t="e">
        <f t="shared" ca="1" si="120"/>
        <v>#REF!</v>
      </c>
      <c r="AL566" s="1"/>
      <c r="AM566" s="2"/>
    </row>
    <row r="567" spans="4:39" x14ac:dyDescent="0.2">
      <c r="D567" s="13" t="str">
        <f>IF(B567&lt;&gt;"",TRUNC(B567-Analyse!$AP$7,2),"")</f>
        <v/>
      </c>
      <c r="F567" s="1" t="str">
        <f t="shared" si="121"/>
        <v/>
      </c>
      <c r="G567" s="12" t="str">
        <f ca="1">IF(F567&lt;&gt;"",ROW($D$5)+MATCH(F567,INDIRECT(Analyse!$AR$7):INDIRECT(Analyse!$AS$7)),"")</f>
        <v/>
      </c>
      <c r="H567" s="1" t="str">
        <f t="shared" ca="1" si="110"/>
        <v/>
      </c>
      <c r="I567" s="1" t="e">
        <f t="shared" ca="1" si="111"/>
        <v>#VALUE!</v>
      </c>
      <c r="J567" s="1" t="str">
        <f t="shared" ca="1" si="112"/>
        <v>C</v>
      </c>
      <c r="K567" s="1" t="e">
        <f t="shared" ca="1" si="113"/>
        <v>#VALUE!</v>
      </c>
      <c r="L567" s="10" t="e">
        <f t="shared" ca="1" si="114"/>
        <v>#REF!</v>
      </c>
      <c r="M567" s="10" t="e">
        <f t="shared" ca="1" si="115"/>
        <v>#REF!</v>
      </c>
      <c r="N567" s="2" t="e">
        <f t="shared" ca="1" si="116"/>
        <v>#REF!</v>
      </c>
      <c r="O567" s="10" t="e">
        <f t="shared" ca="1" si="117"/>
        <v>#REF!</v>
      </c>
      <c r="P567" s="2" t="e">
        <f t="shared" ca="1" si="118"/>
        <v>#REF!</v>
      </c>
      <c r="R567" s="1" t="str">
        <f t="shared" si="119"/>
        <v/>
      </c>
      <c r="S567" s="2" t="e">
        <f t="shared" ca="1" si="120"/>
        <v>#REF!</v>
      </c>
      <c r="AL567" s="1"/>
      <c r="AM567" s="2"/>
    </row>
    <row r="568" spans="4:39" x14ac:dyDescent="0.2">
      <c r="D568" s="13" t="str">
        <f>IF(B568&lt;&gt;"",TRUNC(B568-Analyse!$AP$7,2),"")</f>
        <v/>
      </c>
      <c r="F568" s="1" t="str">
        <f t="shared" si="121"/>
        <v/>
      </c>
      <c r="G568" s="12" t="str">
        <f ca="1">IF(F568&lt;&gt;"",ROW($D$5)+MATCH(F568,INDIRECT(Analyse!$AR$7):INDIRECT(Analyse!$AS$7)),"")</f>
        <v/>
      </c>
      <c r="H568" s="1" t="str">
        <f t="shared" ca="1" si="110"/>
        <v/>
      </c>
      <c r="I568" s="1" t="e">
        <f t="shared" ca="1" si="111"/>
        <v>#VALUE!</v>
      </c>
      <c r="J568" s="1" t="str">
        <f t="shared" ca="1" si="112"/>
        <v>C</v>
      </c>
      <c r="K568" s="1" t="e">
        <f t="shared" ca="1" si="113"/>
        <v>#VALUE!</v>
      </c>
      <c r="L568" s="10" t="e">
        <f t="shared" ca="1" si="114"/>
        <v>#REF!</v>
      </c>
      <c r="M568" s="10" t="e">
        <f t="shared" ca="1" si="115"/>
        <v>#REF!</v>
      </c>
      <c r="N568" s="2" t="e">
        <f t="shared" ca="1" si="116"/>
        <v>#REF!</v>
      </c>
      <c r="O568" s="10" t="e">
        <f t="shared" ca="1" si="117"/>
        <v>#REF!</v>
      </c>
      <c r="P568" s="2" t="e">
        <f t="shared" ca="1" si="118"/>
        <v>#REF!</v>
      </c>
      <c r="R568" s="1" t="str">
        <f t="shared" si="119"/>
        <v/>
      </c>
      <c r="S568" s="2" t="e">
        <f t="shared" ca="1" si="120"/>
        <v>#REF!</v>
      </c>
      <c r="AL568" s="1"/>
      <c r="AM568" s="2"/>
    </row>
    <row r="569" spans="4:39" x14ac:dyDescent="0.2">
      <c r="D569" s="13" t="str">
        <f>IF(B569&lt;&gt;"",TRUNC(B569-Analyse!$AP$7,2),"")</f>
        <v/>
      </c>
      <c r="F569" s="1" t="str">
        <f t="shared" si="121"/>
        <v/>
      </c>
      <c r="G569" s="12" t="str">
        <f ca="1">IF(F569&lt;&gt;"",ROW($D$5)+MATCH(F569,INDIRECT(Analyse!$AR$7):INDIRECT(Analyse!$AS$7)),"")</f>
        <v/>
      </c>
      <c r="H569" s="1" t="str">
        <f t="shared" ca="1" si="110"/>
        <v/>
      </c>
      <c r="I569" s="1" t="e">
        <f t="shared" ca="1" si="111"/>
        <v>#VALUE!</v>
      </c>
      <c r="J569" s="1" t="str">
        <f t="shared" ca="1" si="112"/>
        <v>C</v>
      </c>
      <c r="K569" s="1" t="e">
        <f t="shared" ca="1" si="113"/>
        <v>#VALUE!</v>
      </c>
      <c r="L569" s="10" t="e">
        <f t="shared" ca="1" si="114"/>
        <v>#REF!</v>
      </c>
      <c r="M569" s="10" t="e">
        <f t="shared" ca="1" si="115"/>
        <v>#REF!</v>
      </c>
      <c r="N569" s="2" t="e">
        <f t="shared" ca="1" si="116"/>
        <v>#REF!</v>
      </c>
      <c r="O569" s="10" t="e">
        <f t="shared" ca="1" si="117"/>
        <v>#REF!</v>
      </c>
      <c r="P569" s="2" t="e">
        <f t="shared" ca="1" si="118"/>
        <v>#REF!</v>
      </c>
      <c r="R569" s="1" t="str">
        <f t="shared" si="119"/>
        <v/>
      </c>
      <c r="S569" s="2" t="e">
        <f t="shared" ca="1" si="120"/>
        <v>#REF!</v>
      </c>
      <c r="AL569" s="1"/>
      <c r="AM569" s="2"/>
    </row>
    <row r="570" spans="4:39" x14ac:dyDescent="0.2">
      <c r="D570" s="13" t="str">
        <f>IF(B570&lt;&gt;"",TRUNC(B570-Analyse!$AP$7,2),"")</f>
        <v/>
      </c>
      <c r="F570" s="1" t="str">
        <f t="shared" si="121"/>
        <v/>
      </c>
      <c r="G570" s="12" t="str">
        <f ca="1">IF(F570&lt;&gt;"",ROW($D$5)+MATCH(F570,INDIRECT(Analyse!$AR$7):INDIRECT(Analyse!$AS$7)),"")</f>
        <v/>
      </c>
      <c r="H570" s="1" t="str">
        <f t="shared" ca="1" si="110"/>
        <v/>
      </c>
      <c r="I570" s="1" t="e">
        <f t="shared" ca="1" si="111"/>
        <v>#VALUE!</v>
      </c>
      <c r="J570" s="1" t="str">
        <f t="shared" ca="1" si="112"/>
        <v>C</v>
      </c>
      <c r="K570" s="1" t="e">
        <f t="shared" ca="1" si="113"/>
        <v>#VALUE!</v>
      </c>
      <c r="L570" s="10" t="e">
        <f t="shared" ca="1" si="114"/>
        <v>#REF!</v>
      </c>
      <c r="M570" s="10" t="e">
        <f t="shared" ca="1" si="115"/>
        <v>#REF!</v>
      </c>
      <c r="N570" s="2" t="e">
        <f t="shared" ca="1" si="116"/>
        <v>#REF!</v>
      </c>
      <c r="O570" s="10" t="e">
        <f t="shared" ca="1" si="117"/>
        <v>#REF!</v>
      </c>
      <c r="P570" s="2" t="e">
        <f t="shared" ca="1" si="118"/>
        <v>#REF!</v>
      </c>
      <c r="R570" s="1" t="str">
        <f t="shared" si="119"/>
        <v/>
      </c>
      <c r="S570" s="2" t="e">
        <f t="shared" ca="1" si="120"/>
        <v>#REF!</v>
      </c>
      <c r="AL570" s="1"/>
      <c r="AM570" s="2"/>
    </row>
    <row r="571" spans="4:39" x14ac:dyDescent="0.2">
      <c r="D571" s="13" t="str">
        <f>IF(B571&lt;&gt;"",TRUNC(B571-Analyse!$AP$7,2),"")</f>
        <v/>
      </c>
      <c r="F571" s="1" t="str">
        <f t="shared" si="121"/>
        <v/>
      </c>
      <c r="G571" s="12" t="str">
        <f ca="1">IF(F571&lt;&gt;"",ROW($D$5)+MATCH(F571,INDIRECT(Analyse!$AR$7):INDIRECT(Analyse!$AS$7)),"")</f>
        <v/>
      </c>
      <c r="H571" s="1" t="str">
        <f t="shared" ca="1" si="110"/>
        <v/>
      </c>
      <c r="I571" s="1" t="e">
        <f t="shared" ca="1" si="111"/>
        <v>#VALUE!</v>
      </c>
      <c r="J571" s="1" t="str">
        <f t="shared" ca="1" si="112"/>
        <v>C</v>
      </c>
      <c r="K571" s="1" t="e">
        <f t="shared" ca="1" si="113"/>
        <v>#VALUE!</v>
      </c>
      <c r="L571" s="10" t="e">
        <f t="shared" ca="1" si="114"/>
        <v>#REF!</v>
      </c>
      <c r="M571" s="10" t="e">
        <f t="shared" ca="1" si="115"/>
        <v>#REF!</v>
      </c>
      <c r="N571" s="2" t="e">
        <f t="shared" ca="1" si="116"/>
        <v>#REF!</v>
      </c>
      <c r="O571" s="10" t="e">
        <f t="shared" ca="1" si="117"/>
        <v>#REF!</v>
      </c>
      <c r="P571" s="2" t="e">
        <f t="shared" ca="1" si="118"/>
        <v>#REF!</v>
      </c>
      <c r="R571" s="1" t="str">
        <f t="shared" si="119"/>
        <v/>
      </c>
      <c r="S571" s="2" t="e">
        <f t="shared" ca="1" si="120"/>
        <v>#REF!</v>
      </c>
      <c r="AL571" s="1"/>
      <c r="AM571" s="2"/>
    </row>
    <row r="572" spans="4:39" x14ac:dyDescent="0.2">
      <c r="D572" s="13" t="str">
        <f>IF(B572&lt;&gt;"",TRUNC(B572-Analyse!$AP$7,2),"")</f>
        <v/>
      </c>
      <c r="F572" s="1" t="str">
        <f t="shared" si="121"/>
        <v/>
      </c>
      <c r="G572" s="12" t="str">
        <f ca="1">IF(F572&lt;&gt;"",ROW($D$5)+MATCH(F572,INDIRECT(Analyse!$AR$7):INDIRECT(Analyse!$AS$7)),"")</f>
        <v/>
      </c>
      <c r="H572" s="1" t="str">
        <f t="shared" ca="1" si="110"/>
        <v/>
      </c>
      <c r="I572" s="1" t="e">
        <f t="shared" ca="1" si="111"/>
        <v>#VALUE!</v>
      </c>
      <c r="J572" s="1" t="str">
        <f t="shared" ca="1" si="112"/>
        <v>C</v>
      </c>
      <c r="K572" s="1" t="e">
        <f t="shared" ca="1" si="113"/>
        <v>#VALUE!</v>
      </c>
      <c r="L572" s="10" t="e">
        <f t="shared" ca="1" si="114"/>
        <v>#REF!</v>
      </c>
      <c r="M572" s="10" t="e">
        <f t="shared" ca="1" si="115"/>
        <v>#REF!</v>
      </c>
      <c r="N572" s="2" t="e">
        <f t="shared" ca="1" si="116"/>
        <v>#REF!</v>
      </c>
      <c r="O572" s="10" t="e">
        <f t="shared" ca="1" si="117"/>
        <v>#REF!</v>
      </c>
      <c r="P572" s="2" t="e">
        <f t="shared" ca="1" si="118"/>
        <v>#REF!</v>
      </c>
      <c r="R572" s="1" t="str">
        <f t="shared" si="119"/>
        <v/>
      </c>
      <c r="S572" s="2" t="e">
        <f t="shared" ca="1" si="120"/>
        <v>#REF!</v>
      </c>
      <c r="AL572" s="1"/>
      <c r="AM572" s="2"/>
    </row>
    <row r="573" spans="4:39" x14ac:dyDescent="0.2">
      <c r="D573" s="13" t="str">
        <f>IF(B573&lt;&gt;"",TRUNC(B573-Analyse!$AP$7,2),"")</f>
        <v/>
      </c>
      <c r="F573" s="1" t="str">
        <f t="shared" si="121"/>
        <v/>
      </c>
      <c r="G573" s="12" t="str">
        <f ca="1">IF(F573&lt;&gt;"",ROW($D$5)+MATCH(F573,INDIRECT(Analyse!$AR$7):INDIRECT(Analyse!$AS$7)),"")</f>
        <v/>
      </c>
      <c r="H573" s="1" t="str">
        <f t="shared" ca="1" si="110"/>
        <v/>
      </c>
      <c r="I573" s="1" t="e">
        <f t="shared" ca="1" si="111"/>
        <v>#VALUE!</v>
      </c>
      <c r="J573" s="1" t="str">
        <f t="shared" ca="1" si="112"/>
        <v>C</v>
      </c>
      <c r="K573" s="1" t="e">
        <f t="shared" ca="1" si="113"/>
        <v>#VALUE!</v>
      </c>
      <c r="L573" s="10" t="e">
        <f t="shared" ca="1" si="114"/>
        <v>#REF!</v>
      </c>
      <c r="M573" s="10" t="e">
        <f t="shared" ca="1" si="115"/>
        <v>#REF!</v>
      </c>
      <c r="N573" s="2" t="e">
        <f t="shared" ca="1" si="116"/>
        <v>#REF!</v>
      </c>
      <c r="O573" s="10" t="e">
        <f t="shared" ca="1" si="117"/>
        <v>#REF!</v>
      </c>
      <c r="P573" s="2" t="e">
        <f t="shared" ca="1" si="118"/>
        <v>#REF!</v>
      </c>
      <c r="R573" s="1" t="str">
        <f t="shared" si="119"/>
        <v/>
      </c>
      <c r="S573" s="2" t="e">
        <f t="shared" ca="1" si="120"/>
        <v>#REF!</v>
      </c>
      <c r="AL573" s="1"/>
      <c r="AM573" s="2"/>
    </row>
    <row r="574" spans="4:39" x14ac:dyDescent="0.2">
      <c r="D574" s="13" t="str">
        <f>IF(B574&lt;&gt;"",TRUNC(B574-Analyse!$AP$7,2),"")</f>
        <v/>
      </c>
      <c r="F574" s="1" t="str">
        <f t="shared" si="121"/>
        <v/>
      </c>
      <c r="G574" s="12" t="str">
        <f ca="1">IF(F574&lt;&gt;"",ROW($D$5)+MATCH(F574,INDIRECT(Analyse!$AR$7):INDIRECT(Analyse!$AS$7)),"")</f>
        <v/>
      </c>
      <c r="H574" s="1" t="str">
        <f t="shared" ca="1" si="110"/>
        <v/>
      </c>
      <c r="I574" s="1" t="e">
        <f t="shared" ca="1" si="111"/>
        <v>#VALUE!</v>
      </c>
      <c r="J574" s="1" t="str">
        <f t="shared" ca="1" si="112"/>
        <v>C</v>
      </c>
      <c r="K574" s="1" t="e">
        <f t="shared" ca="1" si="113"/>
        <v>#VALUE!</v>
      </c>
      <c r="L574" s="10" t="e">
        <f t="shared" ca="1" si="114"/>
        <v>#REF!</v>
      </c>
      <c r="M574" s="10" t="e">
        <f t="shared" ca="1" si="115"/>
        <v>#REF!</v>
      </c>
      <c r="N574" s="2" t="e">
        <f t="shared" ca="1" si="116"/>
        <v>#REF!</v>
      </c>
      <c r="O574" s="10" t="e">
        <f t="shared" ca="1" si="117"/>
        <v>#REF!</v>
      </c>
      <c r="P574" s="2" t="e">
        <f t="shared" ca="1" si="118"/>
        <v>#REF!</v>
      </c>
      <c r="R574" s="1" t="str">
        <f t="shared" si="119"/>
        <v/>
      </c>
      <c r="S574" s="2" t="e">
        <f t="shared" ca="1" si="120"/>
        <v>#REF!</v>
      </c>
      <c r="AL574" s="1"/>
      <c r="AM574" s="2"/>
    </row>
    <row r="575" spans="4:39" x14ac:dyDescent="0.2">
      <c r="D575" s="13" t="str">
        <f>IF(B575&lt;&gt;"",TRUNC(B575-Analyse!$AP$7,2),"")</f>
        <v/>
      </c>
      <c r="F575" s="1" t="str">
        <f t="shared" si="121"/>
        <v/>
      </c>
      <c r="G575" s="12" t="str">
        <f ca="1">IF(F575&lt;&gt;"",ROW($D$5)+MATCH(F575,INDIRECT(Analyse!$AR$7):INDIRECT(Analyse!$AS$7)),"")</f>
        <v/>
      </c>
      <c r="H575" s="1" t="str">
        <f t="shared" ca="1" si="110"/>
        <v/>
      </c>
      <c r="I575" s="1" t="e">
        <f t="shared" ca="1" si="111"/>
        <v>#VALUE!</v>
      </c>
      <c r="J575" s="1" t="str">
        <f t="shared" ca="1" si="112"/>
        <v>C</v>
      </c>
      <c r="K575" s="1" t="e">
        <f t="shared" ca="1" si="113"/>
        <v>#VALUE!</v>
      </c>
      <c r="L575" s="10" t="e">
        <f t="shared" ca="1" si="114"/>
        <v>#REF!</v>
      </c>
      <c r="M575" s="10" t="e">
        <f t="shared" ca="1" si="115"/>
        <v>#REF!</v>
      </c>
      <c r="N575" s="2" t="e">
        <f t="shared" ca="1" si="116"/>
        <v>#REF!</v>
      </c>
      <c r="O575" s="10" t="e">
        <f t="shared" ca="1" si="117"/>
        <v>#REF!</v>
      </c>
      <c r="P575" s="2" t="e">
        <f t="shared" ca="1" si="118"/>
        <v>#REF!</v>
      </c>
      <c r="R575" s="1" t="str">
        <f t="shared" si="119"/>
        <v/>
      </c>
      <c r="S575" s="2" t="e">
        <f t="shared" ca="1" si="120"/>
        <v>#REF!</v>
      </c>
      <c r="AL575" s="1"/>
      <c r="AM575" s="2"/>
    </row>
    <row r="576" spans="4:39" x14ac:dyDescent="0.2">
      <c r="D576" s="13" t="str">
        <f>IF(B576&lt;&gt;"",TRUNC(B576-Analyse!$AP$7,2),"")</f>
        <v/>
      </c>
      <c r="F576" s="1" t="str">
        <f t="shared" si="121"/>
        <v/>
      </c>
      <c r="G576" s="12" t="str">
        <f ca="1">IF(F576&lt;&gt;"",ROW($D$5)+MATCH(F576,INDIRECT(Analyse!$AR$7):INDIRECT(Analyse!$AS$7)),"")</f>
        <v/>
      </c>
      <c r="H576" s="1" t="str">
        <f t="shared" ca="1" si="110"/>
        <v/>
      </c>
      <c r="I576" s="1" t="e">
        <f t="shared" ca="1" si="111"/>
        <v>#VALUE!</v>
      </c>
      <c r="J576" s="1" t="str">
        <f t="shared" ca="1" si="112"/>
        <v>C</v>
      </c>
      <c r="K576" s="1" t="e">
        <f t="shared" ca="1" si="113"/>
        <v>#VALUE!</v>
      </c>
      <c r="L576" s="10" t="e">
        <f t="shared" ca="1" si="114"/>
        <v>#REF!</v>
      </c>
      <c r="M576" s="10" t="e">
        <f t="shared" ca="1" si="115"/>
        <v>#REF!</v>
      </c>
      <c r="N576" s="2" t="e">
        <f t="shared" ca="1" si="116"/>
        <v>#REF!</v>
      </c>
      <c r="O576" s="10" t="e">
        <f t="shared" ca="1" si="117"/>
        <v>#REF!</v>
      </c>
      <c r="P576" s="2" t="e">
        <f t="shared" ca="1" si="118"/>
        <v>#REF!</v>
      </c>
      <c r="R576" s="1" t="str">
        <f t="shared" si="119"/>
        <v/>
      </c>
      <c r="S576" s="2" t="e">
        <f t="shared" ca="1" si="120"/>
        <v>#REF!</v>
      </c>
      <c r="AL576" s="1"/>
      <c r="AM576" s="2"/>
    </row>
    <row r="577" spans="4:39" x14ac:dyDescent="0.2">
      <c r="D577" s="13" t="str">
        <f>IF(B577&lt;&gt;"",TRUNC(B577-Analyse!$AP$7,2),"")</f>
        <v/>
      </c>
      <c r="F577" s="1" t="str">
        <f t="shared" si="121"/>
        <v/>
      </c>
      <c r="G577" s="12" t="str">
        <f ca="1">IF(F577&lt;&gt;"",ROW($D$5)+MATCH(F577,INDIRECT(Analyse!$AR$7):INDIRECT(Analyse!$AS$7)),"")</f>
        <v/>
      </c>
      <c r="H577" s="1" t="str">
        <f t="shared" ca="1" si="110"/>
        <v/>
      </c>
      <c r="I577" s="1" t="e">
        <f t="shared" ca="1" si="111"/>
        <v>#VALUE!</v>
      </c>
      <c r="J577" s="1" t="str">
        <f t="shared" ca="1" si="112"/>
        <v>C</v>
      </c>
      <c r="K577" s="1" t="e">
        <f t="shared" ca="1" si="113"/>
        <v>#VALUE!</v>
      </c>
      <c r="L577" s="10" t="e">
        <f t="shared" ca="1" si="114"/>
        <v>#REF!</v>
      </c>
      <c r="M577" s="10" t="e">
        <f t="shared" ca="1" si="115"/>
        <v>#REF!</v>
      </c>
      <c r="N577" s="2" t="e">
        <f t="shared" ca="1" si="116"/>
        <v>#REF!</v>
      </c>
      <c r="O577" s="10" t="e">
        <f t="shared" ca="1" si="117"/>
        <v>#REF!</v>
      </c>
      <c r="P577" s="2" t="e">
        <f t="shared" ca="1" si="118"/>
        <v>#REF!</v>
      </c>
      <c r="R577" s="1" t="str">
        <f t="shared" si="119"/>
        <v/>
      </c>
      <c r="S577" s="2" t="e">
        <f t="shared" ca="1" si="120"/>
        <v>#REF!</v>
      </c>
      <c r="AL577" s="1"/>
      <c r="AM577" s="2"/>
    </row>
    <row r="578" spans="4:39" x14ac:dyDescent="0.2">
      <c r="D578" s="13" t="str">
        <f>IF(B578&lt;&gt;"",TRUNC(B578-Analyse!$AP$7,2),"")</f>
        <v/>
      </c>
      <c r="F578" s="1" t="str">
        <f t="shared" si="121"/>
        <v/>
      </c>
      <c r="G578" s="12" t="str">
        <f ca="1">IF(F578&lt;&gt;"",ROW($D$5)+MATCH(F578,INDIRECT(Analyse!$AR$7):INDIRECT(Analyse!$AS$7)),"")</f>
        <v/>
      </c>
      <c r="H578" s="1" t="str">
        <f t="shared" ca="1" si="110"/>
        <v/>
      </c>
      <c r="I578" s="1" t="e">
        <f t="shared" ca="1" si="111"/>
        <v>#VALUE!</v>
      </c>
      <c r="J578" s="1" t="str">
        <f t="shared" ca="1" si="112"/>
        <v>C</v>
      </c>
      <c r="K578" s="1" t="e">
        <f t="shared" ca="1" si="113"/>
        <v>#VALUE!</v>
      </c>
      <c r="L578" s="10" t="e">
        <f t="shared" ca="1" si="114"/>
        <v>#REF!</v>
      </c>
      <c r="M578" s="10" t="e">
        <f t="shared" ca="1" si="115"/>
        <v>#REF!</v>
      </c>
      <c r="N578" s="2" t="e">
        <f t="shared" ca="1" si="116"/>
        <v>#REF!</v>
      </c>
      <c r="O578" s="10" t="e">
        <f t="shared" ca="1" si="117"/>
        <v>#REF!</v>
      </c>
      <c r="P578" s="2" t="e">
        <f t="shared" ca="1" si="118"/>
        <v>#REF!</v>
      </c>
      <c r="R578" s="1" t="str">
        <f t="shared" si="119"/>
        <v/>
      </c>
      <c r="S578" s="2" t="e">
        <f t="shared" ca="1" si="120"/>
        <v>#REF!</v>
      </c>
      <c r="AL578" s="1"/>
      <c r="AM578" s="2"/>
    </row>
    <row r="579" spans="4:39" x14ac:dyDescent="0.2">
      <c r="D579" s="13" t="str">
        <f>IF(B579&lt;&gt;"",TRUNC(B579-Analyse!$AP$7,2),"")</f>
        <v/>
      </c>
      <c r="F579" s="1" t="str">
        <f t="shared" si="121"/>
        <v/>
      </c>
      <c r="G579" s="12" t="str">
        <f ca="1">IF(F579&lt;&gt;"",ROW($D$5)+MATCH(F579,INDIRECT(Analyse!$AR$7):INDIRECT(Analyse!$AS$7)),"")</f>
        <v/>
      </c>
      <c r="H579" s="1" t="str">
        <f t="shared" ca="1" si="110"/>
        <v/>
      </c>
      <c r="I579" s="1" t="e">
        <f t="shared" ca="1" si="111"/>
        <v>#VALUE!</v>
      </c>
      <c r="J579" s="1" t="str">
        <f t="shared" ca="1" si="112"/>
        <v>C</v>
      </c>
      <c r="K579" s="1" t="e">
        <f t="shared" ca="1" si="113"/>
        <v>#VALUE!</v>
      </c>
      <c r="L579" s="10" t="e">
        <f t="shared" ca="1" si="114"/>
        <v>#REF!</v>
      </c>
      <c r="M579" s="10" t="e">
        <f t="shared" ca="1" si="115"/>
        <v>#REF!</v>
      </c>
      <c r="N579" s="2" t="e">
        <f t="shared" ca="1" si="116"/>
        <v>#REF!</v>
      </c>
      <c r="O579" s="10" t="e">
        <f t="shared" ca="1" si="117"/>
        <v>#REF!</v>
      </c>
      <c r="P579" s="2" t="e">
        <f t="shared" ca="1" si="118"/>
        <v>#REF!</v>
      </c>
      <c r="R579" s="1" t="str">
        <f t="shared" si="119"/>
        <v/>
      </c>
      <c r="S579" s="2" t="e">
        <f t="shared" ca="1" si="120"/>
        <v>#REF!</v>
      </c>
      <c r="AL579" s="1"/>
      <c r="AM579" s="2"/>
    </row>
    <row r="580" spans="4:39" x14ac:dyDescent="0.2">
      <c r="D580" s="13" t="str">
        <f>IF(B580&lt;&gt;"",TRUNC(B580-Analyse!$AP$7,2),"")</f>
        <v/>
      </c>
      <c r="F580" s="1" t="str">
        <f t="shared" si="121"/>
        <v/>
      </c>
      <c r="G580" s="12" t="str">
        <f ca="1">IF(F580&lt;&gt;"",ROW($D$5)+MATCH(F580,INDIRECT(Analyse!$AR$7):INDIRECT(Analyse!$AS$7)),"")</f>
        <v/>
      </c>
      <c r="H580" s="1" t="str">
        <f t="shared" ca="1" si="110"/>
        <v/>
      </c>
      <c r="I580" s="1" t="e">
        <f t="shared" ca="1" si="111"/>
        <v>#VALUE!</v>
      </c>
      <c r="J580" s="1" t="str">
        <f t="shared" ca="1" si="112"/>
        <v>C</v>
      </c>
      <c r="K580" s="1" t="e">
        <f t="shared" ca="1" si="113"/>
        <v>#VALUE!</v>
      </c>
      <c r="L580" s="10" t="e">
        <f t="shared" ca="1" si="114"/>
        <v>#REF!</v>
      </c>
      <c r="M580" s="10" t="e">
        <f t="shared" ca="1" si="115"/>
        <v>#REF!</v>
      </c>
      <c r="N580" s="2" t="e">
        <f t="shared" ca="1" si="116"/>
        <v>#REF!</v>
      </c>
      <c r="O580" s="10" t="e">
        <f t="shared" ca="1" si="117"/>
        <v>#REF!</v>
      </c>
      <c r="P580" s="2" t="e">
        <f t="shared" ca="1" si="118"/>
        <v>#REF!</v>
      </c>
      <c r="R580" s="1" t="str">
        <f t="shared" si="119"/>
        <v/>
      </c>
      <c r="S580" s="2" t="e">
        <f t="shared" ca="1" si="120"/>
        <v>#REF!</v>
      </c>
      <c r="AL580" s="1"/>
      <c r="AM580" s="2"/>
    </row>
    <row r="581" spans="4:39" x14ac:dyDescent="0.2">
      <c r="D581" s="13" t="str">
        <f>IF(B581&lt;&gt;"",TRUNC(B581-Analyse!$AP$7,2),"")</f>
        <v/>
      </c>
      <c r="F581" s="1" t="str">
        <f t="shared" si="121"/>
        <v/>
      </c>
      <c r="G581" s="12" t="str">
        <f ca="1">IF(F581&lt;&gt;"",ROW($D$5)+MATCH(F581,INDIRECT(Analyse!$AR$7):INDIRECT(Analyse!$AS$7)),"")</f>
        <v/>
      </c>
      <c r="H581" s="1" t="str">
        <f t="shared" ca="1" si="110"/>
        <v/>
      </c>
      <c r="I581" s="1" t="e">
        <f t="shared" ca="1" si="111"/>
        <v>#VALUE!</v>
      </c>
      <c r="J581" s="1" t="str">
        <f t="shared" ca="1" si="112"/>
        <v>C</v>
      </c>
      <c r="K581" s="1" t="e">
        <f t="shared" ca="1" si="113"/>
        <v>#VALUE!</v>
      </c>
      <c r="L581" s="10" t="e">
        <f t="shared" ca="1" si="114"/>
        <v>#REF!</v>
      </c>
      <c r="M581" s="10" t="e">
        <f t="shared" ca="1" si="115"/>
        <v>#REF!</v>
      </c>
      <c r="N581" s="2" t="e">
        <f t="shared" ca="1" si="116"/>
        <v>#REF!</v>
      </c>
      <c r="O581" s="10" t="e">
        <f t="shared" ca="1" si="117"/>
        <v>#REF!</v>
      </c>
      <c r="P581" s="2" t="e">
        <f t="shared" ca="1" si="118"/>
        <v>#REF!</v>
      </c>
      <c r="R581" s="1" t="str">
        <f t="shared" si="119"/>
        <v/>
      </c>
      <c r="S581" s="2" t="e">
        <f t="shared" ca="1" si="120"/>
        <v>#REF!</v>
      </c>
      <c r="AL581" s="1"/>
      <c r="AM581" s="2"/>
    </row>
    <row r="582" spans="4:39" x14ac:dyDescent="0.2">
      <c r="D582" s="13" t="str">
        <f>IF(B582&lt;&gt;"",TRUNC(B582-Analyse!$AP$7,2),"")</f>
        <v/>
      </c>
      <c r="F582" s="1" t="str">
        <f t="shared" si="121"/>
        <v/>
      </c>
      <c r="G582" s="12" t="str">
        <f ca="1">IF(F582&lt;&gt;"",ROW($D$5)+MATCH(F582,INDIRECT(Analyse!$AR$7):INDIRECT(Analyse!$AS$7)),"")</f>
        <v/>
      </c>
      <c r="H582" s="1" t="str">
        <f t="shared" ref="H582:H645" ca="1" si="122">IF(G582&lt;&gt;"","D"&amp;$G582,"")</f>
        <v/>
      </c>
      <c r="I582" s="1" t="e">
        <f t="shared" ref="I582:I645" ca="1" si="123">"D"&amp;TEXT($G582-1,"0")</f>
        <v>#VALUE!</v>
      </c>
      <c r="J582" s="1" t="str">
        <f t="shared" ref="J582:J645" ca="1" si="124">"C"&amp;$G582</f>
        <v>C</v>
      </c>
      <c r="K582" s="1" t="e">
        <f t="shared" ref="K582:K645" ca="1" si="125">"C"&amp;TEXT($G582-1,"0")</f>
        <v>#VALUE!</v>
      </c>
      <c r="L582" s="10" t="e">
        <f t="shared" ref="L582:L645" ca="1" si="126">IF(INDIRECT(J582)&lt;&gt;"",INDIRECT(K582)-INDIRECT(J582),"")</f>
        <v>#REF!</v>
      </c>
      <c r="M582" s="10" t="e">
        <f t="shared" ref="M582:M645" ca="1" si="127">IF(L582&lt;&gt;"",INDIRECT(I582)-INDIRECT(H582),"")</f>
        <v>#REF!</v>
      </c>
      <c r="N582" s="2" t="e">
        <f t="shared" ref="N582:N645" ca="1" si="128">IF(M582&lt;&gt;"",L582/M582,"")</f>
        <v>#REF!</v>
      </c>
      <c r="O582" s="10" t="e">
        <f t="shared" ref="O582:O645" ca="1" si="129">IF(N582&lt;&gt;"",INDIRECT(K582)-N582*INDIRECT(I582),"")</f>
        <v>#REF!</v>
      </c>
      <c r="P582" s="2" t="e">
        <f t="shared" ref="P582:P645" ca="1" si="130">IF(O582&lt;&gt;"",N582*F582+O582,"")</f>
        <v>#REF!</v>
      </c>
      <c r="R582" s="1" t="str">
        <f t="shared" ref="R582:R645" si="131">F582</f>
        <v/>
      </c>
      <c r="S582" s="2" t="e">
        <f t="shared" ref="S582:S645" ca="1" si="132">P582</f>
        <v>#REF!</v>
      </c>
      <c r="AL582" s="1"/>
      <c r="AM582" s="2"/>
    </row>
    <row r="583" spans="4:39" x14ac:dyDescent="0.2">
      <c r="D583" s="13" t="str">
        <f>IF(B583&lt;&gt;"",TRUNC(B583-Analyse!$AP$7,2),"")</f>
        <v/>
      </c>
      <c r="F583" s="1" t="str">
        <f t="shared" ref="F583:F646" si="133">IF(B583&lt;&gt;"",ROUND(F582+0.1,1),"")</f>
        <v/>
      </c>
      <c r="G583" s="12" t="str">
        <f ca="1">IF(F583&lt;&gt;"",ROW($D$5)+MATCH(F583,INDIRECT(Analyse!$AR$7):INDIRECT(Analyse!$AS$7)),"")</f>
        <v/>
      </c>
      <c r="H583" s="1" t="str">
        <f t="shared" ca="1" si="122"/>
        <v/>
      </c>
      <c r="I583" s="1" t="e">
        <f t="shared" ca="1" si="123"/>
        <v>#VALUE!</v>
      </c>
      <c r="J583" s="1" t="str">
        <f t="shared" ca="1" si="124"/>
        <v>C</v>
      </c>
      <c r="K583" s="1" t="e">
        <f t="shared" ca="1" si="125"/>
        <v>#VALUE!</v>
      </c>
      <c r="L583" s="10" t="e">
        <f t="shared" ca="1" si="126"/>
        <v>#REF!</v>
      </c>
      <c r="M583" s="10" t="e">
        <f t="shared" ca="1" si="127"/>
        <v>#REF!</v>
      </c>
      <c r="N583" s="2" t="e">
        <f t="shared" ca="1" si="128"/>
        <v>#REF!</v>
      </c>
      <c r="O583" s="10" t="e">
        <f t="shared" ca="1" si="129"/>
        <v>#REF!</v>
      </c>
      <c r="P583" s="2" t="e">
        <f t="shared" ca="1" si="130"/>
        <v>#REF!</v>
      </c>
      <c r="R583" s="1" t="str">
        <f t="shared" si="131"/>
        <v/>
      </c>
      <c r="S583" s="2" t="e">
        <f t="shared" ca="1" si="132"/>
        <v>#REF!</v>
      </c>
      <c r="AL583" s="1"/>
      <c r="AM583" s="2"/>
    </row>
    <row r="584" spans="4:39" x14ac:dyDescent="0.2">
      <c r="D584" s="13" t="str">
        <f>IF(B584&lt;&gt;"",TRUNC(B584-Analyse!$AP$7,2),"")</f>
        <v/>
      </c>
      <c r="F584" s="1" t="str">
        <f t="shared" si="133"/>
        <v/>
      </c>
      <c r="G584" s="12" t="str">
        <f ca="1">IF(F584&lt;&gt;"",ROW($D$5)+MATCH(F584,INDIRECT(Analyse!$AR$7):INDIRECT(Analyse!$AS$7)),"")</f>
        <v/>
      </c>
      <c r="H584" s="1" t="str">
        <f t="shared" ca="1" si="122"/>
        <v/>
      </c>
      <c r="I584" s="1" t="e">
        <f t="shared" ca="1" si="123"/>
        <v>#VALUE!</v>
      </c>
      <c r="J584" s="1" t="str">
        <f t="shared" ca="1" si="124"/>
        <v>C</v>
      </c>
      <c r="K584" s="1" t="e">
        <f t="shared" ca="1" si="125"/>
        <v>#VALUE!</v>
      </c>
      <c r="L584" s="10" t="e">
        <f t="shared" ca="1" si="126"/>
        <v>#REF!</v>
      </c>
      <c r="M584" s="10" t="e">
        <f t="shared" ca="1" si="127"/>
        <v>#REF!</v>
      </c>
      <c r="N584" s="2" t="e">
        <f t="shared" ca="1" si="128"/>
        <v>#REF!</v>
      </c>
      <c r="O584" s="10" t="e">
        <f t="shared" ca="1" si="129"/>
        <v>#REF!</v>
      </c>
      <c r="P584" s="2" t="e">
        <f t="shared" ca="1" si="130"/>
        <v>#REF!</v>
      </c>
      <c r="R584" s="1" t="str">
        <f t="shared" si="131"/>
        <v/>
      </c>
      <c r="S584" s="2" t="e">
        <f t="shared" ca="1" si="132"/>
        <v>#REF!</v>
      </c>
      <c r="AL584" s="1"/>
      <c r="AM584" s="2"/>
    </row>
    <row r="585" spans="4:39" x14ac:dyDescent="0.2">
      <c r="D585" s="13" t="str">
        <f>IF(B585&lt;&gt;"",TRUNC(B585-Analyse!$AP$7,2),"")</f>
        <v/>
      </c>
      <c r="F585" s="1" t="str">
        <f t="shared" si="133"/>
        <v/>
      </c>
      <c r="G585" s="12" t="str">
        <f ca="1">IF(F585&lt;&gt;"",ROW($D$5)+MATCH(F585,INDIRECT(Analyse!$AR$7):INDIRECT(Analyse!$AS$7)),"")</f>
        <v/>
      </c>
      <c r="H585" s="1" t="str">
        <f t="shared" ca="1" si="122"/>
        <v/>
      </c>
      <c r="I585" s="1" t="e">
        <f t="shared" ca="1" si="123"/>
        <v>#VALUE!</v>
      </c>
      <c r="J585" s="1" t="str">
        <f t="shared" ca="1" si="124"/>
        <v>C</v>
      </c>
      <c r="K585" s="1" t="e">
        <f t="shared" ca="1" si="125"/>
        <v>#VALUE!</v>
      </c>
      <c r="L585" s="10" t="e">
        <f t="shared" ca="1" si="126"/>
        <v>#REF!</v>
      </c>
      <c r="M585" s="10" t="e">
        <f t="shared" ca="1" si="127"/>
        <v>#REF!</v>
      </c>
      <c r="N585" s="2" t="e">
        <f t="shared" ca="1" si="128"/>
        <v>#REF!</v>
      </c>
      <c r="O585" s="10" t="e">
        <f t="shared" ca="1" si="129"/>
        <v>#REF!</v>
      </c>
      <c r="P585" s="2" t="e">
        <f t="shared" ca="1" si="130"/>
        <v>#REF!</v>
      </c>
      <c r="R585" s="1" t="str">
        <f t="shared" si="131"/>
        <v/>
      </c>
      <c r="S585" s="2" t="e">
        <f t="shared" ca="1" si="132"/>
        <v>#REF!</v>
      </c>
      <c r="AL585" s="1"/>
      <c r="AM585" s="2"/>
    </row>
    <row r="586" spans="4:39" x14ac:dyDescent="0.2">
      <c r="D586" s="13" t="str">
        <f>IF(B586&lt;&gt;"",TRUNC(B586-Analyse!$AP$7,2),"")</f>
        <v/>
      </c>
      <c r="F586" s="1" t="str">
        <f t="shared" si="133"/>
        <v/>
      </c>
      <c r="G586" s="12" t="str">
        <f ca="1">IF(F586&lt;&gt;"",ROW($D$5)+MATCH(F586,INDIRECT(Analyse!$AR$7):INDIRECT(Analyse!$AS$7)),"")</f>
        <v/>
      </c>
      <c r="H586" s="1" t="str">
        <f t="shared" ca="1" si="122"/>
        <v/>
      </c>
      <c r="I586" s="1" t="e">
        <f t="shared" ca="1" si="123"/>
        <v>#VALUE!</v>
      </c>
      <c r="J586" s="1" t="str">
        <f t="shared" ca="1" si="124"/>
        <v>C</v>
      </c>
      <c r="K586" s="1" t="e">
        <f t="shared" ca="1" si="125"/>
        <v>#VALUE!</v>
      </c>
      <c r="L586" s="10" t="e">
        <f t="shared" ca="1" si="126"/>
        <v>#REF!</v>
      </c>
      <c r="M586" s="10" t="e">
        <f t="shared" ca="1" si="127"/>
        <v>#REF!</v>
      </c>
      <c r="N586" s="2" t="e">
        <f t="shared" ca="1" si="128"/>
        <v>#REF!</v>
      </c>
      <c r="O586" s="10" t="e">
        <f t="shared" ca="1" si="129"/>
        <v>#REF!</v>
      </c>
      <c r="P586" s="2" t="e">
        <f t="shared" ca="1" si="130"/>
        <v>#REF!</v>
      </c>
      <c r="R586" s="1" t="str">
        <f t="shared" si="131"/>
        <v/>
      </c>
      <c r="S586" s="2" t="e">
        <f t="shared" ca="1" si="132"/>
        <v>#REF!</v>
      </c>
      <c r="AL586" s="1"/>
      <c r="AM586" s="2"/>
    </row>
    <row r="587" spans="4:39" x14ac:dyDescent="0.2">
      <c r="D587" s="13" t="str">
        <f>IF(B587&lt;&gt;"",TRUNC(B587-Analyse!$AP$7,2),"")</f>
        <v/>
      </c>
      <c r="F587" s="1" t="str">
        <f t="shared" si="133"/>
        <v/>
      </c>
      <c r="G587" s="12" t="str">
        <f ca="1">IF(F587&lt;&gt;"",ROW($D$5)+MATCH(F587,INDIRECT(Analyse!$AR$7):INDIRECT(Analyse!$AS$7)),"")</f>
        <v/>
      </c>
      <c r="H587" s="1" t="str">
        <f t="shared" ca="1" si="122"/>
        <v/>
      </c>
      <c r="I587" s="1" t="e">
        <f t="shared" ca="1" si="123"/>
        <v>#VALUE!</v>
      </c>
      <c r="J587" s="1" t="str">
        <f t="shared" ca="1" si="124"/>
        <v>C</v>
      </c>
      <c r="K587" s="1" t="e">
        <f t="shared" ca="1" si="125"/>
        <v>#VALUE!</v>
      </c>
      <c r="L587" s="10" t="e">
        <f t="shared" ca="1" si="126"/>
        <v>#REF!</v>
      </c>
      <c r="M587" s="10" t="e">
        <f t="shared" ca="1" si="127"/>
        <v>#REF!</v>
      </c>
      <c r="N587" s="2" t="e">
        <f t="shared" ca="1" si="128"/>
        <v>#REF!</v>
      </c>
      <c r="O587" s="10" t="e">
        <f t="shared" ca="1" si="129"/>
        <v>#REF!</v>
      </c>
      <c r="P587" s="2" t="e">
        <f t="shared" ca="1" si="130"/>
        <v>#REF!</v>
      </c>
      <c r="R587" s="1" t="str">
        <f t="shared" si="131"/>
        <v/>
      </c>
      <c r="S587" s="2" t="e">
        <f t="shared" ca="1" si="132"/>
        <v>#REF!</v>
      </c>
      <c r="AL587" s="1"/>
      <c r="AM587" s="2"/>
    </row>
    <row r="588" spans="4:39" x14ac:dyDescent="0.2">
      <c r="D588" s="13" t="str">
        <f>IF(B588&lt;&gt;"",TRUNC(B588-Analyse!$AP$7,2),"")</f>
        <v/>
      </c>
      <c r="F588" s="1" t="str">
        <f t="shared" si="133"/>
        <v/>
      </c>
      <c r="G588" s="12" t="str">
        <f ca="1">IF(F588&lt;&gt;"",ROW($D$5)+MATCH(F588,INDIRECT(Analyse!$AR$7):INDIRECT(Analyse!$AS$7)),"")</f>
        <v/>
      </c>
      <c r="H588" s="1" t="str">
        <f t="shared" ca="1" si="122"/>
        <v/>
      </c>
      <c r="I588" s="1" t="e">
        <f t="shared" ca="1" si="123"/>
        <v>#VALUE!</v>
      </c>
      <c r="J588" s="1" t="str">
        <f t="shared" ca="1" si="124"/>
        <v>C</v>
      </c>
      <c r="K588" s="1" t="e">
        <f t="shared" ca="1" si="125"/>
        <v>#VALUE!</v>
      </c>
      <c r="L588" s="10" t="e">
        <f t="shared" ca="1" si="126"/>
        <v>#REF!</v>
      </c>
      <c r="M588" s="10" t="e">
        <f t="shared" ca="1" si="127"/>
        <v>#REF!</v>
      </c>
      <c r="N588" s="2" t="e">
        <f t="shared" ca="1" si="128"/>
        <v>#REF!</v>
      </c>
      <c r="O588" s="10" t="e">
        <f t="shared" ca="1" si="129"/>
        <v>#REF!</v>
      </c>
      <c r="P588" s="2" t="e">
        <f t="shared" ca="1" si="130"/>
        <v>#REF!</v>
      </c>
      <c r="R588" s="1" t="str">
        <f t="shared" si="131"/>
        <v/>
      </c>
      <c r="S588" s="2" t="e">
        <f t="shared" ca="1" si="132"/>
        <v>#REF!</v>
      </c>
      <c r="AL588" s="1"/>
      <c r="AM588" s="2"/>
    </row>
    <row r="589" spans="4:39" x14ac:dyDescent="0.2">
      <c r="D589" s="13" t="str">
        <f>IF(B589&lt;&gt;"",TRUNC(B589-Analyse!$AP$7,2),"")</f>
        <v/>
      </c>
      <c r="F589" s="1" t="str">
        <f t="shared" si="133"/>
        <v/>
      </c>
      <c r="G589" s="12" t="str">
        <f ca="1">IF(F589&lt;&gt;"",ROW($D$5)+MATCH(F589,INDIRECT(Analyse!$AR$7):INDIRECT(Analyse!$AS$7)),"")</f>
        <v/>
      </c>
      <c r="H589" s="1" t="str">
        <f t="shared" ca="1" si="122"/>
        <v/>
      </c>
      <c r="I589" s="1" t="e">
        <f t="shared" ca="1" si="123"/>
        <v>#VALUE!</v>
      </c>
      <c r="J589" s="1" t="str">
        <f t="shared" ca="1" si="124"/>
        <v>C</v>
      </c>
      <c r="K589" s="1" t="e">
        <f t="shared" ca="1" si="125"/>
        <v>#VALUE!</v>
      </c>
      <c r="L589" s="10" t="e">
        <f t="shared" ca="1" si="126"/>
        <v>#REF!</v>
      </c>
      <c r="M589" s="10" t="e">
        <f t="shared" ca="1" si="127"/>
        <v>#REF!</v>
      </c>
      <c r="N589" s="2" t="e">
        <f t="shared" ca="1" si="128"/>
        <v>#REF!</v>
      </c>
      <c r="O589" s="10" t="e">
        <f t="shared" ca="1" si="129"/>
        <v>#REF!</v>
      </c>
      <c r="P589" s="2" t="e">
        <f t="shared" ca="1" si="130"/>
        <v>#REF!</v>
      </c>
      <c r="R589" s="1" t="str">
        <f t="shared" si="131"/>
        <v/>
      </c>
      <c r="S589" s="2" t="e">
        <f t="shared" ca="1" si="132"/>
        <v>#REF!</v>
      </c>
      <c r="AL589" s="1"/>
      <c r="AM589" s="2"/>
    </row>
    <row r="590" spans="4:39" x14ac:dyDescent="0.2">
      <c r="D590" s="13" t="str">
        <f>IF(B590&lt;&gt;"",TRUNC(B590-Analyse!$AP$7,2),"")</f>
        <v/>
      </c>
      <c r="F590" s="1" t="str">
        <f t="shared" si="133"/>
        <v/>
      </c>
      <c r="G590" s="12" t="str">
        <f ca="1">IF(F590&lt;&gt;"",ROW($D$5)+MATCH(F590,INDIRECT(Analyse!$AR$7):INDIRECT(Analyse!$AS$7)),"")</f>
        <v/>
      </c>
      <c r="H590" s="1" t="str">
        <f t="shared" ca="1" si="122"/>
        <v/>
      </c>
      <c r="I590" s="1" t="e">
        <f t="shared" ca="1" si="123"/>
        <v>#VALUE!</v>
      </c>
      <c r="J590" s="1" t="str">
        <f t="shared" ca="1" si="124"/>
        <v>C</v>
      </c>
      <c r="K590" s="1" t="e">
        <f t="shared" ca="1" si="125"/>
        <v>#VALUE!</v>
      </c>
      <c r="L590" s="10" t="e">
        <f t="shared" ca="1" si="126"/>
        <v>#REF!</v>
      </c>
      <c r="M590" s="10" t="e">
        <f t="shared" ca="1" si="127"/>
        <v>#REF!</v>
      </c>
      <c r="N590" s="2" t="e">
        <f t="shared" ca="1" si="128"/>
        <v>#REF!</v>
      </c>
      <c r="O590" s="10" t="e">
        <f t="shared" ca="1" si="129"/>
        <v>#REF!</v>
      </c>
      <c r="P590" s="2" t="e">
        <f t="shared" ca="1" si="130"/>
        <v>#REF!</v>
      </c>
      <c r="R590" s="1" t="str">
        <f t="shared" si="131"/>
        <v/>
      </c>
      <c r="S590" s="2" t="e">
        <f t="shared" ca="1" si="132"/>
        <v>#REF!</v>
      </c>
      <c r="AL590" s="1"/>
      <c r="AM590" s="2"/>
    </row>
    <row r="591" spans="4:39" x14ac:dyDescent="0.2">
      <c r="D591" s="13" t="str">
        <f>IF(B591&lt;&gt;"",TRUNC(B591-Analyse!$AP$7,2),"")</f>
        <v/>
      </c>
      <c r="F591" s="1" t="str">
        <f t="shared" si="133"/>
        <v/>
      </c>
      <c r="G591" s="12" t="str">
        <f ca="1">IF(F591&lt;&gt;"",ROW($D$5)+MATCH(F591,INDIRECT(Analyse!$AR$7):INDIRECT(Analyse!$AS$7)),"")</f>
        <v/>
      </c>
      <c r="H591" s="1" t="str">
        <f t="shared" ca="1" si="122"/>
        <v/>
      </c>
      <c r="I591" s="1" t="e">
        <f t="shared" ca="1" si="123"/>
        <v>#VALUE!</v>
      </c>
      <c r="J591" s="1" t="str">
        <f t="shared" ca="1" si="124"/>
        <v>C</v>
      </c>
      <c r="K591" s="1" t="e">
        <f t="shared" ca="1" si="125"/>
        <v>#VALUE!</v>
      </c>
      <c r="L591" s="10" t="e">
        <f t="shared" ca="1" si="126"/>
        <v>#REF!</v>
      </c>
      <c r="M591" s="10" t="e">
        <f t="shared" ca="1" si="127"/>
        <v>#REF!</v>
      </c>
      <c r="N591" s="2" t="e">
        <f t="shared" ca="1" si="128"/>
        <v>#REF!</v>
      </c>
      <c r="O591" s="10" t="e">
        <f t="shared" ca="1" si="129"/>
        <v>#REF!</v>
      </c>
      <c r="P591" s="2" t="e">
        <f t="shared" ca="1" si="130"/>
        <v>#REF!</v>
      </c>
      <c r="R591" s="1" t="str">
        <f t="shared" si="131"/>
        <v/>
      </c>
      <c r="S591" s="2" t="e">
        <f t="shared" ca="1" si="132"/>
        <v>#REF!</v>
      </c>
      <c r="AL591" s="1"/>
      <c r="AM591" s="2"/>
    </row>
    <row r="592" spans="4:39" x14ac:dyDescent="0.2">
      <c r="D592" s="13" t="str">
        <f>IF(B592&lt;&gt;"",TRUNC(B592-Analyse!$AP$7,2),"")</f>
        <v/>
      </c>
      <c r="F592" s="1" t="str">
        <f t="shared" si="133"/>
        <v/>
      </c>
      <c r="G592" s="12" t="str">
        <f ca="1">IF(F592&lt;&gt;"",ROW($D$5)+MATCH(F592,INDIRECT(Analyse!$AR$7):INDIRECT(Analyse!$AS$7)),"")</f>
        <v/>
      </c>
      <c r="H592" s="1" t="str">
        <f t="shared" ca="1" si="122"/>
        <v/>
      </c>
      <c r="I592" s="1" t="e">
        <f t="shared" ca="1" si="123"/>
        <v>#VALUE!</v>
      </c>
      <c r="J592" s="1" t="str">
        <f t="shared" ca="1" si="124"/>
        <v>C</v>
      </c>
      <c r="K592" s="1" t="e">
        <f t="shared" ca="1" si="125"/>
        <v>#VALUE!</v>
      </c>
      <c r="L592" s="10" t="e">
        <f t="shared" ca="1" si="126"/>
        <v>#REF!</v>
      </c>
      <c r="M592" s="10" t="e">
        <f t="shared" ca="1" si="127"/>
        <v>#REF!</v>
      </c>
      <c r="N592" s="2" t="e">
        <f t="shared" ca="1" si="128"/>
        <v>#REF!</v>
      </c>
      <c r="O592" s="10" t="e">
        <f t="shared" ca="1" si="129"/>
        <v>#REF!</v>
      </c>
      <c r="P592" s="2" t="e">
        <f t="shared" ca="1" si="130"/>
        <v>#REF!</v>
      </c>
      <c r="R592" s="1" t="str">
        <f t="shared" si="131"/>
        <v/>
      </c>
      <c r="S592" s="2" t="e">
        <f t="shared" ca="1" si="132"/>
        <v>#REF!</v>
      </c>
      <c r="AL592" s="1"/>
      <c r="AM592" s="2"/>
    </row>
    <row r="593" spans="4:39" x14ac:dyDescent="0.2">
      <c r="D593" s="13" t="str">
        <f>IF(B593&lt;&gt;"",TRUNC(B593-Analyse!$AP$7,2),"")</f>
        <v/>
      </c>
      <c r="F593" s="1" t="str">
        <f t="shared" si="133"/>
        <v/>
      </c>
      <c r="G593" s="12" t="str">
        <f ca="1">IF(F593&lt;&gt;"",ROW($D$5)+MATCH(F593,INDIRECT(Analyse!$AR$7):INDIRECT(Analyse!$AS$7)),"")</f>
        <v/>
      </c>
      <c r="H593" s="1" t="str">
        <f t="shared" ca="1" si="122"/>
        <v/>
      </c>
      <c r="I593" s="1" t="e">
        <f t="shared" ca="1" si="123"/>
        <v>#VALUE!</v>
      </c>
      <c r="J593" s="1" t="str">
        <f t="shared" ca="1" si="124"/>
        <v>C</v>
      </c>
      <c r="K593" s="1" t="e">
        <f t="shared" ca="1" si="125"/>
        <v>#VALUE!</v>
      </c>
      <c r="L593" s="10" t="e">
        <f t="shared" ca="1" si="126"/>
        <v>#REF!</v>
      </c>
      <c r="M593" s="10" t="e">
        <f t="shared" ca="1" si="127"/>
        <v>#REF!</v>
      </c>
      <c r="N593" s="2" t="e">
        <f t="shared" ca="1" si="128"/>
        <v>#REF!</v>
      </c>
      <c r="O593" s="10" t="e">
        <f t="shared" ca="1" si="129"/>
        <v>#REF!</v>
      </c>
      <c r="P593" s="2" t="e">
        <f t="shared" ca="1" si="130"/>
        <v>#REF!</v>
      </c>
      <c r="R593" s="1" t="str">
        <f t="shared" si="131"/>
        <v/>
      </c>
      <c r="S593" s="2" t="e">
        <f t="shared" ca="1" si="132"/>
        <v>#REF!</v>
      </c>
      <c r="AL593" s="1"/>
      <c r="AM593" s="2"/>
    </row>
    <row r="594" spans="4:39" x14ac:dyDescent="0.2">
      <c r="D594" s="13" t="str">
        <f>IF(B594&lt;&gt;"",TRUNC(B594-Analyse!$AP$7,2),"")</f>
        <v/>
      </c>
      <c r="F594" s="1" t="str">
        <f t="shared" si="133"/>
        <v/>
      </c>
      <c r="G594" s="12" t="str">
        <f ca="1">IF(F594&lt;&gt;"",ROW($D$5)+MATCH(F594,INDIRECT(Analyse!$AR$7):INDIRECT(Analyse!$AS$7)),"")</f>
        <v/>
      </c>
      <c r="H594" s="1" t="str">
        <f t="shared" ca="1" si="122"/>
        <v/>
      </c>
      <c r="I594" s="1" t="e">
        <f t="shared" ca="1" si="123"/>
        <v>#VALUE!</v>
      </c>
      <c r="J594" s="1" t="str">
        <f t="shared" ca="1" si="124"/>
        <v>C</v>
      </c>
      <c r="K594" s="1" t="e">
        <f t="shared" ca="1" si="125"/>
        <v>#VALUE!</v>
      </c>
      <c r="L594" s="10" t="e">
        <f t="shared" ca="1" si="126"/>
        <v>#REF!</v>
      </c>
      <c r="M594" s="10" t="e">
        <f t="shared" ca="1" si="127"/>
        <v>#REF!</v>
      </c>
      <c r="N594" s="2" t="e">
        <f t="shared" ca="1" si="128"/>
        <v>#REF!</v>
      </c>
      <c r="O594" s="10" t="e">
        <f t="shared" ca="1" si="129"/>
        <v>#REF!</v>
      </c>
      <c r="P594" s="2" t="e">
        <f t="shared" ca="1" si="130"/>
        <v>#REF!</v>
      </c>
      <c r="R594" s="1" t="str">
        <f t="shared" si="131"/>
        <v/>
      </c>
      <c r="S594" s="2" t="e">
        <f t="shared" ca="1" si="132"/>
        <v>#REF!</v>
      </c>
      <c r="AL594" s="1"/>
      <c r="AM594" s="2"/>
    </row>
    <row r="595" spans="4:39" x14ac:dyDescent="0.2">
      <c r="D595" s="13" t="str">
        <f>IF(B595&lt;&gt;"",TRUNC(B595-Analyse!$AP$7,2),"")</f>
        <v/>
      </c>
      <c r="F595" s="1" t="str">
        <f t="shared" si="133"/>
        <v/>
      </c>
      <c r="G595" s="12" t="str">
        <f ca="1">IF(F595&lt;&gt;"",ROW($D$5)+MATCH(F595,INDIRECT(Analyse!$AR$7):INDIRECT(Analyse!$AS$7)),"")</f>
        <v/>
      </c>
      <c r="H595" s="1" t="str">
        <f t="shared" ca="1" si="122"/>
        <v/>
      </c>
      <c r="I595" s="1" t="e">
        <f t="shared" ca="1" si="123"/>
        <v>#VALUE!</v>
      </c>
      <c r="J595" s="1" t="str">
        <f t="shared" ca="1" si="124"/>
        <v>C</v>
      </c>
      <c r="K595" s="1" t="e">
        <f t="shared" ca="1" si="125"/>
        <v>#VALUE!</v>
      </c>
      <c r="L595" s="10" t="e">
        <f t="shared" ca="1" si="126"/>
        <v>#REF!</v>
      </c>
      <c r="M595" s="10" t="e">
        <f t="shared" ca="1" si="127"/>
        <v>#REF!</v>
      </c>
      <c r="N595" s="2" t="e">
        <f t="shared" ca="1" si="128"/>
        <v>#REF!</v>
      </c>
      <c r="O595" s="10" t="e">
        <f t="shared" ca="1" si="129"/>
        <v>#REF!</v>
      </c>
      <c r="P595" s="2" t="e">
        <f t="shared" ca="1" si="130"/>
        <v>#REF!</v>
      </c>
      <c r="R595" s="1" t="str">
        <f t="shared" si="131"/>
        <v/>
      </c>
      <c r="S595" s="2" t="e">
        <f t="shared" ca="1" si="132"/>
        <v>#REF!</v>
      </c>
      <c r="AL595" s="1"/>
      <c r="AM595" s="2"/>
    </row>
    <row r="596" spans="4:39" x14ac:dyDescent="0.2">
      <c r="D596" s="13" t="str">
        <f>IF(B596&lt;&gt;"",TRUNC(B596-Analyse!$AP$7,2),"")</f>
        <v/>
      </c>
      <c r="F596" s="1" t="str">
        <f t="shared" si="133"/>
        <v/>
      </c>
      <c r="G596" s="12" t="str">
        <f ca="1">IF(F596&lt;&gt;"",ROW($D$5)+MATCH(F596,INDIRECT(Analyse!$AR$7):INDIRECT(Analyse!$AS$7)),"")</f>
        <v/>
      </c>
      <c r="H596" s="1" t="str">
        <f t="shared" ca="1" si="122"/>
        <v/>
      </c>
      <c r="I596" s="1" t="e">
        <f t="shared" ca="1" si="123"/>
        <v>#VALUE!</v>
      </c>
      <c r="J596" s="1" t="str">
        <f t="shared" ca="1" si="124"/>
        <v>C</v>
      </c>
      <c r="K596" s="1" t="e">
        <f t="shared" ca="1" si="125"/>
        <v>#VALUE!</v>
      </c>
      <c r="L596" s="10" t="e">
        <f t="shared" ca="1" si="126"/>
        <v>#REF!</v>
      </c>
      <c r="M596" s="10" t="e">
        <f t="shared" ca="1" si="127"/>
        <v>#REF!</v>
      </c>
      <c r="N596" s="2" t="e">
        <f t="shared" ca="1" si="128"/>
        <v>#REF!</v>
      </c>
      <c r="O596" s="10" t="e">
        <f t="shared" ca="1" si="129"/>
        <v>#REF!</v>
      </c>
      <c r="P596" s="2" t="e">
        <f t="shared" ca="1" si="130"/>
        <v>#REF!</v>
      </c>
      <c r="R596" s="1" t="str">
        <f t="shared" si="131"/>
        <v/>
      </c>
      <c r="S596" s="2" t="e">
        <f t="shared" ca="1" si="132"/>
        <v>#REF!</v>
      </c>
      <c r="AL596" s="1"/>
      <c r="AM596" s="2"/>
    </row>
    <row r="597" spans="4:39" x14ac:dyDescent="0.2">
      <c r="D597" s="13" t="str">
        <f>IF(B597&lt;&gt;"",TRUNC(B597-Analyse!$AP$7,2),"")</f>
        <v/>
      </c>
      <c r="F597" s="1" t="str">
        <f t="shared" si="133"/>
        <v/>
      </c>
      <c r="G597" s="12" t="str">
        <f ca="1">IF(F597&lt;&gt;"",ROW($D$5)+MATCH(F597,INDIRECT(Analyse!$AR$7):INDIRECT(Analyse!$AS$7)),"")</f>
        <v/>
      </c>
      <c r="H597" s="1" t="str">
        <f t="shared" ca="1" si="122"/>
        <v/>
      </c>
      <c r="I597" s="1" t="e">
        <f t="shared" ca="1" si="123"/>
        <v>#VALUE!</v>
      </c>
      <c r="J597" s="1" t="str">
        <f t="shared" ca="1" si="124"/>
        <v>C</v>
      </c>
      <c r="K597" s="1" t="e">
        <f t="shared" ca="1" si="125"/>
        <v>#VALUE!</v>
      </c>
      <c r="L597" s="10" t="e">
        <f t="shared" ca="1" si="126"/>
        <v>#REF!</v>
      </c>
      <c r="M597" s="10" t="e">
        <f t="shared" ca="1" si="127"/>
        <v>#REF!</v>
      </c>
      <c r="N597" s="2" t="e">
        <f t="shared" ca="1" si="128"/>
        <v>#REF!</v>
      </c>
      <c r="O597" s="10" t="e">
        <f t="shared" ca="1" si="129"/>
        <v>#REF!</v>
      </c>
      <c r="P597" s="2" t="e">
        <f t="shared" ca="1" si="130"/>
        <v>#REF!</v>
      </c>
      <c r="R597" s="1" t="str">
        <f t="shared" si="131"/>
        <v/>
      </c>
      <c r="S597" s="2" t="e">
        <f t="shared" ca="1" si="132"/>
        <v>#REF!</v>
      </c>
      <c r="AL597" s="1"/>
      <c r="AM597" s="2"/>
    </row>
    <row r="598" spans="4:39" x14ac:dyDescent="0.2">
      <c r="D598" s="13" t="str">
        <f>IF(B598&lt;&gt;"",TRUNC(B598-Analyse!$AP$7,2),"")</f>
        <v/>
      </c>
      <c r="F598" s="1" t="str">
        <f t="shared" si="133"/>
        <v/>
      </c>
      <c r="G598" s="12" t="str">
        <f ca="1">IF(F598&lt;&gt;"",ROW($D$5)+MATCH(F598,INDIRECT(Analyse!$AR$7):INDIRECT(Analyse!$AS$7)),"")</f>
        <v/>
      </c>
      <c r="H598" s="1" t="str">
        <f t="shared" ca="1" si="122"/>
        <v/>
      </c>
      <c r="I598" s="1" t="e">
        <f t="shared" ca="1" si="123"/>
        <v>#VALUE!</v>
      </c>
      <c r="J598" s="1" t="str">
        <f t="shared" ca="1" si="124"/>
        <v>C</v>
      </c>
      <c r="K598" s="1" t="e">
        <f t="shared" ca="1" si="125"/>
        <v>#VALUE!</v>
      </c>
      <c r="L598" s="10" t="e">
        <f t="shared" ca="1" si="126"/>
        <v>#REF!</v>
      </c>
      <c r="M598" s="10" t="e">
        <f t="shared" ca="1" si="127"/>
        <v>#REF!</v>
      </c>
      <c r="N598" s="2" t="e">
        <f t="shared" ca="1" si="128"/>
        <v>#REF!</v>
      </c>
      <c r="O598" s="10" t="e">
        <f t="shared" ca="1" si="129"/>
        <v>#REF!</v>
      </c>
      <c r="P598" s="2" t="e">
        <f t="shared" ca="1" si="130"/>
        <v>#REF!</v>
      </c>
      <c r="R598" s="1" t="str">
        <f t="shared" si="131"/>
        <v/>
      </c>
      <c r="S598" s="2" t="e">
        <f t="shared" ca="1" si="132"/>
        <v>#REF!</v>
      </c>
      <c r="AL598" s="1"/>
      <c r="AM598" s="2"/>
    </row>
    <row r="599" spans="4:39" x14ac:dyDescent="0.2">
      <c r="D599" s="13" t="str">
        <f>IF(B599&lt;&gt;"",TRUNC(B599-Analyse!$AP$7,2),"")</f>
        <v/>
      </c>
      <c r="F599" s="1" t="str">
        <f t="shared" si="133"/>
        <v/>
      </c>
      <c r="G599" s="12" t="str">
        <f ca="1">IF(F599&lt;&gt;"",ROW($D$5)+MATCH(F599,INDIRECT(Analyse!$AR$7):INDIRECT(Analyse!$AS$7)),"")</f>
        <v/>
      </c>
      <c r="H599" s="1" t="str">
        <f t="shared" ca="1" si="122"/>
        <v/>
      </c>
      <c r="I599" s="1" t="e">
        <f t="shared" ca="1" si="123"/>
        <v>#VALUE!</v>
      </c>
      <c r="J599" s="1" t="str">
        <f t="shared" ca="1" si="124"/>
        <v>C</v>
      </c>
      <c r="K599" s="1" t="e">
        <f t="shared" ca="1" si="125"/>
        <v>#VALUE!</v>
      </c>
      <c r="L599" s="10" t="e">
        <f t="shared" ca="1" si="126"/>
        <v>#REF!</v>
      </c>
      <c r="M599" s="10" t="e">
        <f t="shared" ca="1" si="127"/>
        <v>#REF!</v>
      </c>
      <c r="N599" s="2" t="e">
        <f t="shared" ca="1" si="128"/>
        <v>#REF!</v>
      </c>
      <c r="O599" s="10" t="e">
        <f t="shared" ca="1" si="129"/>
        <v>#REF!</v>
      </c>
      <c r="P599" s="2" t="e">
        <f t="shared" ca="1" si="130"/>
        <v>#REF!</v>
      </c>
      <c r="R599" s="1" t="str">
        <f t="shared" si="131"/>
        <v/>
      </c>
      <c r="S599" s="2" t="e">
        <f t="shared" ca="1" si="132"/>
        <v>#REF!</v>
      </c>
      <c r="AL599" s="1"/>
      <c r="AM599" s="2"/>
    </row>
    <row r="600" spans="4:39" x14ac:dyDescent="0.2">
      <c r="D600" s="13" t="str">
        <f>IF(B600&lt;&gt;"",TRUNC(B600-Analyse!$AP$7,2),"")</f>
        <v/>
      </c>
      <c r="F600" s="1" t="str">
        <f t="shared" si="133"/>
        <v/>
      </c>
      <c r="G600" s="12" t="str">
        <f ca="1">IF(F600&lt;&gt;"",ROW($D$5)+MATCH(F600,INDIRECT(Analyse!$AR$7):INDIRECT(Analyse!$AS$7)),"")</f>
        <v/>
      </c>
      <c r="H600" s="1" t="str">
        <f t="shared" ca="1" si="122"/>
        <v/>
      </c>
      <c r="I600" s="1" t="e">
        <f t="shared" ca="1" si="123"/>
        <v>#VALUE!</v>
      </c>
      <c r="J600" s="1" t="str">
        <f t="shared" ca="1" si="124"/>
        <v>C</v>
      </c>
      <c r="K600" s="1" t="e">
        <f t="shared" ca="1" si="125"/>
        <v>#VALUE!</v>
      </c>
      <c r="L600" s="10" t="e">
        <f t="shared" ca="1" si="126"/>
        <v>#REF!</v>
      </c>
      <c r="M600" s="10" t="e">
        <f t="shared" ca="1" si="127"/>
        <v>#REF!</v>
      </c>
      <c r="N600" s="2" t="e">
        <f t="shared" ca="1" si="128"/>
        <v>#REF!</v>
      </c>
      <c r="O600" s="10" t="e">
        <f t="shared" ca="1" si="129"/>
        <v>#REF!</v>
      </c>
      <c r="P600" s="2" t="e">
        <f t="shared" ca="1" si="130"/>
        <v>#REF!</v>
      </c>
      <c r="R600" s="1" t="str">
        <f t="shared" si="131"/>
        <v/>
      </c>
      <c r="S600" s="2" t="e">
        <f t="shared" ca="1" si="132"/>
        <v>#REF!</v>
      </c>
      <c r="AL600" s="1"/>
      <c r="AM600" s="2"/>
    </row>
    <row r="601" spans="4:39" x14ac:dyDescent="0.2">
      <c r="D601" s="13" t="str">
        <f>IF(B601&lt;&gt;"",TRUNC(B601-Analyse!$AP$7,2),"")</f>
        <v/>
      </c>
      <c r="F601" s="1" t="str">
        <f t="shared" si="133"/>
        <v/>
      </c>
      <c r="G601" s="12" t="str">
        <f ca="1">IF(F601&lt;&gt;"",ROW($D$5)+MATCH(F601,INDIRECT(Analyse!$AR$7):INDIRECT(Analyse!$AS$7)),"")</f>
        <v/>
      </c>
      <c r="H601" s="1" t="str">
        <f t="shared" ca="1" si="122"/>
        <v/>
      </c>
      <c r="I601" s="1" t="e">
        <f t="shared" ca="1" si="123"/>
        <v>#VALUE!</v>
      </c>
      <c r="J601" s="1" t="str">
        <f t="shared" ca="1" si="124"/>
        <v>C</v>
      </c>
      <c r="K601" s="1" t="e">
        <f t="shared" ca="1" si="125"/>
        <v>#VALUE!</v>
      </c>
      <c r="L601" s="10" t="e">
        <f t="shared" ca="1" si="126"/>
        <v>#REF!</v>
      </c>
      <c r="M601" s="10" t="e">
        <f t="shared" ca="1" si="127"/>
        <v>#REF!</v>
      </c>
      <c r="N601" s="2" t="e">
        <f t="shared" ca="1" si="128"/>
        <v>#REF!</v>
      </c>
      <c r="O601" s="10" t="e">
        <f t="shared" ca="1" si="129"/>
        <v>#REF!</v>
      </c>
      <c r="P601" s="2" t="e">
        <f t="shared" ca="1" si="130"/>
        <v>#REF!</v>
      </c>
      <c r="R601" s="1" t="str">
        <f t="shared" si="131"/>
        <v/>
      </c>
      <c r="S601" s="2" t="e">
        <f t="shared" ca="1" si="132"/>
        <v>#REF!</v>
      </c>
    </row>
    <row r="602" spans="4:39" x14ac:dyDescent="0.2">
      <c r="D602" s="13" t="str">
        <f>IF(B602&lt;&gt;"",TRUNC(B602-Analyse!$AP$7,2),"")</f>
        <v/>
      </c>
      <c r="F602" s="1" t="str">
        <f t="shared" si="133"/>
        <v/>
      </c>
      <c r="G602" s="12" t="str">
        <f ca="1">IF(F602&lt;&gt;"",ROW($D$5)+MATCH(F602,INDIRECT(Analyse!$AR$7):INDIRECT(Analyse!$AS$7)),"")</f>
        <v/>
      </c>
      <c r="H602" s="1" t="str">
        <f t="shared" ca="1" si="122"/>
        <v/>
      </c>
      <c r="I602" s="1" t="e">
        <f t="shared" ca="1" si="123"/>
        <v>#VALUE!</v>
      </c>
      <c r="J602" s="1" t="str">
        <f t="shared" ca="1" si="124"/>
        <v>C</v>
      </c>
      <c r="K602" s="1" t="e">
        <f t="shared" ca="1" si="125"/>
        <v>#VALUE!</v>
      </c>
      <c r="L602" s="10" t="e">
        <f t="shared" ca="1" si="126"/>
        <v>#REF!</v>
      </c>
      <c r="M602" s="10" t="e">
        <f t="shared" ca="1" si="127"/>
        <v>#REF!</v>
      </c>
      <c r="N602" s="2" t="e">
        <f t="shared" ca="1" si="128"/>
        <v>#REF!</v>
      </c>
      <c r="O602" s="10" t="e">
        <f t="shared" ca="1" si="129"/>
        <v>#REF!</v>
      </c>
      <c r="P602" s="2" t="e">
        <f t="shared" ca="1" si="130"/>
        <v>#REF!</v>
      </c>
      <c r="R602" s="1" t="str">
        <f t="shared" si="131"/>
        <v/>
      </c>
      <c r="S602" s="2" t="e">
        <f t="shared" ca="1" si="132"/>
        <v>#REF!</v>
      </c>
      <c r="AM602" s="2"/>
    </row>
    <row r="603" spans="4:39" x14ac:dyDescent="0.2">
      <c r="D603" s="13" t="str">
        <f>IF(B603&lt;&gt;"",TRUNC(B603-Analyse!$AP$7,2),"")</f>
        <v/>
      </c>
      <c r="F603" s="1" t="str">
        <f t="shared" si="133"/>
        <v/>
      </c>
      <c r="G603" s="12" t="str">
        <f ca="1">IF(F603&lt;&gt;"",ROW($D$5)+MATCH(F603,INDIRECT(Analyse!$AR$7):INDIRECT(Analyse!$AS$7)),"")</f>
        <v/>
      </c>
      <c r="H603" s="1" t="str">
        <f t="shared" ca="1" si="122"/>
        <v/>
      </c>
      <c r="I603" s="1" t="e">
        <f t="shared" ca="1" si="123"/>
        <v>#VALUE!</v>
      </c>
      <c r="J603" s="1" t="str">
        <f t="shared" ca="1" si="124"/>
        <v>C</v>
      </c>
      <c r="K603" s="1" t="e">
        <f t="shared" ca="1" si="125"/>
        <v>#VALUE!</v>
      </c>
      <c r="L603" s="10" t="e">
        <f t="shared" ca="1" si="126"/>
        <v>#REF!</v>
      </c>
      <c r="M603" s="10" t="e">
        <f t="shared" ca="1" si="127"/>
        <v>#REF!</v>
      </c>
      <c r="N603" s="2" t="e">
        <f t="shared" ca="1" si="128"/>
        <v>#REF!</v>
      </c>
      <c r="O603" s="10" t="e">
        <f t="shared" ca="1" si="129"/>
        <v>#REF!</v>
      </c>
      <c r="P603" s="2" t="e">
        <f t="shared" ca="1" si="130"/>
        <v>#REF!</v>
      </c>
      <c r="R603" s="1" t="str">
        <f t="shared" si="131"/>
        <v/>
      </c>
      <c r="S603" s="2" t="e">
        <f t="shared" ca="1" si="132"/>
        <v>#REF!</v>
      </c>
    </row>
    <row r="604" spans="4:39" x14ac:dyDescent="0.2">
      <c r="D604" s="13" t="str">
        <f>IF(B604&lt;&gt;"",TRUNC(B604-Analyse!$AP$7,2),"")</f>
        <v/>
      </c>
      <c r="F604" s="1" t="str">
        <f t="shared" si="133"/>
        <v/>
      </c>
      <c r="G604" s="12" t="str">
        <f ca="1">IF(F604&lt;&gt;"",ROW($D$5)+MATCH(F604,INDIRECT(Analyse!$AR$7):INDIRECT(Analyse!$AS$7)),"")</f>
        <v/>
      </c>
      <c r="H604" s="1" t="str">
        <f t="shared" ca="1" si="122"/>
        <v/>
      </c>
      <c r="I604" s="1" t="e">
        <f t="shared" ca="1" si="123"/>
        <v>#VALUE!</v>
      </c>
      <c r="J604" s="1" t="str">
        <f t="shared" ca="1" si="124"/>
        <v>C</v>
      </c>
      <c r="K604" s="1" t="e">
        <f t="shared" ca="1" si="125"/>
        <v>#VALUE!</v>
      </c>
      <c r="L604" s="10" t="e">
        <f t="shared" ca="1" si="126"/>
        <v>#REF!</v>
      </c>
      <c r="M604" s="10" t="e">
        <f t="shared" ca="1" si="127"/>
        <v>#REF!</v>
      </c>
      <c r="N604" s="2" t="e">
        <f t="shared" ca="1" si="128"/>
        <v>#REF!</v>
      </c>
      <c r="O604" s="10" t="e">
        <f t="shared" ca="1" si="129"/>
        <v>#REF!</v>
      </c>
      <c r="P604" s="2" t="e">
        <f t="shared" ca="1" si="130"/>
        <v>#REF!</v>
      </c>
      <c r="R604" s="1" t="str">
        <f t="shared" si="131"/>
        <v/>
      </c>
      <c r="S604" s="2" t="e">
        <f t="shared" ca="1" si="132"/>
        <v>#REF!</v>
      </c>
    </row>
    <row r="605" spans="4:39" x14ac:dyDescent="0.2">
      <c r="D605" s="13" t="str">
        <f>IF(B605&lt;&gt;"",TRUNC(B605-Analyse!$AP$7,2),"")</f>
        <v/>
      </c>
      <c r="F605" s="1" t="str">
        <f t="shared" si="133"/>
        <v/>
      </c>
      <c r="G605" s="12" t="str">
        <f ca="1">IF(F605&lt;&gt;"",ROW($D$5)+MATCH(F605,INDIRECT(Analyse!$AR$7):INDIRECT(Analyse!$AS$7)),"")</f>
        <v/>
      </c>
      <c r="H605" s="1" t="str">
        <f t="shared" ca="1" si="122"/>
        <v/>
      </c>
      <c r="I605" s="1" t="e">
        <f t="shared" ca="1" si="123"/>
        <v>#VALUE!</v>
      </c>
      <c r="J605" s="1" t="str">
        <f t="shared" ca="1" si="124"/>
        <v>C</v>
      </c>
      <c r="K605" s="1" t="e">
        <f t="shared" ca="1" si="125"/>
        <v>#VALUE!</v>
      </c>
      <c r="L605" s="10" t="e">
        <f t="shared" ca="1" si="126"/>
        <v>#REF!</v>
      </c>
      <c r="M605" s="10" t="e">
        <f t="shared" ca="1" si="127"/>
        <v>#REF!</v>
      </c>
      <c r="N605" s="2" t="e">
        <f t="shared" ca="1" si="128"/>
        <v>#REF!</v>
      </c>
      <c r="O605" s="10" t="e">
        <f t="shared" ca="1" si="129"/>
        <v>#REF!</v>
      </c>
      <c r="P605" s="2" t="e">
        <f t="shared" ca="1" si="130"/>
        <v>#REF!</v>
      </c>
      <c r="R605" s="1" t="str">
        <f t="shared" si="131"/>
        <v/>
      </c>
      <c r="S605" s="2" t="e">
        <f t="shared" ca="1" si="132"/>
        <v>#REF!</v>
      </c>
    </row>
    <row r="606" spans="4:39" x14ac:dyDescent="0.2">
      <c r="D606" s="13" t="str">
        <f>IF(B606&lt;&gt;"",TRUNC(B606-Analyse!$AP$7,2),"")</f>
        <v/>
      </c>
      <c r="F606" s="1" t="str">
        <f t="shared" si="133"/>
        <v/>
      </c>
      <c r="G606" s="12" t="str">
        <f ca="1">IF(F606&lt;&gt;"",ROW($D$5)+MATCH(F606,INDIRECT(Analyse!$AR$7):INDIRECT(Analyse!$AS$7)),"")</f>
        <v/>
      </c>
      <c r="H606" s="1" t="str">
        <f t="shared" ca="1" si="122"/>
        <v/>
      </c>
      <c r="I606" s="1" t="e">
        <f t="shared" ca="1" si="123"/>
        <v>#VALUE!</v>
      </c>
      <c r="J606" s="1" t="str">
        <f t="shared" ca="1" si="124"/>
        <v>C</v>
      </c>
      <c r="K606" s="1" t="e">
        <f t="shared" ca="1" si="125"/>
        <v>#VALUE!</v>
      </c>
      <c r="L606" s="10" t="e">
        <f t="shared" ca="1" si="126"/>
        <v>#REF!</v>
      </c>
      <c r="M606" s="10" t="e">
        <f t="shared" ca="1" si="127"/>
        <v>#REF!</v>
      </c>
      <c r="N606" s="2" t="e">
        <f t="shared" ca="1" si="128"/>
        <v>#REF!</v>
      </c>
      <c r="O606" s="10" t="e">
        <f t="shared" ca="1" si="129"/>
        <v>#REF!</v>
      </c>
      <c r="P606" s="2" t="e">
        <f t="shared" ca="1" si="130"/>
        <v>#REF!</v>
      </c>
      <c r="R606" s="1" t="str">
        <f t="shared" si="131"/>
        <v/>
      </c>
      <c r="S606" s="2" t="e">
        <f t="shared" ca="1" si="132"/>
        <v>#REF!</v>
      </c>
    </row>
    <row r="607" spans="4:39" x14ac:dyDescent="0.2">
      <c r="D607" s="13" t="str">
        <f>IF(B607&lt;&gt;"",TRUNC(B607-Analyse!$AP$7,2),"")</f>
        <v/>
      </c>
      <c r="F607" s="1" t="str">
        <f t="shared" si="133"/>
        <v/>
      </c>
      <c r="G607" s="12" t="str">
        <f ca="1">IF(F607&lt;&gt;"",ROW($D$5)+MATCH(F607,INDIRECT(Analyse!$AR$7):INDIRECT(Analyse!$AS$7)),"")</f>
        <v/>
      </c>
      <c r="H607" s="1" t="str">
        <f t="shared" ca="1" si="122"/>
        <v/>
      </c>
      <c r="I607" s="1" t="e">
        <f t="shared" ca="1" si="123"/>
        <v>#VALUE!</v>
      </c>
      <c r="J607" s="1" t="str">
        <f t="shared" ca="1" si="124"/>
        <v>C</v>
      </c>
      <c r="K607" s="1" t="e">
        <f t="shared" ca="1" si="125"/>
        <v>#VALUE!</v>
      </c>
      <c r="L607" s="10" t="e">
        <f t="shared" ca="1" si="126"/>
        <v>#REF!</v>
      </c>
      <c r="M607" s="10" t="e">
        <f t="shared" ca="1" si="127"/>
        <v>#REF!</v>
      </c>
      <c r="N607" s="2" t="e">
        <f t="shared" ca="1" si="128"/>
        <v>#REF!</v>
      </c>
      <c r="O607" s="10" t="e">
        <f t="shared" ca="1" si="129"/>
        <v>#REF!</v>
      </c>
      <c r="P607" s="2" t="e">
        <f t="shared" ca="1" si="130"/>
        <v>#REF!</v>
      </c>
      <c r="R607" s="1" t="str">
        <f t="shared" si="131"/>
        <v/>
      </c>
      <c r="S607" s="2" t="e">
        <f t="shared" ca="1" si="132"/>
        <v>#REF!</v>
      </c>
    </row>
    <row r="608" spans="4:39" x14ac:dyDescent="0.2">
      <c r="D608" s="13" t="str">
        <f>IF(B608&lt;&gt;"",TRUNC(B608-Analyse!$AP$7,2),"")</f>
        <v/>
      </c>
      <c r="F608" s="1" t="str">
        <f t="shared" si="133"/>
        <v/>
      </c>
      <c r="G608" s="12" t="str">
        <f ca="1">IF(F608&lt;&gt;"",ROW($D$5)+MATCH(F608,INDIRECT(Analyse!$AR$7):INDIRECT(Analyse!$AS$7)),"")</f>
        <v/>
      </c>
      <c r="H608" s="1" t="str">
        <f t="shared" ca="1" si="122"/>
        <v/>
      </c>
      <c r="I608" s="1" t="e">
        <f t="shared" ca="1" si="123"/>
        <v>#VALUE!</v>
      </c>
      <c r="J608" s="1" t="str">
        <f t="shared" ca="1" si="124"/>
        <v>C</v>
      </c>
      <c r="K608" s="1" t="e">
        <f t="shared" ca="1" si="125"/>
        <v>#VALUE!</v>
      </c>
      <c r="L608" s="10" t="e">
        <f t="shared" ca="1" si="126"/>
        <v>#REF!</v>
      </c>
      <c r="M608" s="10" t="e">
        <f t="shared" ca="1" si="127"/>
        <v>#REF!</v>
      </c>
      <c r="N608" s="2" t="e">
        <f t="shared" ca="1" si="128"/>
        <v>#REF!</v>
      </c>
      <c r="O608" s="10" t="e">
        <f t="shared" ca="1" si="129"/>
        <v>#REF!</v>
      </c>
      <c r="P608" s="2" t="e">
        <f t="shared" ca="1" si="130"/>
        <v>#REF!</v>
      </c>
      <c r="R608" s="1" t="str">
        <f t="shared" si="131"/>
        <v/>
      </c>
      <c r="S608" s="2" t="e">
        <f t="shared" ca="1" si="132"/>
        <v>#REF!</v>
      </c>
    </row>
    <row r="609" spans="4:19" x14ac:dyDescent="0.2">
      <c r="D609" s="13" t="str">
        <f>IF(B609&lt;&gt;"",TRUNC(B609-Analyse!$AP$7,2),"")</f>
        <v/>
      </c>
      <c r="F609" s="1" t="str">
        <f t="shared" si="133"/>
        <v/>
      </c>
      <c r="G609" s="12" t="str">
        <f ca="1">IF(F609&lt;&gt;"",ROW($D$5)+MATCH(F609,INDIRECT(Analyse!$AR$7):INDIRECT(Analyse!$AS$7)),"")</f>
        <v/>
      </c>
      <c r="H609" s="1" t="str">
        <f t="shared" ca="1" si="122"/>
        <v/>
      </c>
      <c r="I609" s="1" t="e">
        <f t="shared" ca="1" si="123"/>
        <v>#VALUE!</v>
      </c>
      <c r="J609" s="1" t="str">
        <f t="shared" ca="1" si="124"/>
        <v>C</v>
      </c>
      <c r="K609" s="1" t="e">
        <f t="shared" ca="1" si="125"/>
        <v>#VALUE!</v>
      </c>
      <c r="L609" s="10" t="e">
        <f t="shared" ca="1" si="126"/>
        <v>#REF!</v>
      </c>
      <c r="M609" s="10" t="e">
        <f t="shared" ca="1" si="127"/>
        <v>#REF!</v>
      </c>
      <c r="N609" s="2" t="e">
        <f t="shared" ca="1" si="128"/>
        <v>#REF!</v>
      </c>
      <c r="O609" s="10" t="e">
        <f t="shared" ca="1" si="129"/>
        <v>#REF!</v>
      </c>
      <c r="P609" s="2" t="e">
        <f t="shared" ca="1" si="130"/>
        <v>#REF!</v>
      </c>
      <c r="R609" s="1" t="str">
        <f t="shared" si="131"/>
        <v/>
      </c>
      <c r="S609" s="2" t="e">
        <f t="shared" ca="1" si="132"/>
        <v>#REF!</v>
      </c>
    </row>
    <row r="610" spans="4:19" x14ac:dyDescent="0.2">
      <c r="D610" s="13" t="str">
        <f>IF(B610&lt;&gt;"",TRUNC(B610-Analyse!$AP$7,2),"")</f>
        <v/>
      </c>
      <c r="F610" s="1" t="str">
        <f t="shared" si="133"/>
        <v/>
      </c>
      <c r="G610" s="12" t="str">
        <f ca="1">IF(F610&lt;&gt;"",ROW($D$5)+MATCH(F610,INDIRECT(Analyse!$AR$7):INDIRECT(Analyse!$AS$7)),"")</f>
        <v/>
      </c>
      <c r="H610" s="1" t="str">
        <f t="shared" ca="1" si="122"/>
        <v/>
      </c>
      <c r="I610" s="1" t="e">
        <f t="shared" ca="1" si="123"/>
        <v>#VALUE!</v>
      </c>
      <c r="J610" s="1" t="str">
        <f t="shared" ca="1" si="124"/>
        <v>C</v>
      </c>
      <c r="K610" s="1" t="e">
        <f t="shared" ca="1" si="125"/>
        <v>#VALUE!</v>
      </c>
      <c r="L610" s="10" t="e">
        <f t="shared" ca="1" si="126"/>
        <v>#REF!</v>
      </c>
      <c r="M610" s="10" t="e">
        <f t="shared" ca="1" si="127"/>
        <v>#REF!</v>
      </c>
      <c r="N610" s="2" t="e">
        <f t="shared" ca="1" si="128"/>
        <v>#REF!</v>
      </c>
      <c r="O610" s="10" t="e">
        <f t="shared" ca="1" si="129"/>
        <v>#REF!</v>
      </c>
      <c r="P610" s="2" t="e">
        <f t="shared" ca="1" si="130"/>
        <v>#REF!</v>
      </c>
      <c r="R610" s="1" t="str">
        <f t="shared" si="131"/>
        <v/>
      </c>
      <c r="S610" s="2" t="e">
        <f t="shared" ca="1" si="132"/>
        <v>#REF!</v>
      </c>
    </row>
    <row r="611" spans="4:19" x14ac:dyDescent="0.2">
      <c r="D611" s="13" t="str">
        <f>IF(B611&lt;&gt;"",TRUNC(B611-Analyse!$AP$7,2),"")</f>
        <v/>
      </c>
      <c r="F611" s="1" t="str">
        <f t="shared" si="133"/>
        <v/>
      </c>
      <c r="G611" s="12" t="str">
        <f ca="1">IF(F611&lt;&gt;"",ROW($D$5)+MATCH(F611,INDIRECT(Analyse!$AR$7):INDIRECT(Analyse!$AS$7)),"")</f>
        <v/>
      </c>
      <c r="H611" s="1" t="str">
        <f t="shared" ca="1" si="122"/>
        <v/>
      </c>
      <c r="I611" s="1" t="e">
        <f t="shared" ca="1" si="123"/>
        <v>#VALUE!</v>
      </c>
      <c r="J611" s="1" t="str">
        <f t="shared" ca="1" si="124"/>
        <v>C</v>
      </c>
      <c r="K611" s="1" t="e">
        <f t="shared" ca="1" si="125"/>
        <v>#VALUE!</v>
      </c>
      <c r="L611" s="10" t="e">
        <f t="shared" ca="1" si="126"/>
        <v>#REF!</v>
      </c>
      <c r="M611" s="10" t="e">
        <f t="shared" ca="1" si="127"/>
        <v>#REF!</v>
      </c>
      <c r="N611" s="2" t="e">
        <f t="shared" ca="1" si="128"/>
        <v>#REF!</v>
      </c>
      <c r="O611" s="10" t="e">
        <f t="shared" ca="1" si="129"/>
        <v>#REF!</v>
      </c>
      <c r="P611" s="2" t="e">
        <f t="shared" ca="1" si="130"/>
        <v>#REF!</v>
      </c>
      <c r="R611" s="1" t="str">
        <f t="shared" si="131"/>
        <v/>
      </c>
      <c r="S611" s="2" t="e">
        <f t="shared" ca="1" si="132"/>
        <v>#REF!</v>
      </c>
    </row>
    <row r="612" spans="4:19" x14ac:dyDescent="0.2">
      <c r="D612" s="13" t="str">
        <f>IF(B612&lt;&gt;"",TRUNC(B612-Analyse!$AP$7,2),"")</f>
        <v/>
      </c>
      <c r="F612" s="1" t="str">
        <f t="shared" si="133"/>
        <v/>
      </c>
      <c r="G612" s="12" t="str">
        <f ca="1">IF(F612&lt;&gt;"",ROW($D$5)+MATCH(F612,INDIRECT(Analyse!$AR$7):INDIRECT(Analyse!$AS$7)),"")</f>
        <v/>
      </c>
      <c r="H612" s="1" t="str">
        <f t="shared" ca="1" si="122"/>
        <v/>
      </c>
      <c r="I612" s="1" t="e">
        <f t="shared" ca="1" si="123"/>
        <v>#VALUE!</v>
      </c>
      <c r="J612" s="1" t="str">
        <f t="shared" ca="1" si="124"/>
        <v>C</v>
      </c>
      <c r="K612" s="1" t="e">
        <f t="shared" ca="1" si="125"/>
        <v>#VALUE!</v>
      </c>
      <c r="L612" s="10" t="e">
        <f t="shared" ca="1" si="126"/>
        <v>#REF!</v>
      </c>
      <c r="M612" s="10" t="e">
        <f t="shared" ca="1" si="127"/>
        <v>#REF!</v>
      </c>
      <c r="N612" s="2" t="e">
        <f t="shared" ca="1" si="128"/>
        <v>#REF!</v>
      </c>
      <c r="O612" s="10" t="e">
        <f t="shared" ca="1" si="129"/>
        <v>#REF!</v>
      </c>
      <c r="P612" s="2" t="e">
        <f t="shared" ca="1" si="130"/>
        <v>#REF!</v>
      </c>
      <c r="R612" s="1" t="str">
        <f t="shared" si="131"/>
        <v/>
      </c>
      <c r="S612" s="2" t="e">
        <f t="shared" ca="1" si="132"/>
        <v>#REF!</v>
      </c>
    </row>
    <row r="613" spans="4:19" x14ac:dyDescent="0.2">
      <c r="D613" s="13" t="str">
        <f>IF(B613&lt;&gt;"",TRUNC(B613-Analyse!$AP$7,2),"")</f>
        <v/>
      </c>
      <c r="F613" s="1" t="str">
        <f t="shared" si="133"/>
        <v/>
      </c>
      <c r="G613" s="12" t="str">
        <f ca="1">IF(F613&lt;&gt;"",ROW($D$5)+MATCH(F613,INDIRECT(Analyse!$AR$7):INDIRECT(Analyse!$AS$7)),"")</f>
        <v/>
      </c>
      <c r="H613" s="1" t="str">
        <f t="shared" ca="1" si="122"/>
        <v/>
      </c>
      <c r="I613" s="1" t="e">
        <f t="shared" ca="1" si="123"/>
        <v>#VALUE!</v>
      </c>
      <c r="J613" s="1" t="str">
        <f t="shared" ca="1" si="124"/>
        <v>C</v>
      </c>
      <c r="K613" s="1" t="e">
        <f t="shared" ca="1" si="125"/>
        <v>#VALUE!</v>
      </c>
      <c r="L613" s="10" t="e">
        <f t="shared" ca="1" si="126"/>
        <v>#REF!</v>
      </c>
      <c r="M613" s="10" t="e">
        <f t="shared" ca="1" si="127"/>
        <v>#REF!</v>
      </c>
      <c r="N613" s="2" t="e">
        <f t="shared" ca="1" si="128"/>
        <v>#REF!</v>
      </c>
      <c r="O613" s="10" t="e">
        <f t="shared" ca="1" si="129"/>
        <v>#REF!</v>
      </c>
      <c r="P613" s="2" t="e">
        <f t="shared" ca="1" si="130"/>
        <v>#REF!</v>
      </c>
      <c r="R613" s="1" t="str">
        <f t="shared" si="131"/>
        <v/>
      </c>
      <c r="S613" s="2" t="e">
        <f t="shared" ca="1" si="132"/>
        <v>#REF!</v>
      </c>
    </row>
    <row r="614" spans="4:19" x14ac:dyDescent="0.2">
      <c r="D614" s="13" t="str">
        <f>IF(B614&lt;&gt;"",TRUNC(B614-Analyse!$AP$7,2),"")</f>
        <v/>
      </c>
      <c r="F614" s="1" t="str">
        <f t="shared" si="133"/>
        <v/>
      </c>
      <c r="G614" s="12" t="str">
        <f ca="1">IF(F614&lt;&gt;"",ROW($D$5)+MATCH(F614,INDIRECT(Analyse!$AR$7):INDIRECT(Analyse!$AS$7)),"")</f>
        <v/>
      </c>
      <c r="H614" s="1" t="str">
        <f t="shared" ca="1" si="122"/>
        <v/>
      </c>
      <c r="I614" s="1" t="e">
        <f t="shared" ca="1" si="123"/>
        <v>#VALUE!</v>
      </c>
      <c r="J614" s="1" t="str">
        <f t="shared" ca="1" si="124"/>
        <v>C</v>
      </c>
      <c r="K614" s="1" t="e">
        <f t="shared" ca="1" si="125"/>
        <v>#VALUE!</v>
      </c>
      <c r="L614" s="10" t="e">
        <f t="shared" ca="1" si="126"/>
        <v>#REF!</v>
      </c>
      <c r="M614" s="10" t="e">
        <f t="shared" ca="1" si="127"/>
        <v>#REF!</v>
      </c>
      <c r="N614" s="2" t="e">
        <f t="shared" ca="1" si="128"/>
        <v>#REF!</v>
      </c>
      <c r="O614" s="10" t="e">
        <f t="shared" ca="1" si="129"/>
        <v>#REF!</v>
      </c>
      <c r="P614" s="2" t="e">
        <f t="shared" ca="1" si="130"/>
        <v>#REF!</v>
      </c>
      <c r="R614" s="1" t="str">
        <f t="shared" si="131"/>
        <v/>
      </c>
      <c r="S614" s="2" t="e">
        <f t="shared" ca="1" si="132"/>
        <v>#REF!</v>
      </c>
    </row>
    <row r="615" spans="4:19" x14ac:dyDescent="0.2">
      <c r="D615" s="13" t="str">
        <f>IF(B615&lt;&gt;"",TRUNC(B615-Analyse!$AP$7,2),"")</f>
        <v/>
      </c>
      <c r="F615" s="1" t="str">
        <f t="shared" si="133"/>
        <v/>
      </c>
      <c r="G615" s="12" t="str">
        <f ca="1">IF(F615&lt;&gt;"",ROW($D$5)+MATCH(F615,INDIRECT(Analyse!$AR$7):INDIRECT(Analyse!$AS$7)),"")</f>
        <v/>
      </c>
      <c r="H615" s="1" t="str">
        <f t="shared" ca="1" si="122"/>
        <v/>
      </c>
      <c r="I615" s="1" t="e">
        <f t="shared" ca="1" si="123"/>
        <v>#VALUE!</v>
      </c>
      <c r="J615" s="1" t="str">
        <f t="shared" ca="1" si="124"/>
        <v>C</v>
      </c>
      <c r="K615" s="1" t="e">
        <f t="shared" ca="1" si="125"/>
        <v>#VALUE!</v>
      </c>
      <c r="L615" s="10" t="e">
        <f t="shared" ca="1" si="126"/>
        <v>#REF!</v>
      </c>
      <c r="M615" s="10" t="e">
        <f t="shared" ca="1" si="127"/>
        <v>#REF!</v>
      </c>
      <c r="N615" s="2" t="e">
        <f t="shared" ca="1" si="128"/>
        <v>#REF!</v>
      </c>
      <c r="O615" s="10" t="e">
        <f t="shared" ca="1" si="129"/>
        <v>#REF!</v>
      </c>
      <c r="P615" s="2" t="e">
        <f t="shared" ca="1" si="130"/>
        <v>#REF!</v>
      </c>
      <c r="R615" s="1" t="str">
        <f t="shared" si="131"/>
        <v/>
      </c>
      <c r="S615" s="2" t="e">
        <f t="shared" ca="1" si="132"/>
        <v>#REF!</v>
      </c>
    </row>
    <row r="616" spans="4:19" x14ac:dyDescent="0.2">
      <c r="D616" s="13" t="str">
        <f>IF(B616&lt;&gt;"",TRUNC(B616-Analyse!$AP$7,2),"")</f>
        <v/>
      </c>
      <c r="F616" s="1" t="str">
        <f t="shared" si="133"/>
        <v/>
      </c>
      <c r="G616" s="12" t="str">
        <f ca="1">IF(F616&lt;&gt;"",ROW($D$5)+MATCH(F616,INDIRECT(Analyse!$AR$7):INDIRECT(Analyse!$AS$7)),"")</f>
        <v/>
      </c>
      <c r="H616" s="1" t="str">
        <f t="shared" ca="1" si="122"/>
        <v/>
      </c>
      <c r="I616" s="1" t="e">
        <f t="shared" ca="1" si="123"/>
        <v>#VALUE!</v>
      </c>
      <c r="J616" s="1" t="str">
        <f t="shared" ca="1" si="124"/>
        <v>C</v>
      </c>
      <c r="K616" s="1" t="e">
        <f t="shared" ca="1" si="125"/>
        <v>#VALUE!</v>
      </c>
      <c r="L616" s="10" t="e">
        <f t="shared" ca="1" si="126"/>
        <v>#REF!</v>
      </c>
      <c r="M616" s="10" t="e">
        <f t="shared" ca="1" si="127"/>
        <v>#REF!</v>
      </c>
      <c r="N616" s="2" t="e">
        <f t="shared" ca="1" si="128"/>
        <v>#REF!</v>
      </c>
      <c r="O616" s="10" t="e">
        <f t="shared" ca="1" si="129"/>
        <v>#REF!</v>
      </c>
      <c r="P616" s="2" t="e">
        <f t="shared" ca="1" si="130"/>
        <v>#REF!</v>
      </c>
      <c r="R616" s="1" t="str">
        <f t="shared" si="131"/>
        <v/>
      </c>
      <c r="S616" s="2" t="e">
        <f t="shared" ca="1" si="132"/>
        <v>#REF!</v>
      </c>
    </row>
    <row r="617" spans="4:19" x14ac:dyDescent="0.2">
      <c r="D617" s="13" t="str">
        <f>IF(B617&lt;&gt;"",TRUNC(B617-Analyse!$AP$7,2),"")</f>
        <v/>
      </c>
      <c r="F617" s="1" t="str">
        <f t="shared" si="133"/>
        <v/>
      </c>
      <c r="G617" s="12" t="str">
        <f ca="1">IF(F617&lt;&gt;"",ROW($D$5)+MATCH(F617,INDIRECT(Analyse!$AR$7):INDIRECT(Analyse!$AS$7)),"")</f>
        <v/>
      </c>
      <c r="H617" s="1" t="str">
        <f t="shared" ca="1" si="122"/>
        <v/>
      </c>
      <c r="I617" s="1" t="e">
        <f t="shared" ca="1" si="123"/>
        <v>#VALUE!</v>
      </c>
      <c r="J617" s="1" t="str">
        <f t="shared" ca="1" si="124"/>
        <v>C</v>
      </c>
      <c r="K617" s="1" t="e">
        <f t="shared" ca="1" si="125"/>
        <v>#VALUE!</v>
      </c>
      <c r="L617" s="10" t="e">
        <f t="shared" ca="1" si="126"/>
        <v>#REF!</v>
      </c>
      <c r="M617" s="10" t="e">
        <f t="shared" ca="1" si="127"/>
        <v>#REF!</v>
      </c>
      <c r="N617" s="2" t="e">
        <f t="shared" ca="1" si="128"/>
        <v>#REF!</v>
      </c>
      <c r="O617" s="10" t="e">
        <f t="shared" ca="1" si="129"/>
        <v>#REF!</v>
      </c>
      <c r="P617" s="2" t="e">
        <f t="shared" ca="1" si="130"/>
        <v>#REF!</v>
      </c>
      <c r="R617" s="1" t="str">
        <f t="shared" si="131"/>
        <v/>
      </c>
      <c r="S617" s="2" t="e">
        <f t="shared" ca="1" si="132"/>
        <v>#REF!</v>
      </c>
    </row>
    <row r="618" spans="4:19" x14ac:dyDescent="0.2">
      <c r="D618" s="13" t="str">
        <f>IF(B618&lt;&gt;"",TRUNC(B618-Analyse!$AP$7,2),"")</f>
        <v/>
      </c>
      <c r="F618" s="1" t="str">
        <f t="shared" si="133"/>
        <v/>
      </c>
      <c r="G618" s="12" t="str">
        <f ca="1">IF(F618&lt;&gt;"",ROW($D$5)+MATCH(F618,INDIRECT(Analyse!$AR$7):INDIRECT(Analyse!$AS$7)),"")</f>
        <v/>
      </c>
      <c r="H618" s="1" t="str">
        <f t="shared" ca="1" si="122"/>
        <v/>
      </c>
      <c r="I618" s="1" t="e">
        <f t="shared" ca="1" si="123"/>
        <v>#VALUE!</v>
      </c>
      <c r="J618" s="1" t="str">
        <f t="shared" ca="1" si="124"/>
        <v>C</v>
      </c>
      <c r="K618" s="1" t="e">
        <f t="shared" ca="1" si="125"/>
        <v>#VALUE!</v>
      </c>
      <c r="L618" s="10" t="e">
        <f t="shared" ca="1" si="126"/>
        <v>#REF!</v>
      </c>
      <c r="M618" s="10" t="e">
        <f t="shared" ca="1" si="127"/>
        <v>#REF!</v>
      </c>
      <c r="N618" s="2" t="e">
        <f t="shared" ca="1" si="128"/>
        <v>#REF!</v>
      </c>
      <c r="O618" s="10" t="e">
        <f t="shared" ca="1" si="129"/>
        <v>#REF!</v>
      </c>
      <c r="P618" s="2" t="e">
        <f t="shared" ca="1" si="130"/>
        <v>#REF!</v>
      </c>
      <c r="R618" s="1" t="str">
        <f t="shared" si="131"/>
        <v/>
      </c>
      <c r="S618" s="2" t="e">
        <f t="shared" ca="1" si="132"/>
        <v>#REF!</v>
      </c>
    </row>
    <row r="619" spans="4:19" x14ac:dyDescent="0.2">
      <c r="D619" s="13" t="str">
        <f>IF(B619&lt;&gt;"",TRUNC(B619-Analyse!$AP$7,2),"")</f>
        <v/>
      </c>
      <c r="F619" s="1" t="str">
        <f t="shared" si="133"/>
        <v/>
      </c>
      <c r="G619" s="12" t="str">
        <f ca="1">IF(F619&lt;&gt;"",ROW($D$5)+MATCH(F619,INDIRECT(Analyse!$AR$7):INDIRECT(Analyse!$AS$7)),"")</f>
        <v/>
      </c>
      <c r="H619" s="1" t="str">
        <f t="shared" ca="1" si="122"/>
        <v/>
      </c>
      <c r="I619" s="1" t="e">
        <f t="shared" ca="1" si="123"/>
        <v>#VALUE!</v>
      </c>
      <c r="J619" s="1" t="str">
        <f t="shared" ca="1" si="124"/>
        <v>C</v>
      </c>
      <c r="K619" s="1" t="e">
        <f t="shared" ca="1" si="125"/>
        <v>#VALUE!</v>
      </c>
      <c r="L619" s="10" t="e">
        <f t="shared" ca="1" si="126"/>
        <v>#REF!</v>
      </c>
      <c r="M619" s="10" t="e">
        <f t="shared" ca="1" si="127"/>
        <v>#REF!</v>
      </c>
      <c r="N619" s="2" t="e">
        <f t="shared" ca="1" si="128"/>
        <v>#REF!</v>
      </c>
      <c r="O619" s="10" t="e">
        <f t="shared" ca="1" si="129"/>
        <v>#REF!</v>
      </c>
      <c r="P619" s="2" t="e">
        <f t="shared" ca="1" si="130"/>
        <v>#REF!</v>
      </c>
      <c r="R619" s="1" t="str">
        <f t="shared" si="131"/>
        <v/>
      </c>
      <c r="S619" s="2" t="e">
        <f t="shared" ca="1" si="132"/>
        <v>#REF!</v>
      </c>
    </row>
    <row r="620" spans="4:19" x14ac:dyDescent="0.2">
      <c r="D620" s="13" t="str">
        <f>IF(B620&lt;&gt;"",TRUNC(B620-Analyse!$AP$7,2),"")</f>
        <v/>
      </c>
      <c r="F620" s="1" t="str">
        <f t="shared" si="133"/>
        <v/>
      </c>
      <c r="G620" s="12" t="str">
        <f ca="1">IF(F620&lt;&gt;"",ROW($D$5)+MATCH(F620,INDIRECT(Analyse!$AR$7):INDIRECT(Analyse!$AS$7)),"")</f>
        <v/>
      </c>
      <c r="H620" s="1" t="str">
        <f t="shared" ca="1" si="122"/>
        <v/>
      </c>
      <c r="I620" s="1" t="e">
        <f t="shared" ca="1" si="123"/>
        <v>#VALUE!</v>
      </c>
      <c r="J620" s="1" t="str">
        <f t="shared" ca="1" si="124"/>
        <v>C</v>
      </c>
      <c r="K620" s="1" t="e">
        <f t="shared" ca="1" si="125"/>
        <v>#VALUE!</v>
      </c>
      <c r="L620" s="10" t="e">
        <f t="shared" ca="1" si="126"/>
        <v>#REF!</v>
      </c>
      <c r="M620" s="10" t="e">
        <f t="shared" ca="1" si="127"/>
        <v>#REF!</v>
      </c>
      <c r="N620" s="2" t="e">
        <f t="shared" ca="1" si="128"/>
        <v>#REF!</v>
      </c>
      <c r="O620" s="10" t="e">
        <f t="shared" ca="1" si="129"/>
        <v>#REF!</v>
      </c>
      <c r="P620" s="2" t="e">
        <f t="shared" ca="1" si="130"/>
        <v>#REF!</v>
      </c>
      <c r="R620" s="1" t="str">
        <f t="shared" si="131"/>
        <v/>
      </c>
      <c r="S620" s="2" t="e">
        <f t="shared" ca="1" si="132"/>
        <v>#REF!</v>
      </c>
    </row>
    <row r="621" spans="4:19" x14ac:dyDescent="0.2">
      <c r="D621" s="13" t="str">
        <f>IF(B621&lt;&gt;"",TRUNC(B621-Analyse!$AP$7,2),"")</f>
        <v/>
      </c>
      <c r="F621" s="1" t="str">
        <f t="shared" si="133"/>
        <v/>
      </c>
      <c r="G621" s="12" t="str">
        <f ca="1">IF(F621&lt;&gt;"",ROW($D$5)+MATCH(F621,INDIRECT(Analyse!$AR$7):INDIRECT(Analyse!$AS$7)),"")</f>
        <v/>
      </c>
      <c r="H621" s="1" t="str">
        <f t="shared" ca="1" si="122"/>
        <v/>
      </c>
      <c r="I621" s="1" t="e">
        <f t="shared" ca="1" si="123"/>
        <v>#VALUE!</v>
      </c>
      <c r="J621" s="1" t="str">
        <f t="shared" ca="1" si="124"/>
        <v>C</v>
      </c>
      <c r="K621" s="1" t="e">
        <f t="shared" ca="1" si="125"/>
        <v>#VALUE!</v>
      </c>
      <c r="L621" s="10" t="e">
        <f t="shared" ca="1" si="126"/>
        <v>#REF!</v>
      </c>
      <c r="M621" s="10" t="e">
        <f t="shared" ca="1" si="127"/>
        <v>#REF!</v>
      </c>
      <c r="N621" s="2" t="e">
        <f t="shared" ca="1" si="128"/>
        <v>#REF!</v>
      </c>
      <c r="O621" s="10" t="e">
        <f t="shared" ca="1" si="129"/>
        <v>#REF!</v>
      </c>
      <c r="P621" s="2" t="e">
        <f t="shared" ca="1" si="130"/>
        <v>#REF!</v>
      </c>
      <c r="R621" s="1" t="str">
        <f t="shared" si="131"/>
        <v/>
      </c>
      <c r="S621" s="2" t="e">
        <f t="shared" ca="1" si="132"/>
        <v>#REF!</v>
      </c>
    </row>
    <row r="622" spans="4:19" x14ac:dyDescent="0.2">
      <c r="D622" s="13" t="str">
        <f>IF(B622&lt;&gt;"",TRUNC(B622-Analyse!$AP$7,2),"")</f>
        <v/>
      </c>
      <c r="F622" s="1" t="str">
        <f t="shared" si="133"/>
        <v/>
      </c>
      <c r="G622" s="12" t="str">
        <f ca="1">IF(F622&lt;&gt;"",ROW($D$5)+MATCH(F622,INDIRECT(Analyse!$AR$7):INDIRECT(Analyse!$AS$7)),"")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4:19" x14ac:dyDescent="0.2">
      <c r="D623" s="13" t="str">
        <f>IF(B623&lt;&gt;"",TRUNC(B623-Analyse!$AP$7,2),"")</f>
        <v/>
      </c>
      <c r="F623" s="1" t="str">
        <f t="shared" si="133"/>
        <v/>
      </c>
      <c r="G623" s="12" t="str">
        <f ca="1">IF(F623&lt;&gt;"",ROW($D$5)+MATCH(F623,INDIRECT(Analyse!$AR$7):INDIRECT(Analyse!$AS$7)),"")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4:19" x14ac:dyDescent="0.2">
      <c r="D624" s="13" t="str">
        <f>IF(B624&lt;&gt;"",TRUNC(B624-Analyse!$AP$7,2),"")</f>
        <v/>
      </c>
      <c r="F624" s="1" t="str">
        <f t="shared" si="133"/>
        <v/>
      </c>
      <c r="G624" s="12" t="str">
        <f ca="1">IF(F624&lt;&gt;"",ROW($D$5)+MATCH(F624,INDIRECT(Analyse!$AR$7):INDIRECT(Analyse!$AS$7)),"")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3" t="str">
        <f>IF(B625&lt;&gt;"",TRUNC(B625-Analyse!$AP$7,2),"")</f>
        <v/>
      </c>
      <c r="F625" s="1" t="str">
        <f t="shared" si="133"/>
        <v/>
      </c>
      <c r="G625" s="12" t="str">
        <f ca="1">IF(F625&lt;&gt;"",ROW($D$5)+MATCH(F625,INDIRECT(Analyse!$AR$7):INDIRECT(Analyse!$AS$7)),"")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3" t="str">
        <f>IF(B626&lt;&gt;"",TRUNC(B626-Analyse!$AP$7,2),"")</f>
        <v/>
      </c>
      <c r="F626" s="1" t="str">
        <f t="shared" si="133"/>
        <v/>
      </c>
      <c r="G626" s="12" t="str">
        <f ca="1">IF(F626&lt;&gt;"",ROW($D$5)+MATCH(F626,INDIRECT(Analyse!$AR$7):INDIRECT(Analyse!$AS$7)),"")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3" t="str">
        <f>IF(B627&lt;&gt;"",TRUNC(B627-Analyse!$AP$7,2),"")</f>
        <v/>
      </c>
      <c r="F627" s="1" t="str">
        <f t="shared" si="133"/>
        <v/>
      </c>
      <c r="G627" s="12" t="str">
        <f ca="1">IF(F627&lt;&gt;"",ROW($D$5)+MATCH(F627,INDIRECT(Analyse!$AR$7):INDIRECT(Analyse!$AS$7)),"")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3" t="str">
        <f>IF(B628&lt;&gt;"",TRUNC(B628-Analyse!$AP$7,2),"")</f>
        <v/>
      </c>
      <c r="F628" s="1" t="str">
        <f t="shared" si="133"/>
        <v/>
      </c>
      <c r="G628" s="12" t="str">
        <f ca="1">IF(F628&lt;&gt;"",ROW($D$5)+MATCH(F628,INDIRECT(Analyse!$AR$7):INDIRECT(Analyse!$AS$7)),"")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3" t="str">
        <f>IF(B629&lt;&gt;"",TRUNC(B629-Analyse!$AP$7,2),"")</f>
        <v/>
      </c>
      <c r="F629" s="1" t="str">
        <f t="shared" si="133"/>
        <v/>
      </c>
      <c r="G629" s="12" t="str">
        <f ca="1">IF(F629&lt;&gt;"",ROW($D$5)+MATCH(F629,INDIRECT(Analyse!$AR$7):INDIRECT(Analyse!$AS$7)),"")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3" t="str">
        <f>IF(B630&lt;&gt;"",TRUNC(B630-Analyse!$AP$7,2),"")</f>
        <v/>
      </c>
      <c r="F630" s="1" t="str">
        <f t="shared" si="133"/>
        <v/>
      </c>
      <c r="G630" s="12" t="str">
        <f ca="1">IF(F630&lt;&gt;"",ROW($D$5)+MATCH(F630,INDIRECT(Analyse!$AR$7):INDIRECT(Analyse!$AS$7)),"")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3" t="str">
        <f>IF(B631&lt;&gt;"",TRUNC(B631-Analyse!$AP$7,2),"")</f>
        <v/>
      </c>
      <c r="F631" s="1" t="str">
        <f t="shared" si="133"/>
        <v/>
      </c>
      <c r="G631" s="12" t="str">
        <f ca="1">IF(F631&lt;&gt;"",ROW($D$5)+MATCH(F631,INDIRECT(Analyse!$AR$7):INDIRECT(Analyse!$AS$7)),"")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3" t="str">
        <f>IF(B632&lt;&gt;"",TRUNC(B632-Analyse!$AP$7,2),"")</f>
        <v/>
      </c>
      <c r="F632" s="1" t="str">
        <f t="shared" si="133"/>
        <v/>
      </c>
      <c r="G632" s="12" t="str">
        <f ca="1">IF(F632&lt;&gt;"",ROW($D$5)+MATCH(F632,INDIRECT(Analyse!$AR$7):INDIRECT(Analyse!$AS$7)),"")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3" t="str">
        <f>IF(B633&lt;&gt;"",TRUNC(B633-Analyse!$AP$7,2),"")</f>
        <v/>
      </c>
      <c r="F633" s="1" t="str">
        <f t="shared" si="133"/>
        <v/>
      </c>
      <c r="G633" s="12" t="str">
        <f ca="1">IF(F633&lt;&gt;"",ROW($D$5)+MATCH(F633,INDIRECT(Analyse!$AR$7):INDIRECT(Analyse!$AS$7)),"")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3" t="str">
        <f>IF(B634&lt;&gt;"",TRUNC(B634-Analyse!$AP$7,2),"")</f>
        <v/>
      </c>
      <c r="F634" s="1" t="str">
        <f t="shared" si="133"/>
        <v/>
      </c>
      <c r="G634" s="12" t="str">
        <f ca="1">IF(F634&lt;&gt;"",ROW($D$5)+MATCH(F634,INDIRECT(Analyse!$AR$7):INDIRECT(Analyse!$AS$7)),"")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3" t="str">
        <f>IF(B635&lt;&gt;"",TRUNC(B635-Analyse!$AP$7,2),"")</f>
        <v/>
      </c>
      <c r="F635" s="1" t="str">
        <f t="shared" si="133"/>
        <v/>
      </c>
      <c r="G635" s="12" t="str">
        <f ca="1">IF(F635&lt;&gt;"",ROW($D$5)+MATCH(F635,INDIRECT(Analyse!$AR$7):INDIRECT(Analyse!$AS$7)),"")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3" t="str">
        <f>IF(B636&lt;&gt;"",TRUNC(B636-Analyse!$AP$7,2),"")</f>
        <v/>
      </c>
      <c r="F636" s="1" t="str">
        <f t="shared" si="133"/>
        <v/>
      </c>
      <c r="G636" s="12" t="str">
        <f ca="1">IF(F636&lt;&gt;"",ROW($D$5)+MATCH(F636,INDIRECT(Analyse!$AR$7):INDIRECT(Analyse!$AS$7)),"")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3" t="str">
        <f>IF(B637&lt;&gt;"",TRUNC(B637-Analyse!$AP$7,2),"")</f>
        <v/>
      </c>
      <c r="F637" s="1" t="str">
        <f t="shared" si="133"/>
        <v/>
      </c>
      <c r="G637" s="12" t="str">
        <f ca="1">IF(F637&lt;&gt;"",ROW($D$5)+MATCH(F637,INDIRECT(Analyse!$AR$7):INDIRECT(Analyse!$AS$7)),"")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3" t="str">
        <f>IF(B638&lt;&gt;"",TRUNC(B638-Analyse!$AP$7,2),"")</f>
        <v/>
      </c>
      <c r="F638" s="1" t="str">
        <f t="shared" si="133"/>
        <v/>
      </c>
      <c r="G638" s="12" t="str">
        <f ca="1">IF(F638&lt;&gt;"",ROW($D$5)+MATCH(F638,INDIRECT(Analyse!$AR$7):INDIRECT(Analyse!$AS$7)),"")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3" t="str">
        <f>IF(B639&lt;&gt;"",TRUNC(B639-Analyse!$AP$7,2),"")</f>
        <v/>
      </c>
      <c r="F639" s="1" t="str">
        <f t="shared" si="133"/>
        <v/>
      </c>
      <c r="G639" s="12" t="str">
        <f ca="1">IF(F639&lt;&gt;"",ROW($D$5)+MATCH(F639,INDIRECT(Analyse!$AR$7):INDIRECT(Analyse!$AS$7)),"")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3" t="str">
        <f>IF(B640&lt;&gt;"",TRUNC(B640-Analyse!$AP$7,2),"")</f>
        <v/>
      </c>
      <c r="F640" s="1" t="str">
        <f t="shared" si="133"/>
        <v/>
      </c>
      <c r="G640" s="12" t="str">
        <f ca="1">IF(F640&lt;&gt;"",ROW($D$5)+MATCH(F640,INDIRECT(Analyse!$AR$7):INDIRECT(Analyse!$AS$7)),"")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3" t="str">
        <f>IF(B641&lt;&gt;"",TRUNC(B641-Analyse!$AP$7,2),"")</f>
        <v/>
      </c>
      <c r="F641" s="1" t="str">
        <f t="shared" si="133"/>
        <v/>
      </c>
      <c r="G641" s="12" t="str">
        <f ca="1">IF(F641&lt;&gt;"",ROW($D$5)+MATCH(F641,INDIRECT(Analyse!$AR$7):INDIRECT(Analyse!$AS$7)),"")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3" t="str">
        <f>IF(B642&lt;&gt;"",TRUNC(B642-Analyse!$AP$7,2),"")</f>
        <v/>
      </c>
      <c r="F642" s="1" t="str">
        <f t="shared" si="133"/>
        <v/>
      </c>
      <c r="G642" s="12" t="str">
        <f ca="1">IF(F642&lt;&gt;"",ROW($D$5)+MATCH(F642,INDIRECT(Analyse!$AR$7):INDIRECT(Analyse!$AS$7)),"")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3" t="str">
        <f>IF(B643&lt;&gt;"",TRUNC(B643-Analyse!$AP$7,2),"")</f>
        <v/>
      </c>
      <c r="F643" s="1" t="str">
        <f t="shared" si="133"/>
        <v/>
      </c>
      <c r="G643" s="12" t="str">
        <f ca="1">IF(F643&lt;&gt;"",ROW($D$5)+MATCH(F643,INDIRECT(Analyse!$AR$7):INDIRECT(Analyse!$AS$7)),"")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3" t="str">
        <f>IF(B644&lt;&gt;"",TRUNC(B644-Analyse!$AP$7,2),"")</f>
        <v/>
      </c>
      <c r="F644" s="1" t="str">
        <f t="shared" si="133"/>
        <v/>
      </c>
      <c r="G644" s="12" t="str">
        <f ca="1">IF(F644&lt;&gt;"",ROW($D$5)+MATCH(F644,INDIRECT(Analyse!$AR$7):INDIRECT(Analyse!$AS$7)),"")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3" t="str">
        <f>IF(B645&lt;&gt;"",TRUNC(B645-Analyse!$AP$7,2),"")</f>
        <v/>
      </c>
      <c r="F645" s="1" t="str">
        <f t="shared" si="133"/>
        <v/>
      </c>
      <c r="G645" s="12" t="str">
        <f ca="1">IF(F645&lt;&gt;"",ROW($D$5)+MATCH(F645,INDIRECT(Analyse!$AR$7):INDIRECT(Analyse!$AS$7)),"")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3" t="str">
        <f>IF(B646&lt;&gt;"",TRUNC(B646-Analyse!$AP$7,2),"")</f>
        <v/>
      </c>
      <c r="F646" s="1" t="str">
        <f t="shared" si="133"/>
        <v/>
      </c>
      <c r="G646" s="12" t="str">
        <f ca="1">IF(F646&lt;&gt;"",ROW($D$5)+MATCH(F646,INDIRECT(Analyse!$AR$7):INDIRECT(Analyse!$AS$7)),"")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73" ca="1" si="138">IF(INDIRECT(J646)&lt;&gt;"",INDIRECT(K646)-INDIRECT(J646),"")</f>
        <v>#REF!</v>
      </c>
      <c r="M646" s="10" t="e">
        <f t="shared" ref="M646:M673" ca="1" si="139">IF(L646&lt;&gt;"",INDIRECT(I646)-INDIRECT(H646),"")</f>
        <v>#REF!</v>
      </c>
      <c r="N646" s="2" t="e">
        <f t="shared" ref="N646:N673" ca="1" si="140">IF(M646&lt;&gt;"",L646/M646,"")</f>
        <v>#REF!</v>
      </c>
      <c r="O646" s="10" t="e">
        <f t="shared" ref="O646:O673" ca="1" si="141">IF(N646&lt;&gt;"",INDIRECT(K646)-N646*INDIRECT(I646),"")</f>
        <v>#REF!</v>
      </c>
      <c r="P646" s="2" t="e">
        <f t="shared" ref="P646:P673" ca="1" si="142">IF(O646&lt;&gt;"",N646*F646+O646,"")</f>
        <v>#REF!</v>
      </c>
      <c r="R646" s="1" t="str">
        <f t="shared" ref="R646:R673" si="143">F646</f>
        <v/>
      </c>
      <c r="S646" s="2" t="e">
        <f t="shared" ref="S646:S673" ca="1" si="144">P646</f>
        <v>#REF!</v>
      </c>
    </row>
    <row r="647" spans="4:19" x14ac:dyDescent="0.2">
      <c r="D647" s="13" t="str">
        <f>IF(B647&lt;&gt;"",TRUNC(B647-Analyse!$AP$7,2),"")</f>
        <v/>
      </c>
      <c r="F647" s="1" t="str">
        <f t="shared" ref="F647:F673" si="145">IF(B647&lt;&gt;"",ROUND(F646+0.1,1),"")</f>
        <v/>
      </c>
      <c r="G647" s="12" t="str">
        <f ca="1">IF(F647&lt;&gt;"",ROW($D$5)+MATCH(F647,INDIRECT(Analyse!$AR$7):INDIRECT(Analyse!$AS$7)),"")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3" t="str">
        <f>IF(B648&lt;&gt;"",TRUNC(B648-Analyse!$AP$7,2),"")</f>
        <v/>
      </c>
      <c r="F648" s="1" t="str">
        <f t="shared" si="145"/>
        <v/>
      </c>
      <c r="G648" s="12" t="str">
        <f ca="1">IF(F648&lt;&gt;"",ROW($D$5)+MATCH(F648,INDIRECT(Analyse!$AR$7):INDIRECT(Analyse!$AS$7)),"")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3" t="str">
        <f>IF(B649&lt;&gt;"",TRUNC(B649-Analyse!$AP$7,2),"")</f>
        <v/>
      </c>
      <c r="F649" s="1" t="str">
        <f t="shared" si="145"/>
        <v/>
      </c>
      <c r="G649" s="12" t="str">
        <f ca="1">IF(F649&lt;&gt;"",ROW($D$5)+MATCH(F649,INDIRECT(Analyse!$AR$7):INDIRECT(Analyse!$AS$7)),"")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3" t="str">
        <f>IF(B650&lt;&gt;"",TRUNC(B650-Analyse!$AP$7,2),"")</f>
        <v/>
      </c>
      <c r="F650" s="1" t="str">
        <f t="shared" si="145"/>
        <v/>
      </c>
      <c r="G650" s="12" t="str">
        <f ca="1">IF(F650&lt;&gt;"",ROW($D$5)+MATCH(F650,INDIRECT(Analyse!$AR$7):INDIRECT(Analyse!$AS$7)),"")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3" t="str">
        <f>IF(B651&lt;&gt;"",TRUNC(B651-Analyse!$AP$7,2),"")</f>
        <v/>
      </c>
      <c r="F651" s="1" t="str">
        <f t="shared" si="145"/>
        <v/>
      </c>
      <c r="G651" s="12" t="str">
        <f ca="1">IF(F651&lt;&gt;"",ROW($D$5)+MATCH(F651,INDIRECT(Analyse!$AR$7):INDIRECT(Analyse!$AS$7)),"")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3" t="str">
        <f>IF(B652&lt;&gt;"",TRUNC(B652-Analyse!$AP$7,2),"")</f>
        <v/>
      </c>
      <c r="F652" s="1" t="str">
        <f t="shared" si="145"/>
        <v/>
      </c>
      <c r="G652" s="12" t="str">
        <f ca="1">IF(F652&lt;&gt;"",ROW($D$5)+MATCH(F652,INDIRECT(Analyse!$AR$7):INDIRECT(Analyse!$AS$7)),"")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3" t="str">
        <f>IF(B653&lt;&gt;"",TRUNC(B653-Analyse!$AP$7,2),"")</f>
        <v/>
      </c>
      <c r="F653" s="1" t="str">
        <f t="shared" si="145"/>
        <v/>
      </c>
      <c r="G653" s="12" t="str">
        <f ca="1">IF(F653&lt;&gt;"",ROW($D$5)+MATCH(F653,INDIRECT(Analyse!$AR$7):INDIRECT(Analyse!$AS$7)),"")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3" t="str">
        <f>IF(B654&lt;&gt;"",TRUNC(B654-Analyse!$AP$7,2),"")</f>
        <v/>
      </c>
      <c r="F654" s="1" t="str">
        <f t="shared" si="145"/>
        <v/>
      </c>
      <c r="G654" s="12" t="str">
        <f ca="1">IF(F654&lt;&gt;"",ROW($D$5)+MATCH(F654,INDIRECT(Analyse!$AR$7):INDIRECT(Analyse!$AS$7)),"")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3" t="str">
        <f>IF(B655&lt;&gt;"",TRUNC(B655-Analyse!$AP$7,2),"")</f>
        <v/>
      </c>
      <c r="F655" s="1" t="str">
        <f t="shared" si="145"/>
        <v/>
      </c>
      <c r="G655" s="12" t="str">
        <f ca="1">IF(F655&lt;&gt;"",ROW($D$5)+MATCH(F655,INDIRECT(Analyse!$AR$7):INDIRECT(Analyse!$AS$7)),"")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3" t="str">
        <f>IF(B656&lt;&gt;"",TRUNC(B656-Analyse!$AP$7,2),"")</f>
        <v/>
      </c>
      <c r="F656" s="1" t="str">
        <f t="shared" si="145"/>
        <v/>
      </c>
      <c r="G656" s="12" t="str">
        <f ca="1">IF(F656&lt;&gt;"",ROW($D$5)+MATCH(F656,INDIRECT(Analyse!$AR$7):INDIRECT(Analyse!$AS$7)),"")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3" t="str">
        <f>IF(B657&lt;&gt;"",TRUNC(B657-Analyse!$AP$7,2),"")</f>
        <v/>
      </c>
      <c r="F657" s="1" t="str">
        <f t="shared" si="145"/>
        <v/>
      </c>
      <c r="G657" s="12" t="str">
        <f ca="1">IF(F657&lt;&gt;"",ROW($D$5)+MATCH(F657,INDIRECT(Analyse!$AR$7):INDIRECT(Analyse!$AS$7)),"")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3" t="str">
        <f>IF(B658&lt;&gt;"",TRUNC(B658-Analyse!$AP$7,2),"")</f>
        <v/>
      </c>
      <c r="F658" s="1" t="str">
        <f t="shared" si="145"/>
        <v/>
      </c>
      <c r="G658" s="12" t="str">
        <f ca="1">IF(F658&lt;&gt;"",ROW($D$5)+MATCH(F658,INDIRECT(Analyse!$AR$7):INDIRECT(Analyse!$AS$7)),"")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3" t="str">
        <f>IF(B659&lt;&gt;"",TRUNC(B659-Analyse!$AP$7,2),"")</f>
        <v/>
      </c>
      <c r="F659" s="1" t="str">
        <f t="shared" si="145"/>
        <v/>
      </c>
      <c r="G659" s="12" t="str">
        <f ca="1">IF(F659&lt;&gt;"",ROW($D$5)+MATCH(F659,INDIRECT(Analyse!$AR$7):INDIRECT(Analyse!$AS$7)),"")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3" t="str">
        <f>IF(B660&lt;&gt;"",TRUNC(B660-Analyse!$AP$7,2),"")</f>
        <v/>
      </c>
      <c r="F660" s="1" t="str">
        <f t="shared" si="145"/>
        <v/>
      </c>
      <c r="G660" s="12" t="str">
        <f ca="1">IF(F660&lt;&gt;"",ROW($D$5)+MATCH(F660,INDIRECT(Analyse!$AR$7):INDIRECT(Analyse!$AS$7)),"")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3" t="str">
        <f>IF(B661&lt;&gt;"",TRUNC(B661-Analyse!$AP$7,2),"")</f>
        <v/>
      </c>
      <c r="F661" s="1" t="str">
        <f t="shared" si="145"/>
        <v/>
      </c>
      <c r="G661" s="12" t="str">
        <f ca="1">IF(F661&lt;&gt;"",ROW($D$5)+MATCH(F661,INDIRECT(Analyse!$AR$7):INDIRECT(Analyse!$AS$7)),"")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3" t="str">
        <f>IF(B662&lt;&gt;"",TRUNC(B662-Analyse!$AP$7,2),"")</f>
        <v/>
      </c>
      <c r="F662" s="1" t="str">
        <f t="shared" si="145"/>
        <v/>
      </c>
      <c r="G662" s="12" t="str">
        <f ca="1">IF(F662&lt;&gt;"",ROW($D$5)+MATCH(F662,INDIRECT(Analyse!$AR$7):INDIRECT(Analyse!$AS$7)),"")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3" t="str">
        <f>IF(B663&lt;&gt;"",TRUNC(B663-Analyse!$AP$7,2),"")</f>
        <v/>
      </c>
      <c r="F663" s="1" t="str">
        <f t="shared" si="145"/>
        <v/>
      </c>
      <c r="G663" s="12" t="str">
        <f ca="1">IF(F663&lt;&gt;"",ROW($D$5)+MATCH(F663,INDIRECT(Analyse!$AR$7):INDIRECT(Analyse!$AS$7)),"")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3" t="str">
        <f>IF(B664&lt;&gt;"",TRUNC(B664-Analyse!$AP$7,2),"")</f>
        <v/>
      </c>
      <c r="F664" s="1" t="str">
        <f t="shared" si="145"/>
        <v/>
      </c>
      <c r="G664" s="12" t="str">
        <f ca="1">IF(F664&lt;&gt;"",ROW($D$5)+MATCH(F664,INDIRECT(Analyse!$AR$7):INDIRECT(Analyse!$AS$7)),"")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3" t="str">
        <f>IF(B665&lt;&gt;"",TRUNC(B665-Analyse!$AP$7,2),"")</f>
        <v/>
      </c>
      <c r="F665" s="1" t="str">
        <f t="shared" si="145"/>
        <v/>
      </c>
      <c r="G665" s="12" t="str">
        <f ca="1">IF(F665&lt;&gt;"",ROW($D$5)+MATCH(F665,INDIRECT(Analyse!$AR$7):INDIRECT(Analyse!$AS$7)),"")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3" t="str">
        <f>IF(B666&lt;&gt;"",TRUNC(B666-Analyse!$AP$7,2),"")</f>
        <v/>
      </c>
      <c r="F666" s="1" t="str">
        <f t="shared" si="145"/>
        <v/>
      </c>
      <c r="G666" s="12" t="str">
        <f ca="1">IF(F666&lt;&gt;"",ROW($D$5)+MATCH(F666,INDIRECT(Analyse!$AR$7):INDIRECT(Analyse!$AS$7)),"")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3" t="str">
        <f>IF(B667&lt;&gt;"",TRUNC(B667-Analyse!$AP$7,2),"")</f>
        <v/>
      </c>
      <c r="F667" s="1" t="str">
        <f t="shared" si="145"/>
        <v/>
      </c>
      <c r="G667" s="12" t="str">
        <f ca="1">IF(F667&lt;&gt;"",ROW($D$5)+MATCH(F667,INDIRECT(Analyse!$AR$7):INDIRECT(Analyse!$AS$7)),"")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3" t="str">
        <f>IF(B668&lt;&gt;"",TRUNC(B668-Analyse!$AP$7,2),"")</f>
        <v/>
      </c>
      <c r="F668" s="1" t="str">
        <f t="shared" si="145"/>
        <v/>
      </c>
      <c r="G668" s="12" t="str">
        <f ca="1">IF(F668&lt;&gt;"",ROW($D$5)+MATCH(F668,INDIRECT(Analyse!$AR$7):INDIRECT(Analyse!$AS$7)),"")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3" t="str">
        <f>IF(B669&lt;&gt;"",TRUNC(B669-Analyse!$AP$7,2),"")</f>
        <v/>
      </c>
      <c r="F669" s="1" t="str">
        <f t="shared" si="145"/>
        <v/>
      </c>
      <c r="G669" s="12" t="str">
        <f ca="1">IF(F669&lt;&gt;"",ROW($D$5)+MATCH(F669,INDIRECT(Analyse!$AR$7):INDIRECT(Analyse!$AS$7)),"")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3" t="str">
        <f>IF(B670&lt;&gt;"",TRUNC(B670-Analyse!$AP$7,2),"")</f>
        <v/>
      </c>
      <c r="F670" s="1" t="str">
        <f t="shared" si="145"/>
        <v/>
      </c>
      <c r="G670" s="12" t="str">
        <f ca="1">IF(F670&lt;&gt;"",ROW($D$5)+MATCH(F670,INDIRECT(Analyse!$AR$7):INDIRECT(Analyse!$AS$7)),"")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3" t="str">
        <f>IF(B671&lt;&gt;"",TRUNC(B671-Analyse!$AP$7,2),"")</f>
        <v/>
      </c>
      <c r="F671" s="1" t="str">
        <f t="shared" si="145"/>
        <v/>
      </c>
      <c r="G671" s="12" t="str">
        <f ca="1">IF(F671&lt;&gt;"",ROW($D$5)+MATCH(F671,INDIRECT(Analyse!$AR$7):INDIRECT(Analyse!$AS$7)),"")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3" t="str">
        <f>IF(B672&lt;&gt;"",TRUNC(B672-Analyse!$AP$7,2),"")</f>
        <v/>
      </c>
      <c r="F672" s="1" t="str">
        <f t="shared" si="145"/>
        <v/>
      </c>
      <c r="G672" s="12" t="str">
        <f ca="1">IF(F672&lt;&gt;"",ROW($D$5)+MATCH(F672,INDIRECT(Analyse!$AR$7):INDIRECT(Analyse!$AS$7)),"")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3" t="str">
        <f>IF(B673&lt;&gt;"",TRUNC(B673-Analyse!$AP$7,2),"")</f>
        <v/>
      </c>
      <c r="F673" s="1" t="str">
        <f t="shared" si="145"/>
        <v/>
      </c>
      <c r="G673" s="12" t="str">
        <f ca="1">IF(F673&lt;&gt;"",ROW($D$5)+MATCH(F673,INDIRECT(Analyse!$AR$7):INDIRECT(Analyse!$AS$7)),"")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73"/>
  <sheetViews>
    <sheetView workbookViewId="0">
      <selection activeCell="G5" sqref="G5"/>
    </sheetView>
  </sheetViews>
  <sheetFormatPr baseColWidth="10" defaultRowHeight="16" x14ac:dyDescent="0.2"/>
  <cols>
    <col min="1" max="1" width="5.6640625" bestFit="1" customWidth="1"/>
    <col min="2" max="2" width="7.5" customWidth="1"/>
    <col min="3" max="3" width="8" customWidth="1"/>
    <col min="4" max="4" width="12.5" bestFit="1" customWidth="1"/>
    <col min="5" max="5" width="9.5" customWidth="1"/>
    <col min="6" max="6" width="15.6640625" bestFit="1" customWidth="1"/>
    <col min="7" max="11" width="15.6640625" customWidth="1"/>
    <col min="12" max="13" width="8.33203125" customWidth="1"/>
    <col min="14" max="14" width="7.83203125" customWidth="1"/>
    <col min="15" max="15" width="10.33203125" customWidth="1"/>
    <col min="20" max="20" width="15.1640625" bestFit="1" customWidth="1"/>
    <col min="21" max="21" width="15.1640625" customWidth="1"/>
    <col min="22" max="22" width="13.33203125" bestFit="1" customWidth="1"/>
    <col min="23" max="24" width="13.33203125" customWidth="1"/>
  </cols>
  <sheetData>
    <row r="2" spans="1:39" x14ac:dyDescent="0.2">
      <c r="A2" s="15" t="s">
        <v>87</v>
      </c>
      <c r="B2" s="15" t="s">
        <v>89</v>
      </c>
    </row>
    <row r="3" spans="1:39" x14ac:dyDescent="0.2">
      <c r="B3" s="1"/>
    </row>
    <row r="4" spans="1:39" x14ac:dyDescent="0.2">
      <c r="B4" s="3" t="s">
        <v>0</v>
      </c>
      <c r="C4" s="3" t="s">
        <v>1</v>
      </c>
      <c r="D4" s="7" t="s">
        <v>47</v>
      </c>
      <c r="E4" s="7"/>
      <c r="F4" t="s">
        <v>2</v>
      </c>
      <c r="G4" t="s">
        <v>48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R4" t="s">
        <v>49</v>
      </c>
      <c r="S4" t="s">
        <v>50</v>
      </c>
      <c r="T4" s="1" t="s">
        <v>8</v>
      </c>
      <c r="U4" s="1"/>
      <c r="V4" t="s">
        <v>9</v>
      </c>
      <c r="W4" t="s">
        <v>85</v>
      </c>
      <c r="Y4" t="s">
        <v>10</v>
      </c>
      <c r="Z4" t="s">
        <v>51</v>
      </c>
    </row>
    <row r="5" spans="1:39" x14ac:dyDescent="0.2">
      <c r="B5">
        <v>-30.7</v>
      </c>
      <c r="C5">
        <v>5.65</v>
      </c>
      <c r="D5" s="13">
        <f ca="1">IF(B5&lt;&gt;"",TRUNC(B5-Analyse!$AP$8,2),"")</f>
        <v>-30.8</v>
      </c>
      <c r="F5" s="12">
        <f ca="1">Analyse!AT8</f>
        <v>-30.8</v>
      </c>
      <c r="G5" s="12">
        <f ca="1">IF(F5&lt;&gt;"",ROW($D$5)+MATCH(F5,INDIRECT(Analyse!$AR$8):INDIRECT(Analyse!$AS$8)),"")</f>
        <v>6</v>
      </c>
      <c r="H5" s="1" t="str">
        <f ca="1">IF(G5&lt;&gt;"","D"&amp;$G5,"")</f>
        <v>D6</v>
      </c>
      <c r="I5" s="1" t="str">
        <f ca="1">"D"&amp;TEXT($G5-1,"0")</f>
        <v>D5</v>
      </c>
      <c r="J5" s="1" t="str">
        <f ca="1">"C"&amp;$G5</f>
        <v>C6</v>
      </c>
      <c r="K5" s="1" t="str">
        <f ca="1">"C"&amp;TEXT($G5-1,"0")</f>
        <v>C5</v>
      </c>
      <c r="L5" s="10">
        <f ca="1">IF(INDIRECT(J5)&lt;&gt;"",INDIRECT(K5)-INDIRECT(J5),"")</f>
        <v>-0.11999999999999922</v>
      </c>
      <c r="M5" s="10">
        <f ca="1">IF(L5&lt;&gt;"",INDIRECT(I5)-INDIRECT(H5),"")</f>
        <v>-0.10000000000000142</v>
      </c>
      <c r="N5" s="2">
        <f ca="1">IF(M5&lt;&gt;"",L5/M5,"")</f>
        <v>1.1999999999999751</v>
      </c>
      <c r="O5" s="10">
        <f ca="1">IF(N5&lt;&gt;"",INDIRECT(K5)-N5*INDIRECT(I5),"")</f>
        <v>42.609999999999232</v>
      </c>
      <c r="P5" s="2">
        <f ca="1">IF(O5&lt;&gt;"",N5*F5+O5,"")</f>
        <v>5.6499999999999986</v>
      </c>
      <c r="R5" s="1">
        <f ca="1">F5</f>
        <v>-30.8</v>
      </c>
      <c r="S5" s="2">
        <f ca="1">P5</f>
        <v>5.6499999999999986</v>
      </c>
      <c r="T5" s="1">
        <f ca="1">IF(R5&lt;0,MATCH(ABS(R5),$R7:$R$1000,0)+ROW($R7)-1,"")</f>
        <v>621</v>
      </c>
      <c r="U5" s="1" t="str">
        <f ca="1">IF(T5&lt;&gt;"","S"&amp;T5,"")</f>
        <v>S621</v>
      </c>
      <c r="V5" s="11" t="str">
        <f ca="1">IF(U5&lt;&gt;"",INDIRECT(U5),"")</f>
        <v/>
      </c>
      <c r="W5" s="16">
        <f ca="1">MATCH(0,$R$5:$R$673)+Analyse!F8</f>
        <v>314</v>
      </c>
      <c r="X5" s="11" t="str">
        <f ca="1">"S"&amp;$W5</f>
        <v>S314</v>
      </c>
      <c r="Y5" s="12" t="str">
        <f ca="1">IF(V5&lt;&gt;"",IF(ABS($R5)&lt;0.8*Analyse!$AO$8/2,ABS($V5-$S5)/(INDIRECT($X$5)/100),""),"")</f>
        <v/>
      </c>
    </row>
    <row r="6" spans="1:39" x14ac:dyDescent="0.2">
      <c r="B6">
        <v>-30.6</v>
      </c>
      <c r="C6">
        <v>5.77</v>
      </c>
      <c r="D6" s="13">
        <f ca="1">IF(B6&lt;&gt;"",TRUNC(B6-Analyse!$AP$8,2),"")</f>
        <v>-30.7</v>
      </c>
      <c r="F6" s="1">
        <f ca="1">IF(B6&lt;&gt;"",ROUND(F5+0.1,1),"")</f>
        <v>-30.7</v>
      </c>
      <c r="G6" s="12">
        <f ca="1">IF(F6&lt;&gt;"",ROW($D$5)+MATCH(F6,INDIRECT(Analyse!$AR$8):INDIRECT(Analyse!$AS$8)),"")</f>
        <v>7</v>
      </c>
      <c r="H6" s="1" t="str">
        <f t="shared" ref="H6:H69" ca="1" si="0">IF(G6&lt;&gt;"","D"&amp;$G6,"")</f>
        <v>D7</v>
      </c>
      <c r="I6" s="1" t="str">
        <f t="shared" ref="I6:I69" ca="1" si="1">"D"&amp;TEXT($G6-1,"0")</f>
        <v>D6</v>
      </c>
      <c r="J6" s="1" t="str">
        <f t="shared" ref="J6:J69" ca="1" si="2">"C"&amp;$G6</f>
        <v>C7</v>
      </c>
      <c r="K6" s="1" t="str">
        <f t="shared" ref="K6:K69" ca="1" si="3">"C"&amp;TEXT($G6-1,"0")</f>
        <v>C6</v>
      </c>
      <c r="L6" s="10">
        <f t="shared" ref="L6:L69" ca="1" si="4">IF(INDIRECT(J6)&lt;&gt;"",INDIRECT(K6)-INDIRECT(J6),"")</f>
        <v>1.9999999999999574E-2</v>
      </c>
      <c r="M6" s="10">
        <f t="shared" ref="M6:M69" ca="1" si="5">IF(L6&lt;&gt;"",INDIRECT(I6)-INDIRECT(H6),"")</f>
        <v>-9.9999999999997868E-2</v>
      </c>
      <c r="N6" s="2">
        <f t="shared" ref="N6:N69" ca="1" si="6">IF(M6&lt;&gt;"",L6/M6,"")</f>
        <v>-0.2</v>
      </c>
      <c r="O6" s="10">
        <f t="shared" ref="O6:O69" ca="1" si="7">IF(N6&lt;&gt;"",INDIRECT(K6)-N6*INDIRECT(I6),"")</f>
        <v>-0.37000000000000099</v>
      </c>
      <c r="P6" s="2">
        <f t="shared" ref="P6:P69" ca="1" si="8">IF(O6&lt;&gt;"",N6*F6+O6,"")</f>
        <v>5.77</v>
      </c>
      <c r="R6" s="1">
        <f t="shared" ref="R6:R69" ca="1" si="9">F6</f>
        <v>-30.7</v>
      </c>
      <c r="S6" s="2">
        <f t="shared" ref="S6:S69" ca="1" si="10">P6</f>
        <v>5.77</v>
      </c>
      <c r="T6" s="1">
        <f ca="1">IF(R6&lt;0,MATCH(ABS(R6),$R8:$R$1000,0)+ROW($R8)-1,"")</f>
        <v>620</v>
      </c>
      <c r="U6" s="1" t="str">
        <f t="shared" ref="U6:U69" ca="1" si="11">IF(T6&lt;&gt;"","S"&amp;T6,"")</f>
        <v>S620</v>
      </c>
      <c r="V6" s="11">
        <f t="shared" ref="V6:V69" ca="1" si="12">IF(U6&lt;&gt;"",INDIRECT(U6),"")</f>
        <v>5.769999999999996</v>
      </c>
      <c r="W6" s="11"/>
      <c r="X6" s="11"/>
      <c r="Y6" s="12" t="str">
        <f ca="1">IF(V6&lt;&gt;"",IF(ABS($R6)&lt;0.8*Analyse!$AO$8/2,ABS($V6-$S6)/(INDIRECT($X$5)/100),""),"")</f>
        <v/>
      </c>
      <c r="Z6" s="2">
        <f ca="1">MAX(Y7:Y500)</f>
        <v>0.97415469425512968</v>
      </c>
      <c r="AL6" s="1"/>
      <c r="AM6" s="2"/>
    </row>
    <row r="7" spans="1:39" x14ac:dyDescent="0.2">
      <c r="B7">
        <v>-30.5</v>
      </c>
      <c r="C7">
        <v>5.75</v>
      </c>
      <c r="D7" s="13">
        <f ca="1">IF(B7&lt;&gt;"",TRUNC(B7-Analyse!$AP$8,2),"")</f>
        <v>-30.6</v>
      </c>
      <c r="F7" s="1">
        <f t="shared" ref="F7:F70" ca="1" si="13">IF(B7&lt;&gt;"",ROUND(F6+0.1,1),"")</f>
        <v>-30.6</v>
      </c>
      <c r="G7" s="12">
        <f ca="1">IF(F7&lt;&gt;"",ROW($D$5)+MATCH(F7,INDIRECT(Analyse!$AR$8):INDIRECT(Analyse!$AS$8)),"")</f>
        <v>8</v>
      </c>
      <c r="H7" s="1" t="str">
        <f t="shared" ca="1" si="0"/>
        <v>D8</v>
      </c>
      <c r="I7" s="1" t="str">
        <f t="shared" ca="1" si="1"/>
        <v>D7</v>
      </c>
      <c r="J7" s="1" t="str">
        <f t="shared" ca="1" si="2"/>
        <v>C8</v>
      </c>
      <c r="K7" s="1" t="str">
        <f t="shared" ca="1" si="3"/>
        <v>C7</v>
      </c>
      <c r="L7" s="10">
        <f t="shared" ca="1" si="4"/>
        <v>-0.12000000000000011</v>
      </c>
      <c r="M7" s="10">
        <f t="shared" ca="1" si="5"/>
        <v>-0.10000000000000142</v>
      </c>
      <c r="N7" s="2">
        <f t="shared" ca="1" si="6"/>
        <v>1.199999999999984</v>
      </c>
      <c r="O7" s="10">
        <f t="shared" ca="1" si="7"/>
        <v>42.469999999999509</v>
      </c>
      <c r="P7" s="2">
        <f t="shared" ca="1" si="8"/>
        <v>5.75</v>
      </c>
      <c r="R7" s="1">
        <f t="shared" ca="1" si="9"/>
        <v>-30.6</v>
      </c>
      <c r="S7" s="2">
        <f t="shared" ca="1" si="10"/>
        <v>5.75</v>
      </c>
      <c r="T7" s="1">
        <f ca="1">IF(R7&lt;0,MATCH(ABS(R7),$R9:$R$1000,0)+ROW($R9)-1,"")</f>
        <v>619</v>
      </c>
      <c r="U7" s="1" t="str">
        <f t="shared" ca="1" si="11"/>
        <v>S619</v>
      </c>
      <c r="V7" s="11">
        <f t="shared" ca="1" si="12"/>
        <v>5.75</v>
      </c>
      <c r="W7" s="11"/>
      <c r="X7" s="11"/>
      <c r="Y7" s="12" t="str">
        <f ca="1">IF(V7&lt;&gt;"",IF(ABS($R7)&lt;0.8*Analyse!$AO$8/2,ABS($V7-$S7)/(INDIRECT($X$5)/100),""),"")</f>
        <v/>
      </c>
      <c r="AL7" s="1"/>
      <c r="AM7" s="2"/>
    </row>
    <row r="8" spans="1:39" x14ac:dyDescent="0.2">
      <c r="B8">
        <v>-30.4</v>
      </c>
      <c r="C8">
        <v>5.87</v>
      </c>
      <c r="D8" s="13">
        <f ca="1">IF(B8&lt;&gt;"",TRUNC(B8-Analyse!$AP$8,2),"")</f>
        <v>-30.5</v>
      </c>
      <c r="F8" s="1">
        <f t="shared" ca="1" si="13"/>
        <v>-30.5</v>
      </c>
      <c r="G8" s="12">
        <f ca="1">IF(F8&lt;&gt;"",ROW($D$5)+MATCH(F8,INDIRECT(Analyse!$AR$8):INDIRECT(Analyse!$AS$8)),"")</f>
        <v>9</v>
      </c>
      <c r="H8" s="1" t="str">
        <f t="shared" ca="1" si="0"/>
        <v>D9</v>
      </c>
      <c r="I8" s="1" t="str">
        <f t="shared" ca="1" si="1"/>
        <v>D8</v>
      </c>
      <c r="J8" s="1" t="str">
        <f t="shared" ca="1" si="2"/>
        <v>C9</v>
      </c>
      <c r="K8" s="1" t="str">
        <f t="shared" ca="1" si="3"/>
        <v>C8</v>
      </c>
      <c r="L8" s="10">
        <f t="shared" ca="1" si="4"/>
        <v>0</v>
      </c>
      <c r="M8" s="10">
        <f t="shared" ca="1" si="5"/>
        <v>-0.10000000000000142</v>
      </c>
      <c r="N8" s="2">
        <f t="shared" ca="1" si="6"/>
        <v>0</v>
      </c>
      <c r="O8" s="10">
        <f t="shared" ca="1" si="7"/>
        <v>5.87</v>
      </c>
      <c r="P8" s="2">
        <f t="shared" ca="1" si="8"/>
        <v>5.87</v>
      </c>
      <c r="R8" s="1">
        <f t="shared" ca="1" si="9"/>
        <v>-30.5</v>
      </c>
      <c r="S8" s="2">
        <f t="shared" ca="1" si="10"/>
        <v>5.87</v>
      </c>
      <c r="T8" s="1">
        <f ca="1">IF(R8&lt;0,MATCH(ABS(R8),$R10:$R$1000,0)+ROW($R10)-1,"")</f>
        <v>618</v>
      </c>
      <c r="U8" s="1" t="str">
        <f t="shared" ca="1" si="11"/>
        <v>S618</v>
      </c>
      <c r="V8" s="11">
        <f t="shared" ca="1" si="12"/>
        <v>5.8699999999999974</v>
      </c>
      <c r="W8" s="11"/>
      <c r="X8" s="11"/>
      <c r="Y8" s="12" t="str">
        <f ca="1">IF(V8&lt;&gt;"",IF(ABS($R8)&lt;0.8*Analyse!$AO$8/2,ABS($V8-$S8)/(INDIRECT($X$5)/100),""),"")</f>
        <v/>
      </c>
      <c r="AL8" s="1"/>
      <c r="AM8" s="2"/>
    </row>
    <row r="9" spans="1:39" x14ac:dyDescent="0.2">
      <c r="B9">
        <v>-30.3</v>
      </c>
      <c r="C9">
        <v>5.87</v>
      </c>
      <c r="D9" s="13">
        <f ca="1">IF(B9&lt;&gt;"",TRUNC(B9-Analyse!$AP$8,2),"")</f>
        <v>-30.4</v>
      </c>
      <c r="F9" s="1">
        <f t="shared" ca="1" si="13"/>
        <v>-30.4</v>
      </c>
      <c r="G9" s="12">
        <f ca="1">IF(F9&lt;&gt;"",ROW($D$5)+MATCH(F9,INDIRECT(Analyse!$AR$8):INDIRECT(Analyse!$AS$8)),"")</f>
        <v>10</v>
      </c>
      <c r="H9" s="1" t="str">
        <f t="shared" ca="1" si="0"/>
        <v>D10</v>
      </c>
      <c r="I9" s="1" t="str">
        <f t="shared" ca="1" si="1"/>
        <v>D9</v>
      </c>
      <c r="J9" s="1" t="str">
        <f t="shared" ca="1" si="2"/>
        <v>C10</v>
      </c>
      <c r="K9" s="1" t="str">
        <f t="shared" ca="1" si="3"/>
        <v>C9</v>
      </c>
      <c r="L9" s="10">
        <f t="shared" ca="1" si="4"/>
        <v>-0.12999999999999989</v>
      </c>
      <c r="M9" s="10">
        <f t="shared" ca="1" si="5"/>
        <v>-9.9999999999997868E-2</v>
      </c>
      <c r="N9" s="2">
        <f t="shared" ca="1" si="6"/>
        <v>1.3000000000000267</v>
      </c>
      <c r="O9" s="10">
        <f t="shared" ca="1" si="7"/>
        <v>45.390000000000803</v>
      </c>
      <c r="P9" s="2">
        <f t="shared" ca="1" si="8"/>
        <v>5.8699999999999974</v>
      </c>
      <c r="R9" s="1">
        <f t="shared" ca="1" si="9"/>
        <v>-30.4</v>
      </c>
      <c r="S9" s="2">
        <f t="shared" ca="1" si="10"/>
        <v>5.8699999999999974</v>
      </c>
      <c r="T9" s="1">
        <f ca="1">IF(R9&lt;0,MATCH(ABS(R9),$R11:$R$1000,0)+ROW($R11)-1,"")</f>
        <v>617</v>
      </c>
      <c r="U9" s="1" t="str">
        <f t="shared" ca="1" si="11"/>
        <v>S617</v>
      </c>
      <c r="V9" s="11">
        <f t="shared" ca="1" si="12"/>
        <v>5.87</v>
      </c>
      <c r="W9" s="11"/>
      <c r="X9" s="11"/>
      <c r="Y9" s="12" t="str">
        <f ca="1">IF(V9&lt;&gt;"",IF(ABS($R9)&lt;0.8*Analyse!$AO$8/2,ABS($V9-$S9)/(INDIRECT($X$5)/100),""),"")</f>
        <v/>
      </c>
      <c r="AL9" s="1"/>
      <c r="AM9" s="2"/>
    </row>
    <row r="10" spans="1:39" x14ac:dyDescent="0.2">
      <c r="B10">
        <v>-30.2</v>
      </c>
      <c r="C10">
        <v>6</v>
      </c>
      <c r="D10" s="13">
        <f ca="1">IF(B10&lt;&gt;"",TRUNC(B10-Analyse!$AP$8,2),"")</f>
        <v>-30.3</v>
      </c>
      <c r="F10" s="1">
        <f t="shared" ca="1" si="13"/>
        <v>-30.3</v>
      </c>
      <c r="G10" s="12">
        <f ca="1">IF(F10&lt;&gt;"",ROW($D$5)+MATCH(F10,INDIRECT(Analyse!$AR$8):INDIRECT(Analyse!$AS$8)),"")</f>
        <v>11</v>
      </c>
      <c r="H10" s="1" t="str">
        <f t="shared" ca="1" si="0"/>
        <v>D11</v>
      </c>
      <c r="I10" s="1" t="str">
        <f t="shared" ca="1" si="1"/>
        <v>D10</v>
      </c>
      <c r="J10" s="1" t="str">
        <f t="shared" ca="1" si="2"/>
        <v>C11</v>
      </c>
      <c r="K10" s="1" t="str">
        <f t="shared" ca="1" si="3"/>
        <v>C10</v>
      </c>
      <c r="L10" s="10">
        <f t="shared" ca="1" si="4"/>
        <v>-3.0000000000000249E-2</v>
      </c>
      <c r="M10" s="10">
        <f t="shared" ca="1" si="5"/>
        <v>-0.10000000000000142</v>
      </c>
      <c r="N10" s="2">
        <f t="shared" ca="1" si="6"/>
        <v>0.29999999999999821</v>
      </c>
      <c r="O10" s="10">
        <f t="shared" ca="1" si="7"/>
        <v>15.089999999999947</v>
      </c>
      <c r="P10" s="2">
        <f t="shared" ca="1" si="8"/>
        <v>6</v>
      </c>
      <c r="R10" s="1">
        <f t="shared" ca="1" si="9"/>
        <v>-30.3</v>
      </c>
      <c r="S10" s="2">
        <f t="shared" ca="1" si="10"/>
        <v>6</v>
      </c>
      <c r="T10" s="1">
        <f ca="1">IF(R10&lt;0,MATCH(ABS(R10),$R12:$R$1000,0)+ROW($R12)-1,"")</f>
        <v>616</v>
      </c>
      <c r="U10" s="1" t="str">
        <f t="shared" ca="1" si="11"/>
        <v>S616</v>
      </c>
      <c r="V10" s="11">
        <f t="shared" ca="1" si="12"/>
        <v>6</v>
      </c>
      <c r="W10" s="11"/>
      <c r="X10" s="11"/>
      <c r="Y10" s="12" t="str">
        <f ca="1">IF(V10&lt;&gt;"",IF(ABS($R10)&lt;0.8*Analyse!$AO$8/2,ABS($V10-$S10)/(INDIRECT($X$5)/100),""),"")</f>
        <v/>
      </c>
      <c r="AL10" s="1"/>
      <c r="AM10" s="2"/>
    </row>
    <row r="11" spans="1:39" x14ac:dyDescent="0.2">
      <c r="B11">
        <v>-30.1</v>
      </c>
      <c r="C11">
        <v>6.03</v>
      </c>
      <c r="D11" s="13">
        <f ca="1">IF(B11&lt;&gt;"",TRUNC(B11-Analyse!$AP$8,2),"")</f>
        <v>-30.2</v>
      </c>
      <c r="F11" s="1">
        <f t="shared" ca="1" si="13"/>
        <v>-30.2</v>
      </c>
      <c r="G11" s="12">
        <f ca="1">IF(F11&lt;&gt;"",ROW($D$5)+MATCH(F11,INDIRECT(Analyse!$AR$8):INDIRECT(Analyse!$AS$8)),"")</f>
        <v>12</v>
      </c>
      <c r="H11" s="1" t="str">
        <f t="shared" ca="1" si="0"/>
        <v>D12</v>
      </c>
      <c r="I11" s="1" t="str">
        <f t="shared" ca="1" si="1"/>
        <v>D11</v>
      </c>
      <c r="J11" s="1" t="str">
        <f t="shared" ca="1" si="2"/>
        <v>C12</v>
      </c>
      <c r="K11" s="1" t="str">
        <f t="shared" ca="1" si="3"/>
        <v>C11</v>
      </c>
      <c r="L11" s="10">
        <f t="shared" ca="1" si="4"/>
        <v>6.0000000000000497E-2</v>
      </c>
      <c r="M11" s="10">
        <f t="shared" ca="1" si="5"/>
        <v>-9.9999999999997868E-2</v>
      </c>
      <c r="N11" s="2">
        <f t="shared" ca="1" si="6"/>
        <v>-0.60000000000001774</v>
      </c>
      <c r="O11" s="10">
        <f t="shared" ca="1" si="7"/>
        <v>-12.090000000000533</v>
      </c>
      <c r="P11" s="2">
        <f t="shared" ca="1" si="8"/>
        <v>6.0300000000000011</v>
      </c>
      <c r="R11" s="1">
        <f t="shared" ca="1" si="9"/>
        <v>-30.2</v>
      </c>
      <c r="S11" s="2">
        <f t="shared" ca="1" si="10"/>
        <v>6.0300000000000011</v>
      </c>
      <c r="T11" s="1">
        <f ca="1">IF(R11&lt;0,MATCH(ABS(R11),$R13:$R$1000,0)+ROW($R13)-1,"")</f>
        <v>615</v>
      </c>
      <c r="U11" s="1" t="str">
        <f t="shared" ca="1" si="11"/>
        <v>S615</v>
      </c>
      <c r="V11" s="11">
        <f t="shared" ca="1" si="12"/>
        <v>6.0300000000000011</v>
      </c>
      <c r="W11" s="11"/>
      <c r="X11" s="11"/>
      <c r="Y11" s="12" t="str">
        <f ca="1">IF(V11&lt;&gt;"",IF(ABS($R11)&lt;0.8*Analyse!$AO$8/2,ABS($V11-$S11)/(INDIRECT($X$5)/100),""),"")</f>
        <v/>
      </c>
      <c r="AL11" s="1"/>
      <c r="AM11" s="2"/>
    </row>
    <row r="12" spans="1:39" x14ac:dyDescent="0.2">
      <c r="B12">
        <v>-30</v>
      </c>
      <c r="C12">
        <v>5.97</v>
      </c>
      <c r="D12" s="13">
        <f ca="1">IF(B12&lt;&gt;"",TRUNC(B12-Analyse!$AP$8,2),"")</f>
        <v>-30.1</v>
      </c>
      <c r="F12" s="1">
        <f t="shared" ca="1" si="13"/>
        <v>-30.1</v>
      </c>
      <c r="G12" s="12">
        <f ca="1">IF(F12&lt;&gt;"",ROW($D$5)+MATCH(F12,INDIRECT(Analyse!$AR$8):INDIRECT(Analyse!$AS$8)),"")</f>
        <v>13</v>
      </c>
      <c r="H12" s="1" t="str">
        <f t="shared" ca="1" si="0"/>
        <v>D13</v>
      </c>
      <c r="I12" s="1" t="str">
        <f t="shared" ca="1" si="1"/>
        <v>D12</v>
      </c>
      <c r="J12" s="1" t="str">
        <f t="shared" ca="1" si="2"/>
        <v>C13</v>
      </c>
      <c r="K12" s="1" t="str">
        <f t="shared" ca="1" si="3"/>
        <v>C12</v>
      </c>
      <c r="L12" s="10">
        <f t="shared" ca="1" si="4"/>
        <v>-0.20000000000000018</v>
      </c>
      <c r="M12" s="10">
        <f t="shared" ca="1" si="5"/>
        <v>-0.10000000000000142</v>
      </c>
      <c r="N12" s="2">
        <f t="shared" ca="1" si="6"/>
        <v>1.9999999999999734</v>
      </c>
      <c r="O12" s="10">
        <f t="shared" ca="1" si="7"/>
        <v>66.169999999999206</v>
      </c>
      <c r="P12" s="2">
        <f t="shared" ca="1" si="8"/>
        <v>5.970000000000006</v>
      </c>
      <c r="R12" s="1">
        <f t="shared" ca="1" si="9"/>
        <v>-30.1</v>
      </c>
      <c r="S12" s="2">
        <f t="shared" ca="1" si="10"/>
        <v>5.970000000000006</v>
      </c>
      <c r="T12" s="1">
        <f ca="1">IF(R12&lt;0,MATCH(ABS(R12),$R14:$R$1000,0)+ROW($R14)-1,"")</f>
        <v>614</v>
      </c>
      <c r="U12" s="1" t="str">
        <f t="shared" ca="1" si="11"/>
        <v>S614</v>
      </c>
      <c r="V12" s="11">
        <f t="shared" ca="1" si="12"/>
        <v>5.9699999999999989</v>
      </c>
      <c r="W12" s="11"/>
      <c r="X12" s="11"/>
      <c r="Y12" s="12" t="str">
        <f ca="1">IF(V12&lt;&gt;"",IF(ABS($R12)&lt;0.8*Analyse!$AO$8/2,ABS($V12-$S12)/(INDIRECT($X$5)/100),""),"")</f>
        <v/>
      </c>
      <c r="AL12" s="1"/>
      <c r="AM12" s="2"/>
    </row>
    <row r="13" spans="1:39" x14ac:dyDescent="0.2">
      <c r="B13">
        <v>-29.9</v>
      </c>
      <c r="C13">
        <v>6.17</v>
      </c>
      <c r="D13" s="13">
        <f ca="1">IF(B13&lt;&gt;"",TRUNC(B13-Analyse!$AP$8,2),"")</f>
        <v>-30</v>
      </c>
      <c r="F13" s="1">
        <f t="shared" ca="1" si="13"/>
        <v>-30</v>
      </c>
      <c r="G13" s="12">
        <f ca="1">IF(F13&lt;&gt;"",ROW($D$5)+MATCH(F13,INDIRECT(Analyse!$AR$8):INDIRECT(Analyse!$AS$8)),"")</f>
        <v>14</v>
      </c>
      <c r="H13" s="1" t="str">
        <f t="shared" ca="1" si="0"/>
        <v>D14</v>
      </c>
      <c r="I13" s="1" t="str">
        <f t="shared" ca="1" si="1"/>
        <v>D13</v>
      </c>
      <c r="J13" s="1" t="str">
        <f t="shared" ca="1" si="2"/>
        <v>C14</v>
      </c>
      <c r="K13" s="1" t="str">
        <f t="shared" ca="1" si="3"/>
        <v>C13</v>
      </c>
      <c r="L13" s="10">
        <f t="shared" ca="1" si="4"/>
        <v>-3.0000000000000249E-2</v>
      </c>
      <c r="M13" s="10">
        <f t="shared" ca="1" si="5"/>
        <v>-0.10000000000000142</v>
      </c>
      <c r="N13" s="2">
        <f t="shared" ca="1" si="6"/>
        <v>0.29999999999999821</v>
      </c>
      <c r="O13" s="10">
        <f t="shared" ca="1" si="7"/>
        <v>15.169999999999947</v>
      </c>
      <c r="P13" s="2">
        <f t="shared" ca="1" si="8"/>
        <v>6.17</v>
      </c>
      <c r="R13" s="1">
        <f t="shared" ca="1" si="9"/>
        <v>-30</v>
      </c>
      <c r="S13" s="2">
        <f t="shared" ca="1" si="10"/>
        <v>6.17</v>
      </c>
      <c r="T13" s="1">
        <f ca="1">IF(R13&lt;0,MATCH(ABS(R13),$R15:$R$1000,0)+ROW($R15)-1,"")</f>
        <v>613</v>
      </c>
      <c r="U13" s="1" t="str">
        <f t="shared" ca="1" si="11"/>
        <v>S613</v>
      </c>
      <c r="V13" s="11">
        <f t="shared" ca="1" si="12"/>
        <v>6.1700000000000017</v>
      </c>
      <c r="W13" s="11"/>
      <c r="X13" s="11"/>
      <c r="Y13" s="12" t="str">
        <f ca="1">IF(V13&lt;&gt;"",IF(ABS($R13)&lt;0.8*Analyse!$AO$8/2,ABS($V13-$S13)/(INDIRECT($X$5)/100),""),"")</f>
        <v/>
      </c>
      <c r="AL13" s="1"/>
      <c r="AM13" s="2"/>
    </row>
    <row r="14" spans="1:39" x14ac:dyDescent="0.2">
      <c r="B14">
        <v>-29.8</v>
      </c>
      <c r="C14">
        <v>6.2</v>
      </c>
      <c r="D14" s="13">
        <f ca="1">IF(B14&lt;&gt;"",TRUNC(B14-Analyse!$AP$8,2),"")</f>
        <v>-29.9</v>
      </c>
      <c r="F14" s="1">
        <f t="shared" ca="1" si="13"/>
        <v>-29.9</v>
      </c>
      <c r="G14" s="12">
        <f ca="1">IF(F14&lt;&gt;"",ROW($D$5)+MATCH(F14,INDIRECT(Analyse!$AR$8):INDIRECT(Analyse!$AS$8)),"")</f>
        <v>15</v>
      </c>
      <c r="H14" s="1" t="str">
        <f t="shared" ca="1" si="0"/>
        <v>D15</v>
      </c>
      <c r="I14" s="1" t="str">
        <f t="shared" ca="1" si="1"/>
        <v>D14</v>
      </c>
      <c r="J14" s="1" t="str">
        <f t="shared" ca="1" si="2"/>
        <v>C15</v>
      </c>
      <c r="K14" s="1" t="str">
        <f t="shared" ca="1" si="3"/>
        <v>C14</v>
      </c>
      <c r="L14" s="10">
        <f t="shared" ca="1" si="4"/>
        <v>-6.9999999999999396E-2</v>
      </c>
      <c r="M14" s="10">
        <f t="shared" ca="1" si="5"/>
        <v>-9.9999999999997868E-2</v>
      </c>
      <c r="N14" s="2">
        <f t="shared" ca="1" si="6"/>
        <v>0.70000000000000884</v>
      </c>
      <c r="O14" s="10">
        <f t="shared" ca="1" si="7"/>
        <v>27.130000000000262</v>
      </c>
      <c r="P14" s="2">
        <f t="shared" ca="1" si="8"/>
        <v>6.1999999999999993</v>
      </c>
      <c r="R14" s="1">
        <f t="shared" ca="1" si="9"/>
        <v>-29.9</v>
      </c>
      <c r="S14" s="2">
        <f t="shared" ca="1" si="10"/>
        <v>6.1999999999999993</v>
      </c>
      <c r="T14" s="1">
        <f ca="1">IF(R14&lt;0,MATCH(ABS(R14),$R16:$R$1000,0)+ROW($R16)-1,"")</f>
        <v>612</v>
      </c>
      <c r="U14" s="1" t="str">
        <f t="shared" ca="1" si="11"/>
        <v>S612</v>
      </c>
      <c r="V14" s="11">
        <f t="shared" ca="1" si="12"/>
        <v>6.1999999999999993</v>
      </c>
      <c r="W14" s="11"/>
      <c r="X14" s="11"/>
      <c r="Y14" s="12" t="str">
        <f ca="1">IF(V14&lt;&gt;"",IF(ABS($R14)&lt;0.8*Analyse!$AO$8/2,ABS($V14-$S14)/(INDIRECT($X$5)/100),""),"")</f>
        <v/>
      </c>
      <c r="AL14" s="1"/>
      <c r="AM14" s="2"/>
    </row>
    <row r="15" spans="1:39" x14ac:dyDescent="0.2">
      <c r="B15">
        <v>-29.7</v>
      </c>
      <c r="C15">
        <v>6.27</v>
      </c>
      <c r="D15" s="13">
        <f ca="1">IF(B15&lt;&gt;"",TRUNC(B15-Analyse!$AP$8,2),"")</f>
        <v>-29.8</v>
      </c>
      <c r="F15" s="1">
        <f t="shared" ca="1" si="13"/>
        <v>-29.8</v>
      </c>
      <c r="G15" s="12">
        <f ca="1">IF(F15&lt;&gt;"",ROW($D$5)+MATCH(F15,INDIRECT(Analyse!$AR$8):INDIRECT(Analyse!$AS$8)),"")</f>
        <v>16</v>
      </c>
      <c r="H15" s="1" t="str">
        <f t="shared" ca="1" si="0"/>
        <v>D16</v>
      </c>
      <c r="I15" s="1" t="str">
        <f t="shared" ca="1" si="1"/>
        <v>D15</v>
      </c>
      <c r="J15" s="1" t="str">
        <f t="shared" ca="1" si="2"/>
        <v>C16</v>
      </c>
      <c r="K15" s="1" t="str">
        <f t="shared" ca="1" si="3"/>
        <v>C15</v>
      </c>
      <c r="L15" s="10">
        <f t="shared" ca="1" si="4"/>
        <v>-3.0000000000000249E-2</v>
      </c>
      <c r="M15" s="10">
        <f t="shared" ca="1" si="5"/>
        <v>-0.10000000000000142</v>
      </c>
      <c r="N15" s="2">
        <f t="shared" ca="1" si="6"/>
        <v>0.29999999999999821</v>
      </c>
      <c r="O15" s="10">
        <f t="shared" ca="1" si="7"/>
        <v>15.209999999999946</v>
      </c>
      <c r="P15" s="2">
        <f t="shared" ca="1" si="8"/>
        <v>6.27</v>
      </c>
      <c r="R15" s="1">
        <f t="shared" ca="1" si="9"/>
        <v>-29.8</v>
      </c>
      <c r="S15" s="2">
        <f t="shared" ca="1" si="10"/>
        <v>6.27</v>
      </c>
      <c r="T15" s="1">
        <f ca="1">IF(R15&lt;0,MATCH(ABS(R15),$R17:$R$1000,0)+ROW($R17)-1,"")</f>
        <v>611</v>
      </c>
      <c r="U15" s="1" t="str">
        <f t="shared" ca="1" si="11"/>
        <v>S611</v>
      </c>
      <c r="V15" s="11">
        <f t="shared" ca="1" si="12"/>
        <v>6.27</v>
      </c>
      <c r="W15" s="11"/>
      <c r="X15" s="11"/>
      <c r="Y15" s="12" t="str">
        <f ca="1">IF(V15&lt;&gt;"",IF(ABS($R15)&lt;0.8*Analyse!$AO$8/2,ABS($V15-$S15)/(INDIRECT($X$5)/100),""),"")</f>
        <v/>
      </c>
      <c r="AL15" s="1"/>
      <c r="AM15" s="2"/>
    </row>
    <row r="16" spans="1:39" x14ac:dyDescent="0.2">
      <c r="B16">
        <v>-29.6</v>
      </c>
      <c r="C16">
        <v>6.3</v>
      </c>
      <c r="D16" s="13">
        <f ca="1">IF(B16&lt;&gt;"",TRUNC(B16-Analyse!$AP$8,2),"")</f>
        <v>-29.7</v>
      </c>
      <c r="F16" s="1">
        <f t="shared" ca="1" si="13"/>
        <v>-29.7</v>
      </c>
      <c r="G16" s="12">
        <f ca="1">IF(F16&lt;&gt;"",ROW($D$5)+MATCH(F16,INDIRECT(Analyse!$AR$8):INDIRECT(Analyse!$AS$8)),"")</f>
        <v>17</v>
      </c>
      <c r="H16" s="1" t="str">
        <f t="shared" ca="1" si="0"/>
        <v>D17</v>
      </c>
      <c r="I16" s="1" t="str">
        <f t="shared" ca="1" si="1"/>
        <v>D16</v>
      </c>
      <c r="J16" s="1" t="str">
        <f t="shared" ca="1" si="2"/>
        <v>C17</v>
      </c>
      <c r="K16" s="1" t="str">
        <f t="shared" ca="1" si="3"/>
        <v>C16</v>
      </c>
      <c r="L16" s="10">
        <f t="shared" ca="1" si="4"/>
        <v>-0.10000000000000053</v>
      </c>
      <c r="M16" s="10">
        <f t="shared" ca="1" si="5"/>
        <v>-9.9999999999997868E-2</v>
      </c>
      <c r="N16" s="2">
        <f t="shared" ca="1" si="6"/>
        <v>1.0000000000000266</v>
      </c>
      <c r="O16" s="10">
        <f t="shared" ca="1" si="7"/>
        <v>36.000000000000789</v>
      </c>
      <c r="P16" s="2">
        <f t="shared" ca="1" si="8"/>
        <v>6.2999999999999972</v>
      </c>
      <c r="R16" s="1">
        <f t="shared" ca="1" si="9"/>
        <v>-29.7</v>
      </c>
      <c r="S16" s="2">
        <f t="shared" ca="1" si="10"/>
        <v>6.2999999999999972</v>
      </c>
      <c r="T16" s="1">
        <f ca="1">IF(R16&lt;0,MATCH(ABS(R16),$R18:$R$1000,0)+ROW($R18)-1,"")</f>
        <v>610</v>
      </c>
      <c r="U16" s="1" t="str">
        <f t="shared" ca="1" si="11"/>
        <v>S610</v>
      </c>
      <c r="V16" s="11">
        <f t="shared" ca="1" si="12"/>
        <v>6.3000000000000007</v>
      </c>
      <c r="W16" s="11"/>
      <c r="X16" s="11"/>
      <c r="Y16" s="12" t="str">
        <f ca="1">IF(V16&lt;&gt;"",IF(ABS($R16)&lt;0.8*Analyse!$AO$8/2,ABS($V16-$S16)/(INDIRECT($X$5)/100),""),"")</f>
        <v/>
      </c>
      <c r="AL16" s="1"/>
      <c r="AM16" s="2"/>
    </row>
    <row r="17" spans="2:39" x14ac:dyDescent="0.2">
      <c r="B17">
        <v>-29.5</v>
      </c>
      <c r="C17">
        <v>6.4</v>
      </c>
      <c r="D17" s="13">
        <f ca="1">IF(B17&lt;&gt;"",TRUNC(B17-Analyse!$AP$8,2),"")</f>
        <v>-29.6</v>
      </c>
      <c r="F17" s="1">
        <f t="shared" ca="1" si="13"/>
        <v>-29.6</v>
      </c>
      <c r="G17" s="12">
        <f ca="1">IF(F17&lt;&gt;"",ROW($D$5)+MATCH(F17,INDIRECT(Analyse!$AR$8):INDIRECT(Analyse!$AS$8)),"")</f>
        <v>18</v>
      </c>
      <c r="H17" s="1" t="str">
        <f t="shared" ca="1" si="0"/>
        <v>D18</v>
      </c>
      <c r="I17" s="1" t="str">
        <f t="shared" ca="1" si="1"/>
        <v>D17</v>
      </c>
      <c r="J17" s="1" t="str">
        <f t="shared" ca="1" si="2"/>
        <v>C18</v>
      </c>
      <c r="K17" s="1" t="str">
        <f t="shared" ca="1" si="3"/>
        <v>C17</v>
      </c>
      <c r="L17" s="10">
        <f t="shared" ca="1" si="4"/>
        <v>-6.9999999999999396E-2</v>
      </c>
      <c r="M17" s="10">
        <f t="shared" ca="1" si="5"/>
        <v>-0.10000000000000142</v>
      </c>
      <c r="N17" s="2">
        <f t="shared" ca="1" si="6"/>
        <v>0.69999999999998397</v>
      </c>
      <c r="O17" s="10">
        <f t="shared" ca="1" si="7"/>
        <v>27.119999999999528</v>
      </c>
      <c r="P17" s="2">
        <f t="shared" ca="1" si="8"/>
        <v>6.4000000000000021</v>
      </c>
      <c r="R17" s="1">
        <f t="shared" ca="1" si="9"/>
        <v>-29.6</v>
      </c>
      <c r="S17" s="2">
        <f t="shared" ca="1" si="10"/>
        <v>6.4000000000000021</v>
      </c>
      <c r="T17" s="1">
        <f ca="1">IF(R17&lt;0,MATCH(ABS(R17),$R19:$R$1000,0)+ROW($R19)-1,"")</f>
        <v>609</v>
      </c>
      <c r="U17" s="1" t="str">
        <f t="shared" ca="1" si="11"/>
        <v>S609</v>
      </c>
      <c r="V17" s="11">
        <f t="shared" ca="1" si="12"/>
        <v>6.3999999999999986</v>
      </c>
      <c r="W17" s="11"/>
      <c r="X17" s="11"/>
      <c r="Y17" s="12" t="str">
        <f ca="1">IF(V17&lt;&gt;"",IF(ABS($R17)&lt;0.8*Analyse!$AO$8/2,ABS($V17-$S17)/(INDIRECT($X$5)/100),""),"")</f>
        <v/>
      </c>
      <c r="AL17" s="1"/>
      <c r="AM17" s="2"/>
    </row>
    <row r="18" spans="2:39" x14ac:dyDescent="0.2">
      <c r="B18">
        <v>-29.4</v>
      </c>
      <c r="C18">
        <v>6.47</v>
      </c>
      <c r="D18" s="13">
        <f ca="1">IF(B18&lt;&gt;"",TRUNC(B18-Analyse!$AP$8,2),"")</f>
        <v>-29.5</v>
      </c>
      <c r="F18" s="1">
        <f t="shared" ca="1" si="13"/>
        <v>-29.5</v>
      </c>
      <c r="G18" s="12">
        <f ca="1">IF(F18&lt;&gt;"",ROW($D$5)+MATCH(F18,INDIRECT(Analyse!$AR$8):INDIRECT(Analyse!$AS$8)),"")</f>
        <v>19</v>
      </c>
      <c r="H18" s="1" t="str">
        <f t="shared" ca="1" si="0"/>
        <v>D19</v>
      </c>
      <c r="I18" s="1" t="str">
        <f t="shared" ca="1" si="1"/>
        <v>D18</v>
      </c>
      <c r="J18" s="1" t="str">
        <f t="shared" ca="1" si="2"/>
        <v>C19</v>
      </c>
      <c r="K18" s="1" t="str">
        <f t="shared" ca="1" si="3"/>
        <v>C18</v>
      </c>
      <c r="L18" s="10">
        <f t="shared" ca="1" si="4"/>
        <v>-0.12999999999999989</v>
      </c>
      <c r="M18" s="10">
        <f t="shared" ca="1" si="5"/>
        <v>-0.10000000000000142</v>
      </c>
      <c r="N18" s="2">
        <f t="shared" ca="1" si="6"/>
        <v>1.2999999999999805</v>
      </c>
      <c r="O18" s="10">
        <f t="shared" ca="1" si="7"/>
        <v>44.819999999999425</v>
      </c>
      <c r="P18" s="2">
        <f t="shared" ca="1" si="8"/>
        <v>6.4699999999999989</v>
      </c>
      <c r="R18" s="1">
        <f t="shared" ca="1" si="9"/>
        <v>-29.5</v>
      </c>
      <c r="S18" s="2">
        <f t="shared" ca="1" si="10"/>
        <v>6.4699999999999989</v>
      </c>
      <c r="T18" s="1">
        <f ca="1">IF(R18&lt;0,MATCH(ABS(R18),$R20:$R$1000,0)+ROW($R20)-1,"")</f>
        <v>608</v>
      </c>
      <c r="U18" s="1" t="str">
        <f t="shared" ca="1" si="11"/>
        <v>S608</v>
      </c>
      <c r="V18" s="11">
        <f t="shared" ca="1" si="12"/>
        <v>6.4699999999999989</v>
      </c>
      <c r="W18" s="11"/>
      <c r="X18" s="11"/>
      <c r="Y18" s="12" t="str">
        <f ca="1">IF(V18&lt;&gt;"",IF(ABS($R18)&lt;0.8*Analyse!$AO$8/2,ABS($V18-$S18)/(INDIRECT($X$5)/100),""),"")</f>
        <v/>
      </c>
      <c r="AL18" s="1"/>
      <c r="AM18" s="2"/>
    </row>
    <row r="19" spans="2:39" x14ac:dyDescent="0.2">
      <c r="B19">
        <v>-29.3</v>
      </c>
      <c r="C19">
        <v>6.6</v>
      </c>
      <c r="D19" s="13">
        <f ca="1">IF(B19&lt;&gt;"",TRUNC(B19-Analyse!$AP$8,2),"")</f>
        <v>-29.4</v>
      </c>
      <c r="F19" s="1">
        <f t="shared" ca="1" si="13"/>
        <v>-29.4</v>
      </c>
      <c r="G19" s="12">
        <f ca="1">IF(F19&lt;&gt;"",ROW($D$5)+MATCH(F19,INDIRECT(Analyse!$AR$8):INDIRECT(Analyse!$AS$8)),"")</f>
        <v>20</v>
      </c>
      <c r="H19" s="1" t="str">
        <f t="shared" ca="1" si="0"/>
        <v>D20</v>
      </c>
      <c r="I19" s="1" t="str">
        <f t="shared" ca="1" si="1"/>
        <v>D19</v>
      </c>
      <c r="J19" s="1" t="str">
        <f t="shared" ca="1" si="2"/>
        <v>C20</v>
      </c>
      <c r="K19" s="1" t="str">
        <f t="shared" ca="1" si="3"/>
        <v>C19</v>
      </c>
      <c r="L19" s="10">
        <f t="shared" ca="1" si="4"/>
        <v>-7.0000000000000284E-2</v>
      </c>
      <c r="M19" s="10">
        <f t="shared" ca="1" si="5"/>
        <v>-9.9999999999997868E-2</v>
      </c>
      <c r="N19" s="2">
        <f t="shared" ca="1" si="6"/>
        <v>0.70000000000001772</v>
      </c>
      <c r="O19" s="10">
        <f t="shared" ca="1" si="7"/>
        <v>27.180000000000518</v>
      </c>
      <c r="P19" s="2">
        <f t="shared" ca="1" si="8"/>
        <v>6.5999999999999979</v>
      </c>
      <c r="R19" s="1">
        <f t="shared" ca="1" si="9"/>
        <v>-29.4</v>
      </c>
      <c r="S19" s="2">
        <f t="shared" ca="1" si="10"/>
        <v>6.5999999999999979</v>
      </c>
      <c r="T19" s="1">
        <f ca="1">IF(R19&lt;0,MATCH(ABS(R19),$R21:$R$1000,0)+ROW($R21)-1,"")</f>
        <v>607</v>
      </c>
      <c r="U19" s="1" t="str">
        <f t="shared" ca="1" si="11"/>
        <v>S607</v>
      </c>
      <c r="V19" s="11">
        <f t="shared" ca="1" si="12"/>
        <v>6.6000000000000014</v>
      </c>
      <c r="W19" s="11"/>
      <c r="X19" s="11"/>
      <c r="Y19" s="12" t="str">
        <f ca="1">IF(V19&lt;&gt;"",IF(ABS($R19)&lt;0.8*Analyse!$AO$8/2,ABS($V19-$S19)/(INDIRECT($X$5)/100),""),"")</f>
        <v/>
      </c>
      <c r="AL19" s="1"/>
      <c r="AM19" s="2"/>
    </row>
    <row r="20" spans="2:39" x14ac:dyDescent="0.2">
      <c r="B20">
        <v>-29.2</v>
      </c>
      <c r="C20">
        <v>6.67</v>
      </c>
      <c r="D20" s="13">
        <f ca="1">IF(B20&lt;&gt;"",TRUNC(B20-Analyse!$AP$8,2),"")</f>
        <v>-29.3</v>
      </c>
      <c r="F20" s="1">
        <f t="shared" ca="1" si="13"/>
        <v>-29.3</v>
      </c>
      <c r="G20" s="12">
        <f ca="1">IF(F20&lt;&gt;"",ROW($D$5)+MATCH(F20,INDIRECT(Analyse!$AR$8):INDIRECT(Analyse!$AS$8)),"")</f>
        <v>21</v>
      </c>
      <c r="H20" s="1" t="str">
        <f t="shared" ca="1" si="0"/>
        <v>D21</v>
      </c>
      <c r="I20" s="1" t="str">
        <f t="shared" ca="1" si="1"/>
        <v>D20</v>
      </c>
      <c r="J20" s="1" t="str">
        <f t="shared" ca="1" si="2"/>
        <v>C21</v>
      </c>
      <c r="K20" s="1" t="str">
        <f t="shared" ca="1" si="3"/>
        <v>C20</v>
      </c>
      <c r="L20" s="10">
        <f t="shared" ca="1" si="4"/>
        <v>0</v>
      </c>
      <c r="M20" s="10">
        <f t="shared" ca="1" si="5"/>
        <v>-0.10000000000000142</v>
      </c>
      <c r="N20" s="2">
        <f t="shared" ca="1" si="6"/>
        <v>0</v>
      </c>
      <c r="O20" s="10">
        <f t="shared" ca="1" si="7"/>
        <v>6.67</v>
      </c>
      <c r="P20" s="2">
        <f t="shared" ca="1" si="8"/>
        <v>6.67</v>
      </c>
      <c r="R20" s="1">
        <f t="shared" ca="1" si="9"/>
        <v>-29.3</v>
      </c>
      <c r="S20" s="2">
        <f t="shared" ca="1" si="10"/>
        <v>6.67</v>
      </c>
      <c r="T20" s="1">
        <f ca="1">IF(R20&lt;0,MATCH(ABS(R20),$R22:$R$1000,0)+ROW($R22)-1,"")</f>
        <v>606</v>
      </c>
      <c r="U20" s="1" t="str">
        <f t="shared" ca="1" si="11"/>
        <v>S606</v>
      </c>
      <c r="V20" s="11">
        <f t="shared" ca="1" si="12"/>
        <v>6.6699999999999982</v>
      </c>
      <c r="W20" s="11"/>
      <c r="X20" s="11"/>
      <c r="Y20" s="12" t="str">
        <f ca="1">IF(V20&lt;&gt;"",IF(ABS($R20)&lt;0.8*Analyse!$AO$8/2,ABS($V20-$S20)/(INDIRECT($X$5)/100),""),"")</f>
        <v/>
      </c>
      <c r="AL20" s="1"/>
      <c r="AM20" s="2"/>
    </row>
    <row r="21" spans="2:39" x14ac:dyDescent="0.2">
      <c r="B21">
        <v>-29.1</v>
      </c>
      <c r="C21">
        <v>6.67</v>
      </c>
      <c r="D21" s="13">
        <f ca="1">IF(B21&lt;&gt;"",TRUNC(B21-Analyse!$AP$8,2),"")</f>
        <v>-29.2</v>
      </c>
      <c r="F21" s="1">
        <f t="shared" ca="1" si="13"/>
        <v>-29.2</v>
      </c>
      <c r="G21" s="12">
        <f ca="1">IF(F21&lt;&gt;"",ROW($D$5)+MATCH(F21,INDIRECT(Analyse!$AR$8):INDIRECT(Analyse!$AS$8)),"")</f>
        <v>22</v>
      </c>
      <c r="H21" s="1" t="str">
        <f t="shared" ca="1" si="0"/>
        <v>D22</v>
      </c>
      <c r="I21" s="1" t="str">
        <f t="shared" ca="1" si="1"/>
        <v>D21</v>
      </c>
      <c r="J21" s="1" t="str">
        <f t="shared" ca="1" si="2"/>
        <v>C22</v>
      </c>
      <c r="K21" s="1" t="str">
        <f t="shared" ca="1" si="3"/>
        <v>C21</v>
      </c>
      <c r="L21" s="10">
        <f t="shared" ca="1" si="4"/>
        <v>-0.12999999999999989</v>
      </c>
      <c r="M21" s="10">
        <f t="shared" ca="1" si="5"/>
        <v>-9.9999999999997868E-2</v>
      </c>
      <c r="N21" s="2">
        <f t="shared" ca="1" si="6"/>
        <v>1.3000000000000267</v>
      </c>
      <c r="O21" s="10">
        <f t="shared" ca="1" si="7"/>
        <v>44.630000000000777</v>
      </c>
      <c r="P21" s="2">
        <f t="shared" ca="1" si="8"/>
        <v>6.6700000000000017</v>
      </c>
      <c r="R21" s="1">
        <f t="shared" ca="1" si="9"/>
        <v>-29.2</v>
      </c>
      <c r="S21" s="2">
        <f t="shared" ca="1" si="10"/>
        <v>6.6700000000000017</v>
      </c>
      <c r="T21" s="1">
        <f ca="1">IF(R21&lt;0,MATCH(ABS(R21),$R23:$R$1000,0)+ROW($R23)-1,"")</f>
        <v>605</v>
      </c>
      <c r="U21" s="1" t="str">
        <f t="shared" ca="1" si="11"/>
        <v>S605</v>
      </c>
      <c r="V21" s="11">
        <f t="shared" ca="1" si="12"/>
        <v>6.67</v>
      </c>
      <c r="W21" s="11"/>
      <c r="X21" s="11"/>
      <c r="Y21" s="12" t="str">
        <f ca="1">IF(V21&lt;&gt;"",IF(ABS($R21)&lt;0.8*Analyse!$AO$8/2,ABS($V21-$S21)/(INDIRECT($X$5)/100),""),"")</f>
        <v/>
      </c>
      <c r="AL21" s="1"/>
      <c r="AM21" s="2"/>
    </row>
    <row r="22" spans="2:39" x14ac:dyDescent="0.2">
      <c r="B22">
        <v>-29</v>
      </c>
      <c r="C22">
        <v>6.8</v>
      </c>
      <c r="D22" s="13">
        <f ca="1">IF(B22&lt;&gt;"",TRUNC(B22-Analyse!$AP$8,2),"")</f>
        <v>-29.1</v>
      </c>
      <c r="F22" s="1">
        <f t="shared" ca="1" si="13"/>
        <v>-29.1</v>
      </c>
      <c r="G22" s="12">
        <f ca="1">IF(F22&lt;&gt;"",ROW($D$5)+MATCH(F22,INDIRECT(Analyse!$AR$8):INDIRECT(Analyse!$AS$8)),"")</f>
        <v>23</v>
      </c>
      <c r="H22" s="1" t="str">
        <f t="shared" ca="1" si="0"/>
        <v>D23</v>
      </c>
      <c r="I22" s="1" t="str">
        <f t="shared" ca="1" si="1"/>
        <v>D22</v>
      </c>
      <c r="J22" s="1" t="str">
        <f t="shared" ca="1" si="2"/>
        <v>C23</v>
      </c>
      <c r="K22" s="1" t="str">
        <f t="shared" ca="1" si="3"/>
        <v>C22</v>
      </c>
      <c r="L22" s="10">
        <f t="shared" ca="1" si="4"/>
        <v>-3.0000000000000249E-2</v>
      </c>
      <c r="M22" s="10">
        <f t="shared" ca="1" si="5"/>
        <v>-0.10000000000000142</v>
      </c>
      <c r="N22" s="2">
        <f t="shared" ca="1" si="6"/>
        <v>0.29999999999999821</v>
      </c>
      <c r="O22" s="10">
        <f t="shared" ca="1" si="7"/>
        <v>15.529999999999948</v>
      </c>
      <c r="P22" s="2">
        <f t="shared" ca="1" si="8"/>
        <v>6.7999999999999989</v>
      </c>
      <c r="R22" s="1">
        <f t="shared" ca="1" si="9"/>
        <v>-29.1</v>
      </c>
      <c r="S22" s="2">
        <f t="shared" ca="1" si="10"/>
        <v>6.7999999999999989</v>
      </c>
      <c r="T22" s="1">
        <f ca="1">IF(R22&lt;0,MATCH(ABS(R22),$R24:$R$1000,0)+ROW($R24)-1,"")</f>
        <v>604</v>
      </c>
      <c r="U22" s="1" t="str">
        <f t="shared" ca="1" si="11"/>
        <v>S604</v>
      </c>
      <c r="V22" s="11">
        <f t="shared" ca="1" si="12"/>
        <v>6.7999999999999972</v>
      </c>
      <c r="W22" s="11"/>
      <c r="X22" s="11"/>
      <c r="Y22" s="12" t="str">
        <f ca="1">IF(V22&lt;&gt;"",IF(ABS($R22)&lt;0.8*Analyse!$AO$8/2,ABS($V22-$S22)/(INDIRECT($X$5)/100),""),"")</f>
        <v/>
      </c>
      <c r="AL22" s="1"/>
      <c r="AM22" s="2"/>
    </row>
    <row r="23" spans="2:39" x14ac:dyDescent="0.2">
      <c r="B23">
        <v>-28.9</v>
      </c>
      <c r="C23">
        <v>6.83</v>
      </c>
      <c r="D23" s="13">
        <f ca="1">IF(B23&lt;&gt;"",TRUNC(B23-Analyse!$AP$8,2),"")</f>
        <v>-29</v>
      </c>
      <c r="F23" s="1">
        <f t="shared" ca="1" si="13"/>
        <v>-29</v>
      </c>
      <c r="G23" s="12">
        <f ca="1">IF(F23&lt;&gt;"",ROW($D$5)+MATCH(F23,INDIRECT(Analyse!$AR$8):INDIRECT(Analyse!$AS$8)),"")</f>
        <v>24</v>
      </c>
      <c r="H23" s="1" t="str">
        <f t="shared" ca="1" si="0"/>
        <v>D24</v>
      </c>
      <c r="I23" s="1" t="str">
        <f t="shared" ca="1" si="1"/>
        <v>D23</v>
      </c>
      <c r="J23" s="1" t="str">
        <f t="shared" ca="1" si="2"/>
        <v>C24</v>
      </c>
      <c r="K23" s="1" t="str">
        <f t="shared" ca="1" si="3"/>
        <v>C23</v>
      </c>
      <c r="L23" s="10">
        <f t="shared" ca="1" si="4"/>
        <v>-9.9999999999999645E-2</v>
      </c>
      <c r="M23" s="10">
        <f t="shared" ca="1" si="5"/>
        <v>-0.10000000000000142</v>
      </c>
      <c r="N23" s="2">
        <f t="shared" ca="1" si="6"/>
        <v>0.99999999999998224</v>
      </c>
      <c r="O23" s="10">
        <f t="shared" ca="1" si="7"/>
        <v>35.829999999999487</v>
      </c>
      <c r="P23" s="2">
        <f t="shared" ca="1" si="8"/>
        <v>6.8300000000000018</v>
      </c>
      <c r="R23" s="1">
        <f t="shared" ca="1" si="9"/>
        <v>-29</v>
      </c>
      <c r="S23" s="2">
        <f t="shared" ca="1" si="10"/>
        <v>6.8300000000000018</v>
      </c>
      <c r="T23" s="1">
        <f ca="1">IF(R23&lt;0,MATCH(ABS(R23),$R25:$R$1000,0)+ROW($R25)-1,"")</f>
        <v>603</v>
      </c>
      <c r="U23" s="1" t="str">
        <f t="shared" ca="1" si="11"/>
        <v>S603</v>
      </c>
      <c r="V23" s="11">
        <f t="shared" ca="1" si="12"/>
        <v>6.83</v>
      </c>
      <c r="W23" s="11"/>
      <c r="X23" s="11"/>
      <c r="Y23" s="12" t="str">
        <f ca="1">IF(V23&lt;&gt;"",IF(ABS($R23)&lt;0.8*Analyse!$AO$8/2,ABS($V23-$S23)/(INDIRECT($X$5)/100),""),"")</f>
        <v/>
      </c>
      <c r="AL23" s="1"/>
      <c r="AM23" s="2"/>
    </row>
    <row r="24" spans="2:39" x14ac:dyDescent="0.2">
      <c r="B24">
        <v>-28.8</v>
      </c>
      <c r="C24">
        <v>6.93</v>
      </c>
      <c r="D24" s="13">
        <f ca="1">IF(B24&lt;&gt;"",TRUNC(B24-Analyse!$AP$8,2),"")</f>
        <v>-28.9</v>
      </c>
      <c r="F24" s="1">
        <f t="shared" ca="1" si="13"/>
        <v>-28.9</v>
      </c>
      <c r="G24" s="12">
        <f ca="1">IF(F24&lt;&gt;"",ROW($D$5)+MATCH(F24,INDIRECT(Analyse!$AR$8):INDIRECT(Analyse!$AS$8)),"")</f>
        <v>25</v>
      </c>
      <c r="H24" s="1" t="str">
        <f t="shared" ca="1" si="0"/>
        <v>D25</v>
      </c>
      <c r="I24" s="1" t="str">
        <f t="shared" ca="1" si="1"/>
        <v>D24</v>
      </c>
      <c r="J24" s="1" t="str">
        <f t="shared" ca="1" si="2"/>
        <v>C25</v>
      </c>
      <c r="K24" s="1" t="str">
        <f t="shared" ca="1" si="3"/>
        <v>C24</v>
      </c>
      <c r="L24" s="10">
        <f t="shared" ca="1" si="4"/>
        <v>-7.0000000000000284E-2</v>
      </c>
      <c r="M24" s="10">
        <f t="shared" ca="1" si="5"/>
        <v>-9.9999999999997868E-2</v>
      </c>
      <c r="N24" s="2">
        <f t="shared" ca="1" si="6"/>
        <v>0.70000000000001772</v>
      </c>
      <c r="O24" s="10">
        <f t="shared" ca="1" si="7"/>
        <v>27.160000000000512</v>
      </c>
      <c r="P24" s="2">
        <f t="shared" ca="1" si="8"/>
        <v>6.93</v>
      </c>
      <c r="R24" s="1">
        <f t="shared" ca="1" si="9"/>
        <v>-28.9</v>
      </c>
      <c r="S24" s="2">
        <f t="shared" ca="1" si="10"/>
        <v>6.93</v>
      </c>
      <c r="T24" s="1">
        <f ca="1">IF(R24&lt;0,MATCH(ABS(R24),$R26:$R$1000,0)+ROW($R26)-1,"")</f>
        <v>602</v>
      </c>
      <c r="U24" s="1" t="str">
        <f t="shared" ca="1" si="11"/>
        <v>S602</v>
      </c>
      <c r="V24" s="11">
        <f t="shared" ca="1" si="12"/>
        <v>6.93</v>
      </c>
      <c r="W24" s="11"/>
      <c r="X24" s="11"/>
      <c r="Y24" s="12" t="str">
        <f ca="1">IF(V24&lt;&gt;"",IF(ABS($R24)&lt;0.8*Analyse!$AO$8/2,ABS($V24-$S24)/(INDIRECT($X$5)/100),""),"")</f>
        <v/>
      </c>
      <c r="AL24" s="1"/>
      <c r="AM24" s="2"/>
    </row>
    <row r="25" spans="2:39" x14ac:dyDescent="0.2">
      <c r="B25">
        <v>-28.7</v>
      </c>
      <c r="C25">
        <v>7</v>
      </c>
      <c r="D25" s="13">
        <f ca="1">IF(B25&lt;&gt;"",TRUNC(B25-Analyse!$AP$8,2),"")</f>
        <v>-28.8</v>
      </c>
      <c r="F25" s="1">
        <f t="shared" ca="1" si="13"/>
        <v>-28.8</v>
      </c>
      <c r="G25" s="12">
        <f ca="1">IF(F25&lt;&gt;"",ROW($D$5)+MATCH(F25,INDIRECT(Analyse!$AR$8):INDIRECT(Analyse!$AS$8)),"")</f>
        <v>26</v>
      </c>
      <c r="H25" s="1" t="str">
        <f t="shared" ca="1" si="0"/>
        <v>D26</v>
      </c>
      <c r="I25" s="1" t="str">
        <f t="shared" ca="1" si="1"/>
        <v>D25</v>
      </c>
      <c r="J25" s="1" t="str">
        <f t="shared" ca="1" si="2"/>
        <v>C26</v>
      </c>
      <c r="K25" s="1" t="str">
        <f t="shared" ca="1" si="3"/>
        <v>C25</v>
      </c>
      <c r="L25" s="10">
        <f t="shared" ca="1" si="4"/>
        <v>-4.9999999999999822E-2</v>
      </c>
      <c r="M25" s="10">
        <f t="shared" ca="1" si="5"/>
        <v>-0.10000000000000142</v>
      </c>
      <c r="N25" s="2">
        <f t="shared" ca="1" si="6"/>
        <v>0.49999999999999112</v>
      </c>
      <c r="O25" s="10">
        <f t="shared" ca="1" si="7"/>
        <v>21.399999999999743</v>
      </c>
      <c r="P25" s="2">
        <f t="shared" ca="1" si="8"/>
        <v>6.9999999999999982</v>
      </c>
      <c r="R25" s="1">
        <f t="shared" ca="1" si="9"/>
        <v>-28.8</v>
      </c>
      <c r="S25" s="2">
        <f t="shared" ca="1" si="10"/>
        <v>6.9999999999999982</v>
      </c>
      <c r="T25" s="1">
        <f ca="1">IF(R25&lt;0,MATCH(ABS(R25),$R27:$R$1000,0)+ROW($R27)-1,"")</f>
        <v>601</v>
      </c>
      <c r="U25" s="1" t="str">
        <f t="shared" ca="1" si="11"/>
        <v>S601</v>
      </c>
      <c r="V25" s="11">
        <f t="shared" ca="1" si="12"/>
        <v>7</v>
      </c>
      <c r="W25" s="11"/>
      <c r="X25" s="11"/>
      <c r="Y25" s="12" t="str">
        <f ca="1">IF(V25&lt;&gt;"",IF(ABS($R25)&lt;0.8*Analyse!$AO$8/2,ABS($V25-$S25)/(INDIRECT($X$5)/100),""),"")</f>
        <v/>
      </c>
      <c r="AL25" s="1"/>
      <c r="AM25" s="2"/>
    </row>
    <row r="26" spans="2:39" x14ac:dyDescent="0.2">
      <c r="B26">
        <v>-28.6</v>
      </c>
      <c r="C26">
        <v>7.05</v>
      </c>
      <c r="D26" s="13">
        <f ca="1">IF(B26&lt;&gt;"",TRUNC(B26-Analyse!$AP$8,2),"")</f>
        <v>-28.7</v>
      </c>
      <c r="F26" s="1">
        <f t="shared" ca="1" si="13"/>
        <v>-28.7</v>
      </c>
      <c r="G26" s="12">
        <f ca="1">IF(F26&lt;&gt;"",ROW($D$5)+MATCH(F26,INDIRECT(Analyse!$AR$8):INDIRECT(Analyse!$AS$8)),"")</f>
        <v>27</v>
      </c>
      <c r="H26" s="1" t="str">
        <f t="shared" ca="1" si="0"/>
        <v>D27</v>
      </c>
      <c r="I26" s="1" t="str">
        <f t="shared" ca="1" si="1"/>
        <v>D26</v>
      </c>
      <c r="J26" s="1" t="str">
        <f t="shared" ca="1" si="2"/>
        <v>C27</v>
      </c>
      <c r="K26" s="1" t="str">
        <f t="shared" ca="1" si="3"/>
        <v>C26</v>
      </c>
      <c r="L26" s="10">
        <f t="shared" ca="1" si="4"/>
        <v>-4.9999999999999822E-2</v>
      </c>
      <c r="M26" s="10">
        <f t="shared" ca="1" si="5"/>
        <v>-9.9999999999997868E-2</v>
      </c>
      <c r="N26" s="2">
        <f t="shared" ca="1" si="6"/>
        <v>0.50000000000000888</v>
      </c>
      <c r="O26" s="10">
        <f t="shared" ca="1" si="7"/>
        <v>21.400000000000254</v>
      </c>
      <c r="P26" s="2">
        <f t="shared" ca="1" si="8"/>
        <v>7.0500000000000007</v>
      </c>
      <c r="R26" s="1">
        <f t="shared" ca="1" si="9"/>
        <v>-28.7</v>
      </c>
      <c r="S26" s="2">
        <f t="shared" ca="1" si="10"/>
        <v>7.0500000000000007</v>
      </c>
      <c r="T26" s="1">
        <f ca="1">IF(R26&lt;0,MATCH(ABS(R26),$R28:$R$1000,0)+ROW($R28)-1,"")</f>
        <v>600</v>
      </c>
      <c r="U26" s="1" t="str">
        <f t="shared" ca="1" si="11"/>
        <v>S600</v>
      </c>
      <c r="V26" s="11">
        <f t="shared" ca="1" si="12"/>
        <v>7.0500000000000007</v>
      </c>
      <c r="W26" s="11"/>
      <c r="X26" s="11"/>
      <c r="Y26" s="12" t="str">
        <f ca="1">IF(V26&lt;&gt;"",IF(ABS($R26)&lt;0.8*Analyse!$AO$8/2,ABS($V26-$S26)/(INDIRECT($X$5)/100),""),"")</f>
        <v/>
      </c>
      <c r="AL26" s="1"/>
      <c r="AM26" s="2"/>
    </row>
    <row r="27" spans="2:39" x14ac:dyDescent="0.2">
      <c r="B27">
        <v>-28.5</v>
      </c>
      <c r="C27">
        <v>7.1</v>
      </c>
      <c r="D27" s="13">
        <f ca="1">IF(B27&lt;&gt;"",TRUNC(B27-Analyse!$AP$8,2),"")</f>
        <v>-28.6</v>
      </c>
      <c r="F27" s="1">
        <f t="shared" ca="1" si="13"/>
        <v>-28.6</v>
      </c>
      <c r="G27" s="12">
        <f ca="1">IF(F27&lt;&gt;"",ROW($D$5)+MATCH(F27,INDIRECT(Analyse!$AR$8):INDIRECT(Analyse!$AS$8)),"")</f>
        <v>28</v>
      </c>
      <c r="H27" s="1" t="str">
        <f t="shared" ca="1" si="0"/>
        <v>D28</v>
      </c>
      <c r="I27" s="1" t="str">
        <f t="shared" ca="1" si="1"/>
        <v>D27</v>
      </c>
      <c r="J27" s="1" t="str">
        <f t="shared" ca="1" si="2"/>
        <v>C28</v>
      </c>
      <c r="K27" s="1" t="str">
        <f t="shared" ca="1" si="3"/>
        <v>C27</v>
      </c>
      <c r="L27" s="10">
        <f t="shared" ca="1" si="4"/>
        <v>-3.0000000000000249E-2</v>
      </c>
      <c r="M27" s="10">
        <f t="shared" ca="1" si="5"/>
        <v>-0.10000000000000142</v>
      </c>
      <c r="N27" s="2">
        <f t="shared" ca="1" si="6"/>
        <v>0.29999999999999821</v>
      </c>
      <c r="O27" s="10">
        <f t="shared" ca="1" si="7"/>
        <v>15.679999999999948</v>
      </c>
      <c r="P27" s="2">
        <f t="shared" ca="1" si="8"/>
        <v>7.1</v>
      </c>
      <c r="R27" s="1">
        <f t="shared" ca="1" si="9"/>
        <v>-28.6</v>
      </c>
      <c r="S27" s="2">
        <f t="shared" ca="1" si="10"/>
        <v>7.1</v>
      </c>
      <c r="T27" s="1">
        <f ca="1">IF(R27&lt;0,MATCH(ABS(R27),$R29:$R$1000,0)+ROW($R29)-1,"")</f>
        <v>599</v>
      </c>
      <c r="U27" s="1" t="str">
        <f t="shared" ca="1" si="11"/>
        <v>S599</v>
      </c>
      <c r="V27" s="11">
        <f t="shared" ca="1" si="12"/>
        <v>7.1</v>
      </c>
      <c r="W27" s="11"/>
      <c r="X27" s="11"/>
      <c r="Y27" s="12" t="str">
        <f ca="1">IF(V27&lt;&gt;"",IF(ABS($R27)&lt;0.8*Analyse!$AO$8/2,ABS($V27-$S27)/(INDIRECT($X$5)/100),""),"")</f>
        <v/>
      </c>
      <c r="AL27" s="1"/>
      <c r="AM27" s="2"/>
    </row>
    <row r="28" spans="2:39" x14ac:dyDescent="0.2">
      <c r="B28">
        <v>-28.4</v>
      </c>
      <c r="C28">
        <v>7.13</v>
      </c>
      <c r="D28" s="13">
        <f ca="1">IF(B28&lt;&gt;"",TRUNC(B28-Analyse!$AP$8,2),"")</f>
        <v>-28.5</v>
      </c>
      <c r="F28" s="1">
        <f t="shared" ca="1" si="13"/>
        <v>-28.5</v>
      </c>
      <c r="G28" s="12">
        <f ca="1">IF(F28&lt;&gt;"",ROW($D$5)+MATCH(F28,INDIRECT(Analyse!$AR$8):INDIRECT(Analyse!$AS$8)),"")</f>
        <v>29</v>
      </c>
      <c r="H28" s="1" t="str">
        <f t="shared" ca="1" si="0"/>
        <v>D29</v>
      </c>
      <c r="I28" s="1" t="str">
        <f t="shared" ca="1" si="1"/>
        <v>D28</v>
      </c>
      <c r="J28" s="1" t="str">
        <f t="shared" ca="1" si="2"/>
        <v>C29</v>
      </c>
      <c r="K28" s="1" t="str">
        <f t="shared" ca="1" si="3"/>
        <v>C28</v>
      </c>
      <c r="L28" s="10">
        <f t="shared" ca="1" si="4"/>
        <v>-7.0000000000000284E-2</v>
      </c>
      <c r="M28" s="10">
        <f t="shared" ca="1" si="5"/>
        <v>-0.10000000000000142</v>
      </c>
      <c r="N28" s="2">
        <f t="shared" ca="1" si="6"/>
        <v>0.69999999999999285</v>
      </c>
      <c r="O28" s="10">
        <f t="shared" ca="1" si="7"/>
        <v>27.079999999999796</v>
      </c>
      <c r="P28" s="2">
        <f t="shared" ca="1" si="8"/>
        <v>7.129999999999999</v>
      </c>
      <c r="R28" s="1">
        <f t="shared" ca="1" si="9"/>
        <v>-28.5</v>
      </c>
      <c r="S28" s="2">
        <f t="shared" ca="1" si="10"/>
        <v>7.129999999999999</v>
      </c>
      <c r="T28" s="1">
        <f ca="1">IF(R28&lt;0,MATCH(ABS(R28),$R30:$R$1000,0)+ROW($R30)-1,"")</f>
        <v>598</v>
      </c>
      <c r="U28" s="1" t="str">
        <f t="shared" ca="1" si="11"/>
        <v>S598</v>
      </c>
      <c r="V28" s="11">
        <f t="shared" ca="1" si="12"/>
        <v>7.1300000000000008</v>
      </c>
      <c r="W28" s="11"/>
      <c r="X28" s="11"/>
      <c r="Y28" s="12" t="str">
        <f ca="1">IF(V28&lt;&gt;"",IF(ABS($R28)&lt;0.8*Analyse!$AO$8/2,ABS($V28-$S28)/(INDIRECT($X$5)/100),""),"")</f>
        <v/>
      </c>
      <c r="AL28" s="1"/>
      <c r="AM28" s="2"/>
    </row>
    <row r="29" spans="2:39" x14ac:dyDescent="0.2">
      <c r="B29">
        <v>-28.3</v>
      </c>
      <c r="C29">
        <v>7.2</v>
      </c>
      <c r="D29" s="13">
        <f ca="1">IF(B29&lt;&gt;"",TRUNC(B29-Analyse!$AP$8,2),"")</f>
        <v>-28.4</v>
      </c>
      <c r="F29" s="1">
        <f t="shared" ca="1" si="13"/>
        <v>-28.4</v>
      </c>
      <c r="G29" s="12">
        <f ca="1">IF(F29&lt;&gt;"",ROW($D$5)+MATCH(F29,INDIRECT(Analyse!$AR$8):INDIRECT(Analyse!$AS$8)),"")</f>
        <v>30</v>
      </c>
      <c r="H29" s="1" t="str">
        <f t="shared" ca="1" si="0"/>
        <v>D30</v>
      </c>
      <c r="I29" s="1" t="str">
        <f t="shared" ca="1" si="1"/>
        <v>D29</v>
      </c>
      <c r="J29" s="1" t="str">
        <f t="shared" ca="1" si="2"/>
        <v>C30</v>
      </c>
      <c r="K29" s="1" t="str">
        <f t="shared" ca="1" si="3"/>
        <v>C29</v>
      </c>
      <c r="L29" s="10">
        <f t="shared" ca="1" si="4"/>
        <v>-0.16999999999999993</v>
      </c>
      <c r="M29" s="10">
        <f t="shared" ca="1" si="5"/>
        <v>-9.9999999999997868E-2</v>
      </c>
      <c r="N29" s="2">
        <f t="shared" ca="1" si="6"/>
        <v>1.7000000000000355</v>
      </c>
      <c r="O29" s="10">
        <f t="shared" ca="1" si="7"/>
        <v>55.480000000001006</v>
      </c>
      <c r="P29" s="2">
        <f t="shared" ca="1" si="8"/>
        <v>7.2000000000000028</v>
      </c>
      <c r="R29" s="1">
        <f t="shared" ca="1" si="9"/>
        <v>-28.4</v>
      </c>
      <c r="S29" s="2">
        <f t="shared" ca="1" si="10"/>
        <v>7.2000000000000028</v>
      </c>
      <c r="T29" s="1">
        <f ca="1">IF(R29&lt;0,MATCH(ABS(R29),$R31:$R$1000,0)+ROW($R31)-1,"")</f>
        <v>597</v>
      </c>
      <c r="U29" s="1" t="str">
        <f t="shared" ca="1" si="11"/>
        <v>S597</v>
      </c>
      <c r="V29" s="11">
        <f t="shared" ca="1" si="12"/>
        <v>7.1999999999999993</v>
      </c>
      <c r="W29" s="11"/>
      <c r="X29" s="11"/>
      <c r="Y29" s="12" t="str">
        <f ca="1">IF(V29&lt;&gt;"",IF(ABS($R29)&lt;0.8*Analyse!$AO$8/2,ABS($V29-$S29)/(INDIRECT($X$5)/100),""),"")</f>
        <v/>
      </c>
      <c r="AL29" s="1"/>
      <c r="AM29" s="2"/>
    </row>
    <row r="30" spans="2:39" x14ac:dyDescent="0.2">
      <c r="B30">
        <v>-28.2</v>
      </c>
      <c r="C30">
        <v>7.37</v>
      </c>
      <c r="D30" s="13">
        <f ca="1">IF(B30&lt;&gt;"",TRUNC(B30-Analyse!$AP$8,2),"")</f>
        <v>-28.3</v>
      </c>
      <c r="F30" s="1">
        <f t="shared" ca="1" si="13"/>
        <v>-28.3</v>
      </c>
      <c r="G30" s="12">
        <f ca="1">IF(F30&lt;&gt;"",ROW($D$5)+MATCH(F30,INDIRECT(Analyse!$AR$8):INDIRECT(Analyse!$AS$8)),"")</f>
        <v>31</v>
      </c>
      <c r="H30" s="1" t="str">
        <f t="shared" ca="1" si="0"/>
        <v>D31</v>
      </c>
      <c r="I30" s="1" t="str">
        <f t="shared" ca="1" si="1"/>
        <v>D30</v>
      </c>
      <c r="J30" s="1" t="str">
        <f t="shared" ca="1" si="2"/>
        <v>C31</v>
      </c>
      <c r="K30" s="1" t="str">
        <f t="shared" ca="1" si="3"/>
        <v>C30</v>
      </c>
      <c r="L30" s="10">
        <f t="shared" ca="1" si="4"/>
        <v>-5.9999999999999609E-2</v>
      </c>
      <c r="M30" s="10">
        <f t="shared" ca="1" si="5"/>
        <v>-0.10000000000000142</v>
      </c>
      <c r="N30" s="2">
        <f t="shared" ca="1" si="6"/>
        <v>0.59999999999998754</v>
      </c>
      <c r="O30" s="10">
        <f t="shared" ca="1" si="7"/>
        <v>24.34999999999965</v>
      </c>
      <c r="P30" s="2">
        <f t="shared" ca="1" si="8"/>
        <v>7.370000000000001</v>
      </c>
      <c r="R30" s="1">
        <f t="shared" ca="1" si="9"/>
        <v>-28.3</v>
      </c>
      <c r="S30" s="2">
        <f t="shared" ca="1" si="10"/>
        <v>7.370000000000001</v>
      </c>
      <c r="T30" s="1">
        <f ca="1">IF(R30&lt;0,MATCH(ABS(R30),$R32:$R$1000,0)+ROW($R32)-1,"")</f>
        <v>596</v>
      </c>
      <c r="U30" s="1" t="str">
        <f t="shared" ca="1" si="11"/>
        <v>S596</v>
      </c>
      <c r="V30" s="11">
        <f t="shared" ca="1" si="12"/>
        <v>7.3699999999999974</v>
      </c>
      <c r="W30" s="11"/>
      <c r="X30" s="11"/>
      <c r="Y30" s="12" t="str">
        <f ca="1">IF(V30&lt;&gt;"",IF(ABS($R30)&lt;0.8*Analyse!$AO$8/2,ABS($V30-$S30)/(INDIRECT($X$5)/100),""),"")</f>
        <v/>
      </c>
      <c r="AL30" s="1"/>
      <c r="AM30" s="2"/>
    </row>
    <row r="31" spans="2:39" x14ac:dyDescent="0.2">
      <c r="B31">
        <v>-28.1</v>
      </c>
      <c r="C31">
        <v>7.43</v>
      </c>
      <c r="D31" s="13">
        <f ca="1">IF(B31&lt;&gt;"",TRUNC(B31-Analyse!$AP$8,2),"")</f>
        <v>-28.2</v>
      </c>
      <c r="F31" s="1">
        <f t="shared" ca="1" si="13"/>
        <v>-28.2</v>
      </c>
      <c r="G31" s="12">
        <f ca="1">IF(F31&lt;&gt;"",ROW($D$5)+MATCH(F31,INDIRECT(Analyse!$AR$8):INDIRECT(Analyse!$AS$8)),"")</f>
        <v>32</v>
      </c>
      <c r="H31" s="1" t="str">
        <f t="shared" ca="1" si="0"/>
        <v>D32</v>
      </c>
      <c r="I31" s="1" t="str">
        <f t="shared" ca="1" si="1"/>
        <v>D31</v>
      </c>
      <c r="J31" s="1" t="str">
        <f t="shared" ca="1" si="2"/>
        <v>C32</v>
      </c>
      <c r="K31" s="1" t="str">
        <f t="shared" ca="1" si="3"/>
        <v>C31</v>
      </c>
      <c r="L31" s="10">
        <f t="shared" ca="1" si="4"/>
        <v>0</v>
      </c>
      <c r="M31" s="10">
        <f t="shared" ca="1" si="5"/>
        <v>-9.9999999999997868E-2</v>
      </c>
      <c r="N31" s="2">
        <f t="shared" ca="1" si="6"/>
        <v>0</v>
      </c>
      <c r="O31" s="10">
        <f t="shared" ca="1" si="7"/>
        <v>7.43</v>
      </c>
      <c r="P31" s="2">
        <f t="shared" ca="1" si="8"/>
        <v>7.43</v>
      </c>
      <c r="R31" s="1">
        <f t="shared" ca="1" si="9"/>
        <v>-28.2</v>
      </c>
      <c r="S31" s="2">
        <f t="shared" ca="1" si="10"/>
        <v>7.43</v>
      </c>
      <c r="T31" s="1">
        <f ca="1">IF(R31&lt;0,MATCH(ABS(R31),$R33:$R$1000,0)+ROW($R33)-1,"")</f>
        <v>595</v>
      </c>
      <c r="U31" s="1" t="str">
        <f t="shared" ca="1" si="11"/>
        <v>S595</v>
      </c>
      <c r="V31" s="11">
        <f t="shared" ca="1" si="12"/>
        <v>7.43</v>
      </c>
      <c r="W31" s="11"/>
      <c r="X31" s="11"/>
      <c r="Y31" s="12" t="str">
        <f ca="1">IF(V31&lt;&gt;"",IF(ABS($R31)&lt;0.8*Analyse!$AO$8/2,ABS($V31-$S31)/(INDIRECT($X$5)/100),""),"")</f>
        <v/>
      </c>
      <c r="AL31" s="1"/>
      <c r="AM31" s="2"/>
    </row>
    <row r="32" spans="2:39" x14ac:dyDescent="0.2">
      <c r="B32">
        <v>-28</v>
      </c>
      <c r="C32">
        <v>7.43</v>
      </c>
      <c r="D32" s="13">
        <f ca="1">IF(B32&lt;&gt;"",TRUNC(B32-Analyse!$AP$8,2),"")</f>
        <v>-28.1</v>
      </c>
      <c r="F32" s="1">
        <f t="shared" ca="1" si="13"/>
        <v>-28.1</v>
      </c>
      <c r="G32" s="12">
        <f ca="1">IF(F32&lt;&gt;"",ROW($D$5)+MATCH(F32,INDIRECT(Analyse!$AR$8):INDIRECT(Analyse!$AS$8)),"")</f>
        <v>33</v>
      </c>
      <c r="H32" s="1" t="str">
        <f t="shared" ca="1" si="0"/>
        <v>D33</v>
      </c>
      <c r="I32" s="1" t="str">
        <f t="shared" ca="1" si="1"/>
        <v>D32</v>
      </c>
      <c r="J32" s="1" t="str">
        <f t="shared" ca="1" si="2"/>
        <v>C33</v>
      </c>
      <c r="K32" s="1" t="str">
        <f t="shared" ca="1" si="3"/>
        <v>C32</v>
      </c>
      <c r="L32" s="10">
        <f t="shared" ca="1" si="4"/>
        <v>-0.16999999999999993</v>
      </c>
      <c r="M32" s="10">
        <f t="shared" ca="1" si="5"/>
        <v>-0.10000000000000142</v>
      </c>
      <c r="N32" s="2">
        <f t="shared" ca="1" si="6"/>
        <v>1.6999999999999751</v>
      </c>
      <c r="O32" s="10">
        <f t="shared" ca="1" si="7"/>
        <v>55.199999999999299</v>
      </c>
      <c r="P32" s="2">
        <f t="shared" ca="1" si="8"/>
        <v>7.43</v>
      </c>
      <c r="R32" s="1">
        <f t="shared" ca="1" si="9"/>
        <v>-28.1</v>
      </c>
      <c r="S32" s="2">
        <f t="shared" ca="1" si="10"/>
        <v>7.43</v>
      </c>
      <c r="T32" s="1">
        <f ca="1">IF(R32&lt;0,MATCH(ABS(R32),$R34:$R$1000,0)+ROW($R34)-1,"")</f>
        <v>594</v>
      </c>
      <c r="U32" s="1" t="str">
        <f t="shared" ca="1" si="11"/>
        <v>S594</v>
      </c>
      <c r="V32" s="11">
        <f t="shared" ca="1" si="12"/>
        <v>7.43</v>
      </c>
      <c r="W32" s="11"/>
      <c r="X32" s="11"/>
      <c r="Y32" s="12" t="str">
        <f ca="1">IF(V32&lt;&gt;"",IF(ABS($R32)&lt;0.8*Analyse!$AO$8/2,ABS($V32-$S32)/(INDIRECT($X$5)/100),""),"")</f>
        <v/>
      </c>
      <c r="AL32" s="1"/>
      <c r="AM32" s="2"/>
    </row>
    <row r="33" spans="2:39" x14ac:dyDescent="0.2">
      <c r="B33">
        <v>-27.9</v>
      </c>
      <c r="C33">
        <v>7.6</v>
      </c>
      <c r="D33" s="13">
        <f ca="1">IF(B33&lt;&gt;"",TRUNC(B33-Analyse!$AP$8,2),"")</f>
        <v>-28</v>
      </c>
      <c r="F33" s="1">
        <f t="shared" ca="1" si="13"/>
        <v>-28</v>
      </c>
      <c r="G33" s="12">
        <f ca="1">IF(F33&lt;&gt;"",ROW($D$5)+MATCH(F33,INDIRECT(Analyse!$AR$8):INDIRECT(Analyse!$AS$8)),"")</f>
        <v>34</v>
      </c>
      <c r="H33" s="1" t="str">
        <f t="shared" ca="1" si="0"/>
        <v>D34</v>
      </c>
      <c r="I33" s="1" t="str">
        <f t="shared" ca="1" si="1"/>
        <v>D33</v>
      </c>
      <c r="J33" s="1" t="str">
        <f t="shared" ca="1" si="2"/>
        <v>C34</v>
      </c>
      <c r="K33" s="1" t="str">
        <f t="shared" ca="1" si="3"/>
        <v>C33</v>
      </c>
      <c r="L33" s="10">
        <f t="shared" ca="1" si="4"/>
        <v>-3.0000000000000249E-2</v>
      </c>
      <c r="M33" s="10">
        <f t="shared" ca="1" si="5"/>
        <v>-0.10000000000000142</v>
      </c>
      <c r="N33" s="2">
        <f t="shared" ca="1" si="6"/>
        <v>0.29999999999999821</v>
      </c>
      <c r="O33" s="10">
        <f t="shared" ca="1" si="7"/>
        <v>15.99999999999995</v>
      </c>
      <c r="P33" s="2">
        <f t="shared" ca="1" si="8"/>
        <v>7.6</v>
      </c>
      <c r="R33" s="1">
        <f t="shared" ca="1" si="9"/>
        <v>-28</v>
      </c>
      <c r="S33" s="2">
        <f t="shared" ca="1" si="10"/>
        <v>7.6</v>
      </c>
      <c r="T33" s="1">
        <f ca="1">IF(R33&lt;0,MATCH(ABS(R33),$R35:$R$1000,0)+ROW($R35)-1,"")</f>
        <v>593</v>
      </c>
      <c r="U33" s="1" t="str">
        <f t="shared" ca="1" si="11"/>
        <v>S593</v>
      </c>
      <c r="V33" s="11">
        <f t="shared" ca="1" si="12"/>
        <v>7.6000000000000014</v>
      </c>
      <c r="W33" s="11"/>
      <c r="X33" s="11"/>
      <c r="Y33" s="12" t="str">
        <f ca="1">IF(V33&lt;&gt;"",IF(ABS($R33)&lt;0.8*Analyse!$AO$8/2,ABS($V33-$S33)/(INDIRECT($X$5)/100),""),"")</f>
        <v/>
      </c>
      <c r="AL33" s="1"/>
      <c r="AM33" s="2"/>
    </row>
    <row r="34" spans="2:39" x14ac:dyDescent="0.2">
      <c r="B34">
        <v>-27.8</v>
      </c>
      <c r="C34">
        <v>7.63</v>
      </c>
      <c r="D34" s="13">
        <f ca="1">IF(B34&lt;&gt;"",TRUNC(B34-Analyse!$AP$8,2),"")</f>
        <v>-27.9</v>
      </c>
      <c r="F34" s="1">
        <f t="shared" ca="1" si="13"/>
        <v>-27.9</v>
      </c>
      <c r="G34" s="12">
        <f ca="1">IF(F34&lt;&gt;"",ROW($D$5)+MATCH(F34,INDIRECT(Analyse!$AR$8):INDIRECT(Analyse!$AS$8)),"")</f>
        <v>35</v>
      </c>
      <c r="H34" s="1" t="str">
        <f t="shared" ca="1" si="0"/>
        <v>D35</v>
      </c>
      <c r="I34" s="1" t="str">
        <f t="shared" ca="1" si="1"/>
        <v>D34</v>
      </c>
      <c r="J34" s="1" t="str">
        <f t="shared" ca="1" si="2"/>
        <v>C35</v>
      </c>
      <c r="K34" s="1" t="str">
        <f t="shared" ca="1" si="3"/>
        <v>C34</v>
      </c>
      <c r="L34" s="10">
        <f t="shared" ca="1" si="4"/>
        <v>-7.0000000000000284E-2</v>
      </c>
      <c r="M34" s="10">
        <f t="shared" ca="1" si="5"/>
        <v>-9.9999999999997868E-2</v>
      </c>
      <c r="N34" s="2">
        <f t="shared" ca="1" si="6"/>
        <v>0.70000000000001772</v>
      </c>
      <c r="O34" s="10">
        <f t="shared" ca="1" si="7"/>
        <v>27.160000000000494</v>
      </c>
      <c r="P34" s="2">
        <f t="shared" ca="1" si="8"/>
        <v>7.629999999999999</v>
      </c>
      <c r="R34" s="1">
        <f t="shared" ca="1" si="9"/>
        <v>-27.9</v>
      </c>
      <c r="S34" s="2">
        <f t="shared" ca="1" si="10"/>
        <v>7.629999999999999</v>
      </c>
      <c r="T34" s="1">
        <f ca="1">IF(R34&lt;0,MATCH(ABS(R34),$R36:$R$1000,0)+ROW($R36)-1,"")</f>
        <v>592</v>
      </c>
      <c r="U34" s="1" t="str">
        <f t="shared" ca="1" si="11"/>
        <v>S592</v>
      </c>
      <c r="V34" s="11">
        <f t="shared" ca="1" si="12"/>
        <v>7.6300000000000008</v>
      </c>
      <c r="W34" s="11"/>
      <c r="X34" s="11"/>
      <c r="Y34" s="12" t="str">
        <f ca="1">IF(V34&lt;&gt;"",IF(ABS($R34)&lt;0.8*Analyse!$AO$8/2,ABS($V34-$S34)/(INDIRECT($X$5)/100),""),"")</f>
        <v/>
      </c>
      <c r="AL34" s="1"/>
      <c r="AM34" s="2"/>
    </row>
    <row r="35" spans="2:39" x14ac:dyDescent="0.2">
      <c r="B35">
        <v>-27.7</v>
      </c>
      <c r="C35">
        <v>7.7</v>
      </c>
      <c r="D35" s="13">
        <f ca="1">IF(B35&lt;&gt;"",TRUNC(B35-Analyse!$AP$8,2),"")</f>
        <v>-27.8</v>
      </c>
      <c r="F35" s="1">
        <f t="shared" ca="1" si="13"/>
        <v>-27.8</v>
      </c>
      <c r="G35" s="12">
        <f ca="1">IF(F35&lt;&gt;"",ROW($D$5)+MATCH(F35,INDIRECT(Analyse!$AR$8):INDIRECT(Analyse!$AS$8)),"")</f>
        <v>36</v>
      </c>
      <c r="H35" s="1" t="str">
        <f t="shared" ca="1" si="0"/>
        <v>D36</v>
      </c>
      <c r="I35" s="1" t="str">
        <f t="shared" ca="1" si="1"/>
        <v>D35</v>
      </c>
      <c r="J35" s="1" t="str">
        <f t="shared" ca="1" si="2"/>
        <v>C36</v>
      </c>
      <c r="K35" s="1" t="str">
        <f t="shared" ca="1" si="3"/>
        <v>C35</v>
      </c>
      <c r="L35" s="10">
        <f t="shared" ca="1" si="4"/>
        <v>-9.9999999999999645E-2</v>
      </c>
      <c r="M35" s="10">
        <f t="shared" ca="1" si="5"/>
        <v>-0.10000000000000142</v>
      </c>
      <c r="N35" s="2">
        <f t="shared" ca="1" si="6"/>
        <v>0.99999999999998224</v>
      </c>
      <c r="O35" s="10">
        <f t="shared" ca="1" si="7"/>
        <v>35.49999999999951</v>
      </c>
      <c r="P35" s="2">
        <f t="shared" ca="1" si="8"/>
        <v>7.7000000000000028</v>
      </c>
      <c r="R35" s="1">
        <f t="shared" ca="1" si="9"/>
        <v>-27.8</v>
      </c>
      <c r="S35" s="2">
        <f t="shared" ca="1" si="10"/>
        <v>7.7000000000000028</v>
      </c>
      <c r="T35" s="1">
        <f ca="1">IF(R35&lt;0,MATCH(ABS(R35),$R37:$R$1000,0)+ROW($R37)-1,"")</f>
        <v>591</v>
      </c>
      <c r="U35" s="1" t="str">
        <f t="shared" ca="1" si="11"/>
        <v>S591</v>
      </c>
      <c r="V35" s="11">
        <f t="shared" ca="1" si="12"/>
        <v>7.6999999999999993</v>
      </c>
      <c r="W35" s="11"/>
      <c r="X35" s="11"/>
      <c r="Y35" s="12" t="str">
        <f ca="1">IF(V35&lt;&gt;"",IF(ABS($R35)&lt;0.8*Analyse!$AO$8/2,ABS($V35-$S35)/(INDIRECT($X$5)/100),""),"")</f>
        <v/>
      </c>
      <c r="AL35" s="1"/>
      <c r="AM35" s="2"/>
    </row>
    <row r="36" spans="2:39" x14ac:dyDescent="0.2">
      <c r="B36">
        <v>-27.6</v>
      </c>
      <c r="C36">
        <v>7.8</v>
      </c>
      <c r="D36" s="13">
        <f ca="1">IF(B36&lt;&gt;"",TRUNC(B36-Analyse!$AP$8,2),"")</f>
        <v>-27.7</v>
      </c>
      <c r="F36" s="1">
        <f t="shared" ca="1" si="13"/>
        <v>-27.7</v>
      </c>
      <c r="G36" s="12">
        <f ca="1">IF(F36&lt;&gt;"",ROW($D$5)+MATCH(F36,INDIRECT(Analyse!$AR$8):INDIRECT(Analyse!$AS$8)),"")</f>
        <v>37</v>
      </c>
      <c r="H36" s="1" t="str">
        <f t="shared" ca="1" si="0"/>
        <v>D37</v>
      </c>
      <c r="I36" s="1" t="str">
        <f t="shared" ca="1" si="1"/>
        <v>D36</v>
      </c>
      <c r="J36" s="1" t="str">
        <f t="shared" ca="1" si="2"/>
        <v>C37</v>
      </c>
      <c r="K36" s="1" t="str">
        <f t="shared" ca="1" si="3"/>
        <v>C36</v>
      </c>
      <c r="L36" s="10">
        <f t="shared" ca="1" si="4"/>
        <v>-0.10000000000000053</v>
      </c>
      <c r="M36" s="10">
        <f t="shared" ca="1" si="5"/>
        <v>-9.9999999999997868E-2</v>
      </c>
      <c r="N36" s="2">
        <f t="shared" ca="1" si="6"/>
        <v>1.0000000000000266</v>
      </c>
      <c r="O36" s="10">
        <f t="shared" ca="1" si="7"/>
        <v>35.500000000000739</v>
      </c>
      <c r="P36" s="2">
        <f t="shared" ca="1" si="8"/>
        <v>7.8000000000000007</v>
      </c>
      <c r="R36" s="1">
        <f t="shared" ca="1" si="9"/>
        <v>-27.7</v>
      </c>
      <c r="S36" s="2">
        <f t="shared" ca="1" si="10"/>
        <v>7.8000000000000007</v>
      </c>
      <c r="T36" s="1">
        <f ca="1">IF(R36&lt;0,MATCH(ABS(R36),$R38:$R$1000,0)+ROW($R38)-1,"")</f>
        <v>590</v>
      </c>
      <c r="U36" s="1" t="str">
        <f t="shared" ca="1" si="11"/>
        <v>S590</v>
      </c>
      <c r="V36" s="11">
        <f t="shared" ca="1" si="12"/>
        <v>7.8000000000000007</v>
      </c>
      <c r="W36" s="11"/>
      <c r="X36" s="11"/>
      <c r="Y36" s="12" t="str">
        <f ca="1">IF(V36&lt;&gt;"",IF(ABS($R36)&lt;0.8*Analyse!$AO$8/2,ABS($V36-$S36)/(INDIRECT($X$5)/100),""),"")</f>
        <v/>
      </c>
      <c r="AL36" s="1"/>
      <c r="AM36" s="2"/>
    </row>
    <row r="37" spans="2:39" x14ac:dyDescent="0.2">
      <c r="B37">
        <v>-27.5</v>
      </c>
      <c r="C37">
        <v>7.9</v>
      </c>
      <c r="D37" s="13">
        <f ca="1">IF(B37&lt;&gt;"",TRUNC(B37-Analyse!$AP$8,2),"")</f>
        <v>-27.6</v>
      </c>
      <c r="F37" s="1">
        <f t="shared" ca="1" si="13"/>
        <v>-27.6</v>
      </c>
      <c r="G37" s="12">
        <f ca="1">IF(F37&lt;&gt;"",ROW($D$5)+MATCH(F37,INDIRECT(Analyse!$AR$8):INDIRECT(Analyse!$AS$8)),"")</f>
        <v>38</v>
      </c>
      <c r="H37" s="1" t="str">
        <f t="shared" ca="1" si="0"/>
        <v>D38</v>
      </c>
      <c r="I37" s="1" t="str">
        <f t="shared" ca="1" si="1"/>
        <v>D37</v>
      </c>
      <c r="J37" s="1" t="str">
        <f t="shared" ca="1" si="2"/>
        <v>C38</v>
      </c>
      <c r="K37" s="1" t="str">
        <f t="shared" ca="1" si="3"/>
        <v>C37</v>
      </c>
      <c r="L37" s="10">
        <f t="shared" ca="1" si="4"/>
        <v>-0.23000000000000043</v>
      </c>
      <c r="M37" s="10">
        <f t="shared" ca="1" si="5"/>
        <v>-0.10000000000000142</v>
      </c>
      <c r="N37" s="2">
        <f t="shared" ca="1" si="6"/>
        <v>2.2999999999999714</v>
      </c>
      <c r="O37" s="10">
        <f t="shared" ca="1" si="7"/>
        <v>71.379999999999214</v>
      </c>
      <c r="P37" s="2">
        <f t="shared" ca="1" si="8"/>
        <v>7.8999999999999986</v>
      </c>
      <c r="R37" s="1">
        <f t="shared" ca="1" si="9"/>
        <v>-27.6</v>
      </c>
      <c r="S37" s="2">
        <f t="shared" ca="1" si="10"/>
        <v>7.8999999999999986</v>
      </c>
      <c r="T37" s="1">
        <f ca="1">IF(R37&lt;0,MATCH(ABS(R37),$R39:$R$1000,0)+ROW($R39)-1,"")</f>
        <v>589</v>
      </c>
      <c r="U37" s="1" t="str">
        <f t="shared" ca="1" si="11"/>
        <v>S589</v>
      </c>
      <c r="V37" s="11">
        <f t="shared" ca="1" si="12"/>
        <v>7.9000000000000021</v>
      </c>
      <c r="W37" s="11"/>
      <c r="X37" s="11"/>
      <c r="Y37" s="12" t="str">
        <f ca="1">IF(V37&lt;&gt;"",IF(ABS($R37)&lt;0.8*Analyse!$AO$8/2,ABS($V37-$S37)/(INDIRECT($X$5)/100),""),"")</f>
        <v/>
      </c>
      <c r="AL37" s="1"/>
      <c r="AM37" s="2"/>
    </row>
    <row r="38" spans="2:39" x14ac:dyDescent="0.2">
      <c r="B38">
        <v>-27.4</v>
      </c>
      <c r="C38">
        <v>8.1300000000000008</v>
      </c>
      <c r="D38" s="13">
        <f ca="1">IF(B38&lt;&gt;"",TRUNC(B38-Analyse!$AP$8,2),"")</f>
        <v>-27.5</v>
      </c>
      <c r="F38" s="1">
        <f t="shared" ca="1" si="13"/>
        <v>-27.5</v>
      </c>
      <c r="G38" s="12">
        <f ca="1">IF(F38&lt;&gt;"",ROW($D$5)+MATCH(F38,INDIRECT(Analyse!$AR$8):INDIRECT(Analyse!$AS$8)),"")</f>
        <v>39</v>
      </c>
      <c r="H38" s="1" t="str">
        <f t="shared" ca="1" si="0"/>
        <v>D39</v>
      </c>
      <c r="I38" s="1" t="str">
        <f t="shared" ca="1" si="1"/>
        <v>D38</v>
      </c>
      <c r="J38" s="1" t="str">
        <f t="shared" ca="1" si="2"/>
        <v>C39</v>
      </c>
      <c r="K38" s="1" t="str">
        <f t="shared" ca="1" si="3"/>
        <v>C38</v>
      </c>
      <c r="L38" s="10">
        <f t="shared" ca="1" si="4"/>
        <v>0</v>
      </c>
      <c r="M38" s="10">
        <f t="shared" ca="1" si="5"/>
        <v>-0.10000000000000142</v>
      </c>
      <c r="N38" s="2">
        <f t="shared" ca="1" si="6"/>
        <v>0</v>
      </c>
      <c r="O38" s="10">
        <f t="shared" ca="1" si="7"/>
        <v>8.1300000000000008</v>
      </c>
      <c r="P38" s="2">
        <f t="shared" ca="1" si="8"/>
        <v>8.1300000000000008</v>
      </c>
      <c r="R38" s="1">
        <f t="shared" ca="1" si="9"/>
        <v>-27.5</v>
      </c>
      <c r="S38" s="2">
        <f t="shared" ca="1" si="10"/>
        <v>8.1300000000000008</v>
      </c>
      <c r="T38" s="1">
        <f ca="1">IF(R38&lt;0,MATCH(ABS(R38),$R40:$R$1000,0)+ROW($R40)-1,"")</f>
        <v>588</v>
      </c>
      <c r="U38" s="1" t="str">
        <f t="shared" ca="1" si="11"/>
        <v>S588</v>
      </c>
      <c r="V38" s="11">
        <f t="shared" ca="1" si="12"/>
        <v>8.1300000000000026</v>
      </c>
      <c r="W38" s="11"/>
      <c r="X38" s="11"/>
      <c r="Y38" s="12" t="str">
        <f ca="1">IF(V38&lt;&gt;"",IF(ABS($R38)&lt;0.8*Analyse!$AO$8/2,ABS($V38-$S38)/(INDIRECT($X$5)/100),""),"")</f>
        <v/>
      </c>
      <c r="AL38" s="1"/>
      <c r="AM38" s="2"/>
    </row>
    <row r="39" spans="2:39" x14ac:dyDescent="0.2">
      <c r="B39">
        <v>-27.3</v>
      </c>
      <c r="C39">
        <v>8.1300000000000008</v>
      </c>
      <c r="D39" s="13">
        <f ca="1">IF(B39&lt;&gt;"",TRUNC(B39-Analyse!$AP$8,2),"")</f>
        <v>-27.4</v>
      </c>
      <c r="F39" s="1">
        <f t="shared" ca="1" si="13"/>
        <v>-27.4</v>
      </c>
      <c r="G39" s="12">
        <f ca="1">IF(F39&lt;&gt;"",ROW($D$5)+MATCH(F39,INDIRECT(Analyse!$AR$8):INDIRECT(Analyse!$AS$8)),"")</f>
        <v>40</v>
      </c>
      <c r="H39" s="1" t="str">
        <f t="shared" ca="1" si="0"/>
        <v>D40</v>
      </c>
      <c r="I39" s="1" t="str">
        <f t="shared" ca="1" si="1"/>
        <v>D39</v>
      </c>
      <c r="J39" s="1" t="str">
        <f t="shared" ca="1" si="2"/>
        <v>C40</v>
      </c>
      <c r="K39" s="1" t="str">
        <f t="shared" ca="1" si="3"/>
        <v>C39</v>
      </c>
      <c r="L39" s="10">
        <f t="shared" ca="1" si="4"/>
        <v>-9.9999999999999645E-2</v>
      </c>
      <c r="M39" s="10">
        <f t="shared" ca="1" si="5"/>
        <v>-9.9999999999997868E-2</v>
      </c>
      <c r="N39" s="2">
        <f t="shared" ca="1" si="6"/>
        <v>1.0000000000000178</v>
      </c>
      <c r="O39" s="10">
        <f t="shared" ca="1" si="7"/>
        <v>35.530000000000484</v>
      </c>
      <c r="P39" s="2">
        <f t="shared" ca="1" si="8"/>
        <v>8.129999999999999</v>
      </c>
      <c r="R39" s="1">
        <f t="shared" ca="1" si="9"/>
        <v>-27.4</v>
      </c>
      <c r="S39" s="2">
        <f t="shared" ca="1" si="10"/>
        <v>8.129999999999999</v>
      </c>
      <c r="T39" s="1">
        <f ca="1">IF(R39&lt;0,MATCH(ABS(R39),$R41:$R$1000,0)+ROW($R41)-1,"")</f>
        <v>587</v>
      </c>
      <c r="U39" s="1" t="str">
        <f t="shared" ca="1" si="11"/>
        <v>S587</v>
      </c>
      <c r="V39" s="11">
        <f t="shared" ca="1" si="12"/>
        <v>8.1300000000000008</v>
      </c>
      <c r="W39" s="11"/>
      <c r="X39" s="11"/>
      <c r="Y39" s="12" t="str">
        <f ca="1">IF(V39&lt;&gt;"",IF(ABS($R39)&lt;0.8*Analyse!$AO$8/2,ABS($V39-$S39)/(INDIRECT($X$5)/100),""),"")</f>
        <v/>
      </c>
      <c r="AL39" s="1"/>
      <c r="AM39" s="2"/>
    </row>
    <row r="40" spans="2:39" x14ac:dyDescent="0.2">
      <c r="B40">
        <v>-27.2</v>
      </c>
      <c r="C40">
        <v>8.23</v>
      </c>
      <c r="D40" s="13">
        <f ca="1">IF(B40&lt;&gt;"",TRUNC(B40-Analyse!$AP$8,2),"")</f>
        <v>-27.3</v>
      </c>
      <c r="F40" s="1">
        <f t="shared" ca="1" si="13"/>
        <v>-27.3</v>
      </c>
      <c r="G40" s="12">
        <f ca="1">IF(F40&lt;&gt;"",ROW($D$5)+MATCH(F40,INDIRECT(Analyse!$AR$8):INDIRECT(Analyse!$AS$8)),"")</f>
        <v>41</v>
      </c>
      <c r="H40" s="1" t="str">
        <f t="shared" ca="1" si="0"/>
        <v>D41</v>
      </c>
      <c r="I40" s="1" t="str">
        <f t="shared" ca="1" si="1"/>
        <v>D40</v>
      </c>
      <c r="J40" s="1" t="str">
        <f t="shared" ca="1" si="2"/>
        <v>C41</v>
      </c>
      <c r="K40" s="1" t="str">
        <f t="shared" ca="1" si="3"/>
        <v>C40</v>
      </c>
      <c r="L40" s="10">
        <f t="shared" ca="1" si="4"/>
        <v>-0.16999999999999993</v>
      </c>
      <c r="M40" s="10">
        <f t="shared" ca="1" si="5"/>
        <v>-0.10000000000000142</v>
      </c>
      <c r="N40" s="2">
        <f t="shared" ca="1" si="6"/>
        <v>1.6999999999999751</v>
      </c>
      <c r="O40" s="10">
        <f t="shared" ca="1" si="7"/>
        <v>54.639999999999318</v>
      </c>
      <c r="P40" s="2">
        <f t="shared" ca="1" si="8"/>
        <v>8.2299999999999969</v>
      </c>
      <c r="R40" s="1">
        <f t="shared" ca="1" si="9"/>
        <v>-27.3</v>
      </c>
      <c r="S40" s="2">
        <f t="shared" ca="1" si="10"/>
        <v>8.2299999999999969</v>
      </c>
      <c r="T40" s="1">
        <f ca="1">IF(R40&lt;0,MATCH(ABS(R40),$R42:$R$1000,0)+ROW($R42)-1,"")</f>
        <v>586</v>
      </c>
      <c r="U40" s="1" t="str">
        <f t="shared" ca="1" si="11"/>
        <v>S586</v>
      </c>
      <c r="V40" s="11">
        <f t="shared" ca="1" si="12"/>
        <v>8.2299999999999969</v>
      </c>
      <c r="W40" s="11"/>
      <c r="X40" s="11"/>
      <c r="Y40" s="12" t="str">
        <f ca="1">IF(V40&lt;&gt;"",IF(ABS($R40)&lt;0.8*Analyse!$AO$8/2,ABS($V40-$S40)/(INDIRECT($X$5)/100),""),"")</f>
        <v/>
      </c>
      <c r="AL40" s="1"/>
      <c r="AM40" s="2"/>
    </row>
    <row r="41" spans="2:39" x14ac:dyDescent="0.2">
      <c r="B41">
        <v>-27.1</v>
      </c>
      <c r="C41">
        <v>8.4</v>
      </c>
      <c r="D41" s="13">
        <f ca="1">IF(B41&lt;&gt;"",TRUNC(B41-Analyse!$AP$8,2),"")</f>
        <v>-27.2</v>
      </c>
      <c r="F41" s="1">
        <f t="shared" ca="1" si="13"/>
        <v>-27.2</v>
      </c>
      <c r="G41" s="12">
        <f ca="1">IF(F41&lt;&gt;"",ROW($D$5)+MATCH(F41,INDIRECT(Analyse!$AR$8):INDIRECT(Analyse!$AS$8)),"")</f>
        <v>42</v>
      </c>
      <c r="H41" s="1" t="str">
        <f t="shared" ca="1" si="0"/>
        <v>D42</v>
      </c>
      <c r="I41" s="1" t="str">
        <f t="shared" ca="1" si="1"/>
        <v>D41</v>
      </c>
      <c r="J41" s="1" t="str">
        <f t="shared" ca="1" si="2"/>
        <v>C42</v>
      </c>
      <c r="K41" s="1" t="str">
        <f t="shared" ca="1" si="3"/>
        <v>C41</v>
      </c>
      <c r="L41" s="10">
        <f t="shared" ca="1" si="4"/>
        <v>-7.0000000000000284E-2</v>
      </c>
      <c r="M41" s="10">
        <f t="shared" ca="1" si="5"/>
        <v>-9.9999999999997868E-2</v>
      </c>
      <c r="N41" s="2">
        <f t="shared" ca="1" si="6"/>
        <v>0.70000000000001772</v>
      </c>
      <c r="O41" s="10">
        <f t="shared" ca="1" si="7"/>
        <v>27.440000000000481</v>
      </c>
      <c r="P41" s="2">
        <f t="shared" ca="1" si="8"/>
        <v>8.3999999999999986</v>
      </c>
      <c r="R41" s="1">
        <f t="shared" ca="1" si="9"/>
        <v>-27.2</v>
      </c>
      <c r="S41" s="2">
        <f t="shared" ca="1" si="10"/>
        <v>8.3999999999999986</v>
      </c>
      <c r="T41" s="1">
        <f ca="1">IF(R41&lt;0,MATCH(ABS(R41),$R43:$R$1000,0)+ROW($R43)-1,"")</f>
        <v>585</v>
      </c>
      <c r="U41" s="1" t="str">
        <f t="shared" ca="1" si="11"/>
        <v>S585</v>
      </c>
      <c r="V41" s="11">
        <f t="shared" ca="1" si="12"/>
        <v>8.3999999999999986</v>
      </c>
      <c r="W41" s="11"/>
      <c r="X41" s="11"/>
      <c r="Y41" s="12" t="str">
        <f ca="1">IF(V41&lt;&gt;"",IF(ABS($R41)&lt;0.8*Analyse!$AO$8/2,ABS($V41-$S41)/(INDIRECT($X$5)/100),""),"")</f>
        <v/>
      </c>
      <c r="AL41" s="1"/>
      <c r="AM41" s="2"/>
    </row>
    <row r="42" spans="2:39" x14ac:dyDescent="0.2">
      <c r="B42">
        <v>-27</v>
      </c>
      <c r="C42">
        <v>8.4700000000000006</v>
      </c>
      <c r="D42" s="13">
        <f ca="1">IF(B42&lt;&gt;"",TRUNC(B42-Analyse!$AP$8,2),"")</f>
        <v>-27.1</v>
      </c>
      <c r="F42" s="1">
        <f t="shared" ca="1" si="13"/>
        <v>-27.1</v>
      </c>
      <c r="G42" s="12">
        <f ca="1">IF(F42&lt;&gt;"",ROW($D$5)+MATCH(F42,INDIRECT(Analyse!$AR$8):INDIRECT(Analyse!$AS$8)),"")</f>
        <v>43</v>
      </c>
      <c r="H42" s="1" t="str">
        <f t="shared" ca="1" si="0"/>
        <v>D43</v>
      </c>
      <c r="I42" s="1" t="str">
        <f t="shared" ca="1" si="1"/>
        <v>D42</v>
      </c>
      <c r="J42" s="1" t="str">
        <f t="shared" ca="1" si="2"/>
        <v>C43</v>
      </c>
      <c r="K42" s="1" t="str">
        <f t="shared" ca="1" si="3"/>
        <v>C42</v>
      </c>
      <c r="L42" s="10">
        <f t="shared" ca="1" si="4"/>
        <v>-0.19999999999999929</v>
      </c>
      <c r="M42" s="10">
        <f t="shared" ca="1" si="5"/>
        <v>-0.10000000000000142</v>
      </c>
      <c r="N42" s="2">
        <f t="shared" ca="1" si="6"/>
        <v>1.9999999999999645</v>
      </c>
      <c r="O42" s="10">
        <f t="shared" ca="1" si="7"/>
        <v>62.669999999999035</v>
      </c>
      <c r="P42" s="2">
        <f t="shared" ca="1" si="8"/>
        <v>8.4699999999999989</v>
      </c>
      <c r="R42" s="1">
        <f t="shared" ca="1" si="9"/>
        <v>-27.1</v>
      </c>
      <c r="S42" s="2">
        <f t="shared" ca="1" si="10"/>
        <v>8.4699999999999989</v>
      </c>
      <c r="T42" s="1">
        <f ca="1">IF(R42&lt;0,MATCH(ABS(R42),$R44:$R$1000,0)+ROW($R44)-1,"")</f>
        <v>584</v>
      </c>
      <c r="U42" s="1" t="str">
        <f t="shared" ca="1" si="11"/>
        <v>S584</v>
      </c>
      <c r="V42" s="11">
        <f t="shared" ca="1" si="12"/>
        <v>8.4699999999999989</v>
      </c>
      <c r="W42" s="11"/>
      <c r="X42" s="11"/>
      <c r="Y42" s="12" t="str">
        <f ca="1">IF(V42&lt;&gt;"",IF(ABS($R42)&lt;0.8*Analyse!$AO$8/2,ABS($V42-$S42)/(INDIRECT($X$5)/100),""),"")</f>
        <v/>
      </c>
      <c r="AL42" s="1"/>
      <c r="AM42" s="2"/>
    </row>
    <row r="43" spans="2:39" x14ac:dyDescent="0.2">
      <c r="B43">
        <v>-26.9</v>
      </c>
      <c r="C43">
        <v>8.67</v>
      </c>
      <c r="D43" s="13">
        <f ca="1">IF(B43&lt;&gt;"",TRUNC(B43-Analyse!$AP$8,2),"")</f>
        <v>-27</v>
      </c>
      <c r="F43" s="1">
        <f t="shared" ca="1" si="13"/>
        <v>-27</v>
      </c>
      <c r="G43" s="12">
        <f ca="1">IF(F43&lt;&gt;"",ROW($D$5)+MATCH(F43,INDIRECT(Analyse!$AR$8):INDIRECT(Analyse!$AS$8)),"")</f>
        <v>44</v>
      </c>
      <c r="H43" s="1" t="str">
        <f t="shared" ca="1" si="0"/>
        <v>D44</v>
      </c>
      <c r="I43" s="1" t="str">
        <f t="shared" ca="1" si="1"/>
        <v>D43</v>
      </c>
      <c r="J43" s="1" t="str">
        <f t="shared" ca="1" si="2"/>
        <v>C44</v>
      </c>
      <c r="K43" s="1" t="str">
        <f t="shared" ca="1" si="3"/>
        <v>C43</v>
      </c>
      <c r="L43" s="10">
        <f t="shared" ca="1" si="4"/>
        <v>-2.9999999999999361E-2</v>
      </c>
      <c r="M43" s="10">
        <f t="shared" ca="1" si="5"/>
        <v>-0.10000000000000142</v>
      </c>
      <c r="N43" s="2">
        <f t="shared" ca="1" si="6"/>
        <v>0.29999999999998933</v>
      </c>
      <c r="O43" s="10">
        <f t="shared" ca="1" si="7"/>
        <v>16.769999999999712</v>
      </c>
      <c r="P43" s="2">
        <f t="shared" ca="1" si="8"/>
        <v>8.67</v>
      </c>
      <c r="R43" s="1">
        <f t="shared" ca="1" si="9"/>
        <v>-27</v>
      </c>
      <c r="S43" s="2">
        <f t="shared" ca="1" si="10"/>
        <v>8.67</v>
      </c>
      <c r="T43" s="1">
        <f ca="1">IF(R43&lt;0,MATCH(ABS(R43),$R45:$R$1000,0)+ROW($R45)-1,"")</f>
        <v>583</v>
      </c>
      <c r="U43" s="1" t="str">
        <f t="shared" ca="1" si="11"/>
        <v>S583</v>
      </c>
      <c r="V43" s="11">
        <f t="shared" ca="1" si="12"/>
        <v>8.6700000000000017</v>
      </c>
      <c r="W43" s="11"/>
      <c r="X43" s="11"/>
      <c r="Y43" s="12" t="str">
        <f ca="1">IF(V43&lt;&gt;"",IF(ABS($R43)&lt;0.8*Analyse!$AO$8/2,ABS($V43-$S43)/(INDIRECT($X$5)/100),""),"")</f>
        <v/>
      </c>
      <c r="AL43" s="1"/>
      <c r="AM43" s="2"/>
    </row>
    <row r="44" spans="2:39" x14ac:dyDescent="0.2">
      <c r="B44">
        <v>-26.8</v>
      </c>
      <c r="C44">
        <v>8.6999999999999993</v>
      </c>
      <c r="D44" s="13">
        <f ca="1">IF(B44&lt;&gt;"",TRUNC(B44-Analyse!$AP$8,2),"")</f>
        <v>-26.9</v>
      </c>
      <c r="F44" s="1">
        <f t="shared" ca="1" si="13"/>
        <v>-26.9</v>
      </c>
      <c r="G44" s="12">
        <f ca="1">IF(F44&lt;&gt;"",ROW($D$5)+MATCH(F44,INDIRECT(Analyse!$AR$8):INDIRECT(Analyse!$AS$8)),"")</f>
        <v>45</v>
      </c>
      <c r="H44" s="1" t="str">
        <f t="shared" ca="1" si="0"/>
        <v>D45</v>
      </c>
      <c r="I44" s="1" t="str">
        <f t="shared" ca="1" si="1"/>
        <v>D44</v>
      </c>
      <c r="J44" s="1" t="str">
        <f t="shared" ca="1" si="2"/>
        <v>C45</v>
      </c>
      <c r="K44" s="1" t="str">
        <f t="shared" ca="1" si="3"/>
        <v>C44</v>
      </c>
      <c r="L44" s="10">
        <f t="shared" ca="1" si="4"/>
        <v>-7.0000000000000284E-2</v>
      </c>
      <c r="M44" s="10">
        <f t="shared" ca="1" si="5"/>
        <v>-9.9999999999997868E-2</v>
      </c>
      <c r="N44" s="2">
        <f t="shared" ca="1" si="6"/>
        <v>0.70000000000001772</v>
      </c>
      <c r="O44" s="10">
        <f t="shared" ca="1" si="7"/>
        <v>27.530000000000474</v>
      </c>
      <c r="P44" s="2">
        <f t="shared" ca="1" si="8"/>
        <v>8.6999999999999993</v>
      </c>
      <c r="R44" s="1">
        <f t="shared" ca="1" si="9"/>
        <v>-26.9</v>
      </c>
      <c r="S44" s="2">
        <f t="shared" ca="1" si="10"/>
        <v>8.6999999999999993</v>
      </c>
      <c r="T44" s="1">
        <f ca="1">IF(R44&lt;0,MATCH(ABS(R44),$R46:$R$1000,0)+ROW($R46)-1,"")</f>
        <v>582</v>
      </c>
      <c r="U44" s="1" t="str">
        <f t="shared" ca="1" si="11"/>
        <v>S582</v>
      </c>
      <c r="V44" s="11">
        <f t="shared" ca="1" si="12"/>
        <v>8.6999999999999993</v>
      </c>
      <c r="W44" s="11"/>
      <c r="X44" s="11"/>
      <c r="Y44" s="12" t="str">
        <f ca="1">IF(V44&lt;&gt;"",IF(ABS($R44)&lt;0.8*Analyse!$AO$8/2,ABS($V44-$S44)/(INDIRECT($X$5)/100),""),"")</f>
        <v/>
      </c>
      <c r="AL44" s="1"/>
      <c r="AM44" s="2"/>
    </row>
    <row r="45" spans="2:39" x14ac:dyDescent="0.2">
      <c r="B45">
        <v>-26.7</v>
      </c>
      <c r="C45">
        <v>8.77</v>
      </c>
      <c r="D45" s="13">
        <f ca="1">IF(B45&lt;&gt;"",TRUNC(B45-Analyse!$AP$8,2),"")</f>
        <v>-26.8</v>
      </c>
      <c r="F45" s="1">
        <f t="shared" ca="1" si="13"/>
        <v>-26.8</v>
      </c>
      <c r="G45" s="12">
        <f ca="1">IF(F45&lt;&gt;"",ROW($D$5)+MATCH(F45,INDIRECT(Analyse!$AR$8):INDIRECT(Analyse!$AS$8)),"")</f>
        <v>46</v>
      </c>
      <c r="H45" s="1" t="str">
        <f t="shared" ca="1" si="0"/>
        <v>D46</v>
      </c>
      <c r="I45" s="1" t="str">
        <f t="shared" ca="1" si="1"/>
        <v>D45</v>
      </c>
      <c r="J45" s="1" t="str">
        <f t="shared" ca="1" si="2"/>
        <v>C46</v>
      </c>
      <c r="K45" s="1" t="str">
        <f t="shared" ca="1" si="3"/>
        <v>C45</v>
      </c>
      <c r="L45" s="10">
        <f t="shared" ca="1" si="4"/>
        <v>-9.9999999999999645E-2</v>
      </c>
      <c r="M45" s="10">
        <f t="shared" ca="1" si="5"/>
        <v>-0.10000000000000142</v>
      </c>
      <c r="N45" s="2">
        <f t="shared" ca="1" si="6"/>
        <v>0.99999999999998224</v>
      </c>
      <c r="O45" s="10">
        <f t="shared" ca="1" si="7"/>
        <v>35.569999999999524</v>
      </c>
      <c r="P45" s="2">
        <f t="shared" ca="1" si="8"/>
        <v>8.77</v>
      </c>
      <c r="R45" s="1">
        <f t="shared" ca="1" si="9"/>
        <v>-26.8</v>
      </c>
      <c r="S45" s="2">
        <f t="shared" ca="1" si="10"/>
        <v>8.77</v>
      </c>
      <c r="T45" s="1">
        <f ca="1">IF(R45&lt;0,MATCH(ABS(R45),$R47:$R$1000,0)+ROW($R47)-1,"")</f>
        <v>581</v>
      </c>
      <c r="U45" s="1" t="str">
        <f t="shared" ca="1" si="11"/>
        <v>S581</v>
      </c>
      <c r="V45" s="11">
        <f t="shared" ca="1" si="12"/>
        <v>8.77</v>
      </c>
      <c r="W45" s="11"/>
      <c r="X45" s="11"/>
      <c r="Y45" s="12" t="str">
        <f ca="1">IF(V45&lt;&gt;"",IF(ABS($R45)&lt;0.8*Analyse!$AO$8/2,ABS($V45-$S45)/(INDIRECT($X$5)/100),""),"")</f>
        <v/>
      </c>
      <c r="AL45" s="1"/>
      <c r="AM45" s="2"/>
    </row>
    <row r="46" spans="2:39" x14ac:dyDescent="0.2">
      <c r="B46">
        <v>-26.6</v>
      </c>
      <c r="C46">
        <v>8.8699999999999992</v>
      </c>
      <c r="D46" s="13">
        <f ca="1">IF(B46&lt;&gt;"",TRUNC(B46-Analyse!$AP$8,2),"")</f>
        <v>-26.7</v>
      </c>
      <c r="F46" s="1">
        <f t="shared" ca="1" si="13"/>
        <v>-26.7</v>
      </c>
      <c r="G46" s="12">
        <f ca="1">IF(F46&lt;&gt;"",ROW($D$5)+MATCH(F46,INDIRECT(Analyse!$AR$8):INDIRECT(Analyse!$AS$8)),"")</f>
        <v>47</v>
      </c>
      <c r="H46" s="1" t="str">
        <f t="shared" ca="1" si="0"/>
        <v>D47</v>
      </c>
      <c r="I46" s="1" t="str">
        <f t="shared" ca="1" si="1"/>
        <v>D46</v>
      </c>
      <c r="J46" s="1" t="str">
        <f t="shared" ca="1" si="2"/>
        <v>C47</v>
      </c>
      <c r="K46" s="1" t="str">
        <f t="shared" ca="1" si="3"/>
        <v>C46</v>
      </c>
      <c r="L46" s="10">
        <f t="shared" ca="1" si="4"/>
        <v>-0.13000000000000078</v>
      </c>
      <c r="M46" s="10">
        <f t="shared" ca="1" si="5"/>
        <v>-9.9999999999997868E-2</v>
      </c>
      <c r="N46" s="2">
        <f t="shared" ca="1" si="6"/>
        <v>1.3000000000000356</v>
      </c>
      <c r="O46" s="10">
        <f t="shared" ca="1" si="7"/>
        <v>43.580000000000943</v>
      </c>
      <c r="P46" s="2">
        <f t="shared" ca="1" si="8"/>
        <v>8.8699999999999974</v>
      </c>
      <c r="R46" s="1">
        <f t="shared" ca="1" si="9"/>
        <v>-26.7</v>
      </c>
      <c r="S46" s="2">
        <f t="shared" ca="1" si="10"/>
        <v>8.8699999999999974</v>
      </c>
      <c r="T46" s="1">
        <f ca="1">IF(R46&lt;0,MATCH(ABS(R46),$R48:$R$1000,0)+ROW($R48)-1,"")</f>
        <v>580</v>
      </c>
      <c r="U46" s="1" t="str">
        <f t="shared" ca="1" si="11"/>
        <v>S580</v>
      </c>
      <c r="V46" s="11">
        <f t="shared" ca="1" si="12"/>
        <v>8.8699999999999974</v>
      </c>
      <c r="W46" s="11"/>
      <c r="X46" s="11"/>
      <c r="Y46" s="12" t="str">
        <f ca="1">IF(V46&lt;&gt;"",IF(ABS($R46)&lt;0.8*Analyse!$AO$8/2,ABS($V46-$S46)/(INDIRECT($X$5)/100),""),"")</f>
        <v/>
      </c>
      <c r="AL46" s="1"/>
      <c r="AM46" s="2"/>
    </row>
    <row r="47" spans="2:39" x14ac:dyDescent="0.2">
      <c r="B47">
        <v>-26.5</v>
      </c>
      <c r="C47">
        <v>9</v>
      </c>
      <c r="D47" s="13">
        <f ca="1">IF(B47&lt;&gt;"",TRUNC(B47-Analyse!$AP$8,2),"")</f>
        <v>-26.6</v>
      </c>
      <c r="F47" s="1">
        <f t="shared" ca="1" si="13"/>
        <v>-26.6</v>
      </c>
      <c r="G47" s="12">
        <f ca="1">IF(F47&lt;&gt;"",ROW($D$5)+MATCH(F47,INDIRECT(Analyse!$AR$8):INDIRECT(Analyse!$AS$8)),"")</f>
        <v>48</v>
      </c>
      <c r="H47" s="1" t="str">
        <f t="shared" ca="1" si="0"/>
        <v>D48</v>
      </c>
      <c r="I47" s="1" t="str">
        <f t="shared" ca="1" si="1"/>
        <v>D47</v>
      </c>
      <c r="J47" s="1" t="str">
        <f t="shared" ca="1" si="2"/>
        <v>C48</v>
      </c>
      <c r="K47" s="1" t="str">
        <f t="shared" ca="1" si="3"/>
        <v>C47</v>
      </c>
      <c r="L47" s="10">
        <f t="shared" ca="1" si="4"/>
        <v>-0.13000000000000078</v>
      </c>
      <c r="M47" s="10">
        <f t="shared" ca="1" si="5"/>
        <v>-0.10000000000000142</v>
      </c>
      <c r="N47" s="2">
        <f t="shared" ca="1" si="6"/>
        <v>1.2999999999999894</v>
      </c>
      <c r="O47" s="10">
        <f t="shared" ca="1" si="7"/>
        <v>43.579999999999721</v>
      </c>
      <c r="P47" s="2">
        <f t="shared" ca="1" si="8"/>
        <v>9</v>
      </c>
      <c r="R47" s="1">
        <f t="shared" ca="1" si="9"/>
        <v>-26.6</v>
      </c>
      <c r="S47" s="2">
        <f t="shared" ca="1" si="10"/>
        <v>9</v>
      </c>
      <c r="T47" s="1">
        <f ca="1">IF(R47&lt;0,MATCH(ABS(R47),$R49:$R$1000,0)+ROW($R49)-1,"")</f>
        <v>579</v>
      </c>
      <c r="U47" s="1" t="str">
        <f t="shared" ca="1" si="11"/>
        <v>S579</v>
      </c>
      <c r="V47" s="11">
        <f t="shared" ca="1" si="12"/>
        <v>9</v>
      </c>
      <c r="W47" s="11"/>
      <c r="X47" s="11"/>
      <c r="Y47" s="12" t="str">
        <f ca="1">IF(V47&lt;&gt;"",IF(ABS($R47)&lt;0.8*Analyse!$AO$8/2,ABS($V47-$S47)/(INDIRECT($X$5)/100),""),"")</f>
        <v/>
      </c>
      <c r="AL47" s="1"/>
      <c r="AM47" s="2"/>
    </row>
    <row r="48" spans="2:39" x14ac:dyDescent="0.2">
      <c r="B48">
        <v>-26.4</v>
      </c>
      <c r="C48">
        <v>9.1300000000000008</v>
      </c>
      <c r="D48" s="13">
        <f ca="1">IF(B48&lt;&gt;"",TRUNC(B48-Analyse!$AP$8,2),"")</f>
        <v>-26.5</v>
      </c>
      <c r="F48" s="1">
        <f t="shared" ca="1" si="13"/>
        <v>-26.5</v>
      </c>
      <c r="G48" s="12">
        <f ca="1">IF(F48&lt;&gt;"",ROW($D$5)+MATCH(F48,INDIRECT(Analyse!$AR$8):INDIRECT(Analyse!$AS$8)),"")</f>
        <v>49</v>
      </c>
      <c r="H48" s="1" t="str">
        <f t="shared" ca="1" si="0"/>
        <v>D49</v>
      </c>
      <c r="I48" s="1" t="str">
        <f t="shared" ca="1" si="1"/>
        <v>D48</v>
      </c>
      <c r="J48" s="1" t="str">
        <f t="shared" ca="1" si="2"/>
        <v>C49</v>
      </c>
      <c r="K48" s="1" t="str">
        <f t="shared" ca="1" si="3"/>
        <v>C48</v>
      </c>
      <c r="L48" s="10">
        <f t="shared" ca="1" si="4"/>
        <v>-3.9999999999999147E-2</v>
      </c>
      <c r="M48" s="10">
        <f t="shared" ca="1" si="5"/>
        <v>-0.10000000000000142</v>
      </c>
      <c r="N48" s="2">
        <f t="shared" ca="1" si="6"/>
        <v>0.39999999999998581</v>
      </c>
      <c r="O48" s="10">
        <f t="shared" ca="1" si="7"/>
        <v>19.729999999999627</v>
      </c>
      <c r="P48" s="2">
        <f t="shared" ca="1" si="8"/>
        <v>9.1300000000000026</v>
      </c>
      <c r="R48" s="1">
        <f t="shared" ca="1" si="9"/>
        <v>-26.5</v>
      </c>
      <c r="S48" s="2">
        <f t="shared" ca="1" si="10"/>
        <v>9.1300000000000026</v>
      </c>
      <c r="T48" s="1">
        <f ca="1">IF(R48&lt;0,MATCH(ABS(R48),$R50:$R$1000,0)+ROW($R50)-1,"")</f>
        <v>578</v>
      </c>
      <c r="U48" s="1" t="str">
        <f t="shared" ca="1" si="11"/>
        <v>S578</v>
      </c>
      <c r="V48" s="11">
        <f t="shared" ca="1" si="12"/>
        <v>9.1300000000000026</v>
      </c>
      <c r="W48" s="11"/>
      <c r="X48" s="11"/>
      <c r="Y48" s="12" t="str">
        <f ca="1">IF(V48&lt;&gt;"",IF(ABS($R48)&lt;0.8*Analyse!$AO$8/2,ABS($V48-$S48)/(INDIRECT($X$5)/100),""),"")</f>
        <v/>
      </c>
      <c r="AL48" s="1"/>
      <c r="AM48" s="2"/>
    </row>
    <row r="49" spans="2:39" x14ac:dyDescent="0.2">
      <c r="B49">
        <v>-26.3</v>
      </c>
      <c r="C49">
        <v>9.17</v>
      </c>
      <c r="D49" s="13">
        <f ca="1">IF(B49&lt;&gt;"",TRUNC(B49-Analyse!$AP$8,2),"")</f>
        <v>-26.4</v>
      </c>
      <c r="F49" s="1">
        <f t="shared" ca="1" si="13"/>
        <v>-26.4</v>
      </c>
      <c r="G49" s="12">
        <f ca="1">IF(F49&lt;&gt;"",ROW($D$5)+MATCH(F49,INDIRECT(Analyse!$AR$8):INDIRECT(Analyse!$AS$8)),"")</f>
        <v>50</v>
      </c>
      <c r="H49" s="1" t="str">
        <f t="shared" ca="1" si="0"/>
        <v>D50</v>
      </c>
      <c r="I49" s="1" t="str">
        <f t="shared" ca="1" si="1"/>
        <v>D49</v>
      </c>
      <c r="J49" s="1" t="str">
        <f t="shared" ca="1" si="2"/>
        <v>C50</v>
      </c>
      <c r="K49" s="1" t="str">
        <f t="shared" ca="1" si="3"/>
        <v>C49</v>
      </c>
      <c r="L49" s="10">
        <f t="shared" ca="1" si="4"/>
        <v>-9.9999999999999645E-2</v>
      </c>
      <c r="M49" s="10">
        <f t="shared" ca="1" si="5"/>
        <v>-9.9999999999997868E-2</v>
      </c>
      <c r="N49" s="2">
        <f t="shared" ca="1" si="6"/>
        <v>1.0000000000000178</v>
      </c>
      <c r="O49" s="10">
        <f t="shared" ca="1" si="7"/>
        <v>35.570000000000469</v>
      </c>
      <c r="P49" s="2">
        <f t="shared" ca="1" si="8"/>
        <v>9.1700000000000017</v>
      </c>
      <c r="R49" s="1">
        <f t="shared" ca="1" si="9"/>
        <v>-26.4</v>
      </c>
      <c r="S49" s="2">
        <f t="shared" ca="1" si="10"/>
        <v>9.1700000000000017</v>
      </c>
      <c r="T49" s="1">
        <f ca="1">IF(R49&lt;0,MATCH(ABS(R49),$R51:$R$1000,0)+ROW($R51)-1,"")</f>
        <v>577</v>
      </c>
      <c r="U49" s="1" t="str">
        <f t="shared" ca="1" si="11"/>
        <v>S577</v>
      </c>
      <c r="V49" s="11">
        <f t="shared" ca="1" si="12"/>
        <v>9.1700000000000017</v>
      </c>
      <c r="W49" s="11"/>
      <c r="X49" s="11"/>
      <c r="Y49" s="12" t="str">
        <f ca="1">IF(V49&lt;&gt;"",IF(ABS($R49)&lt;0.8*Analyse!$AO$8/2,ABS($V49-$S49)/(INDIRECT($X$5)/100),""),"")</f>
        <v/>
      </c>
      <c r="AL49" s="1"/>
      <c r="AM49" s="2"/>
    </row>
    <row r="50" spans="2:39" x14ac:dyDescent="0.2">
      <c r="B50">
        <v>-26.2</v>
      </c>
      <c r="C50">
        <v>9.27</v>
      </c>
      <c r="D50" s="13">
        <f ca="1">IF(B50&lt;&gt;"",TRUNC(B50-Analyse!$AP$8,2),"")</f>
        <v>-26.3</v>
      </c>
      <c r="F50" s="1">
        <f t="shared" ca="1" si="13"/>
        <v>-26.3</v>
      </c>
      <c r="G50" s="12">
        <f ca="1">IF(F50&lt;&gt;"",ROW($D$5)+MATCH(F50,INDIRECT(Analyse!$AR$8):INDIRECT(Analyse!$AS$8)),"")</f>
        <v>51</v>
      </c>
      <c r="H50" s="1" t="str">
        <f t="shared" ca="1" si="0"/>
        <v>D51</v>
      </c>
      <c r="I50" s="1" t="str">
        <f t="shared" ca="1" si="1"/>
        <v>D50</v>
      </c>
      <c r="J50" s="1" t="str">
        <f t="shared" ca="1" si="2"/>
        <v>C51</v>
      </c>
      <c r="K50" s="1" t="str">
        <f t="shared" ca="1" si="3"/>
        <v>C50</v>
      </c>
      <c r="L50" s="10">
        <f t="shared" ca="1" si="4"/>
        <v>-0.13000000000000078</v>
      </c>
      <c r="M50" s="10">
        <f t="shared" ca="1" si="5"/>
        <v>-0.10000000000000142</v>
      </c>
      <c r="N50" s="2">
        <f t="shared" ca="1" si="6"/>
        <v>1.2999999999999894</v>
      </c>
      <c r="O50" s="10">
        <f t="shared" ca="1" si="7"/>
        <v>43.459999999999724</v>
      </c>
      <c r="P50" s="2">
        <f t="shared" ca="1" si="8"/>
        <v>9.2700000000000031</v>
      </c>
      <c r="R50" s="1">
        <f t="shared" ca="1" si="9"/>
        <v>-26.3</v>
      </c>
      <c r="S50" s="2">
        <f t="shared" ca="1" si="10"/>
        <v>9.2700000000000031</v>
      </c>
      <c r="T50" s="1">
        <f ca="1">IF(R50&lt;0,MATCH(ABS(R50),$R52:$R$1000,0)+ROW($R52)-1,"")</f>
        <v>576</v>
      </c>
      <c r="U50" s="1" t="str">
        <f t="shared" ca="1" si="11"/>
        <v>S576</v>
      </c>
      <c r="V50" s="11">
        <f t="shared" ca="1" si="12"/>
        <v>9.27</v>
      </c>
      <c r="W50" s="11"/>
      <c r="X50" s="11"/>
      <c r="Y50" s="12" t="str">
        <f ca="1">IF(V50&lt;&gt;"",IF(ABS($R50)&lt;0.8*Analyse!$AO$8/2,ABS($V50-$S50)/(INDIRECT($X$5)/100),""),"")</f>
        <v/>
      </c>
      <c r="AL50" s="1"/>
      <c r="AM50" s="2"/>
    </row>
    <row r="51" spans="2:39" x14ac:dyDescent="0.2">
      <c r="B51">
        <v>-26.1</v>
      </c>
      <c r="C51">
        <v>9.4</v>
      </c>
      <c r="D51" s="13">
        <f ca="1">IF(B51&lt;&gt;"",TRUNC(B51-Analyse!$AP$8,2),"")</f>
        <v>-26.2</v>
      </c>
      <c r="F51" s="1">
        <f t="shared" ca="1" si="13"/>
        <v>-26.2</v>
      </c>
      <c r="G51" s="12">
        <f ca="1">IF(F51&lt;&gt;"",ROW($D$5)+MATCH(F51,INDIRECT(Analyse!$AR$8):INDIRECT(Analyse!$AS$8)),"")</f>
        <v>52</v>
      </c>
      <c r="H51" s="1" t="str">
        <f t="shared" ca="1" si="0"/>
        <v>D52</v>
      </c>
      <c r="I51" s="1" t="str">
        <f t="shared" ca="1" si="1"/>
        <v>D51</v>
      </c>
      <c r="J51" s="1" t="str">
        <f t="shared" ca="1" si="2"/>
        <v>C52</v>
      </c>
      <c r="K51" s="1" t="str">
        <f t="shared" ca="1" si="3"/>
        <v>C51</v>
      </c>
      <c r="L51" s="10">
        <f t="shared" ca="1" si="4"/>
        <v>-0.16999999999999993</v>
      </c>
      <c r="M51" s="10">
        <f t="shared" ca="1" si="5"/>
        <v>-9.9999999999997868E-2</v>
      </c>
      <c r="N51" s="2">
        <f t="shared" ca="1" si="6"/>
        <v>1.7000000000000355</v>
      </c>
      <c r="O51" s="10">
        <f t="shared" ca="1" si="7"/>
        <v>53.940000000000929</v>
      </c>
      <c r="P51" s="2">
        <f t="shared" ca="1" si="8"/>
        <v>9.3999999999999986</v>
      </c>
      <c r="R51" s="1">
        <f t="shared" ca="1" si="9"/>
        <v>-26.2</v>
      </c>
      <c r="S51" s="2">
        <f t="shared" ca="1" si="10"/>
        <v>9.3999999999999986</v>
      </c>
      <c r="T51" s="1">
        <f ca="1">IF(R51&lt;0,MATCH(ABS(R51),$R53:$R$1000,0)+ROW($R53)-1,"")</f>
        <v>575</v>
      </c>
      <c r="U51" s="1" t="str">
        <f t="shared" ca="1" si="11"/>
        <v>S575</v>
      </c>
      <c r="V51" s="11">
        <f t="shared" ca="1" si="12"/>
        <v>9.3999999999999986</v>
      </c>
      <c r="W51" s="11"/>
      <c r="X51" s="11"/>
      <c r="Y51" s="12" t="str">
        <f ca="1">IF(V51&lt;&gt;"",IF(ABS($R51)&lt;0.8*Analyse!$AO$8/2,ABS($V51-$S51)/(INDIRECT($X$5)/100),""),"")</f>
        <v/>
      </c>
      <c r="AL51" s="1"/>
      <c r="AM51" s="2"/>
    </row>
    <row r="52" spans="2:39" x14ac:dyDescent="0.2">
      <c r="B52">
        <v>-26</v>
      </c>
      <c r="C52">
        <v>9.57</v>
      </c>
      <c r="D52" s="13">
        <f ca="1">IF(B52&lt;&gt;"",TRUNC(B52-Analyse!$AP$8,2),"")</f>
        <v>-26.1</v>
      </c>
      <c r="F52" s="1">
        <f t="shared" ca="1" si="13"/>
        <v>-26.1</v>
      </c>
      <c r="G52" s="12">
        <f ca="1">IF(F52&lt;&gt;"",ROW($D$5)+MATCH(F52,INDIRECT(Analyse!$AR$8):INDIRECT(Analyse!$AS$8)),"")</f>
        <v>53</v>
      </c>
      <c r="H52" s="1" t="str">
        <f t="shared" ca="1" si="0"/>
        <v>D53</v>
      </c>
      <c r="I52" s="1" t="str">
        <f t="shared" ca="1" si="1"/>
        <v>D52</v>
      </c>
      <c r="J52" s="1" t="str">
        <f t="shared" ca="1" si="2"/>
        <v>C53</v>
      </c>
      <c r="K52" s="1" t="str">
        <f t="shared" ca="1" si="3"/>
        <v>C52</v>
      </c>
      <c r="L52" s="10">
        <f t="shared" ca="1" si="4"/>
        <v>-0.19999999999999929</v>
      </c>
      <c r="M52" s="10">
        <f t="shared" ca="1" si="5"/>
        <v>-0.10000000000000142</v>
      </c>
      <c r="N52" s="2">
        <f t="shared" ca="1" si="6"/>
        <v>1.9999999999999645</v>
      </c>
      <c r="O52" s="10">
        <f t="shared" ca="1" si="7"/>
        <v>61.769999999999072</v>
      </c>
      <c r="P52" s="2">
        <f t="shared" ca="1" si="8"/>
        <v>9.57</v>
      </c>
      <c r="R52" s="1">
        <f t="shared" ca="1" si="9"/>
        <v>-26.1</v>
      </c>
      <c r="S52" s="2">
        <f t="shared" ca="1" si="10"/>
        <v>9.57</v>
      </c>
      <c r="T52" s="1">
        <f ca="1">IF(R52&lt;0,MATCH(ABS(R52),$R54:$R$1000,0)+ROW($R54)-1,"")</f>
        <v>574</v>
      </c>
      <c r="U52" s="1" t="str">
        <f t="shared" ca="1" si="11"/>
        <v>S574</v>
      </c>
      <c r="V52" s="11">
        <f t="shared" ca="1" si="12"/>
        <v>9.57</v>
      </c>
      <c r="W52" s="11"/>
      <c r="X52" s="11"/>
      <c r="Y52" s="12" t="str">
        <f ca="1">IF(V52&lt;&gt;"",IF(ABS($R52)&lt;0.8*Analyse!$AO$8/2,ABS($V52-$S52)/(INDIRECT($X$5)/100),""),"")</f>
        <v/>
      </c>
      <c r="AL52" s="1"/>
      <c r="AM52" s="2"/>
    </row>
    <row r="53" spans="2:39" x14ac:dyDescent="0.2">
      <c r="B53">
        <v>-25.9</v>
      </c>
      <c r="C53">
        <v>9.77</v>
      </c>
      <c r="D53" s="13">
        <f ca="1">IF(B53&lt;&gt;"",TRUNC(B53-Analyse!$AP$8,2),"")</f>
        <v>-26</v>
      </c>
      <c r="F53" s="1">
        <f t="shared" ca="1" si="13"/>
        <v>-26</v>
      </c>
      <c r="G53" s="12">
        <f ca="1">IF(F53&lt;&gt;"",ROW($D$5)+MATCH(F53,INDIRECT(Analyse!$AR$8):INDIRECT(Analyse!$AS$8)),"")</f>
        <v>54</v>
      </c>
      <c r="H53" s="1" t="str">
        <f t="shared" ca="1" si="0"/>
        <v>D54</v>
      </c>
      <c r="I53" s="1" t="str">
        <f t="shared" ca="1" si="1"/>
        <v>D53</v>
      </c>
      <c r="J53" s="1" t="str">
        <f t="shared" ca="1" si="2"/>
        <v>C54</v>
      </c>
      <c r="K53" s="1" t="str">
        <f t="shared" ca="1" si="3"/>
        <v>C53</v>
      </c>
      <c r="L53" s="10">
        <f t="shared" ca="1" si="4"/>
        <v>-0.13000000000000078</v>
      </c>
      <c r="M53" s="10">
        <f t="shared" ca="1" si="5"/>
        <v>-0.10000000000000142</v>
      </c>
      <c r="N53" s="2">
        <f t="shared" ca="1" si="6"/>
        <v>1.2999999999999894</v>
      </c>
      <c r="O53" s="10">
        <f t="shared" ca="1" si="7"/>
        <v>43.569999999999723</v>
      </c>
      <c r="P53" s="2">
        <f t="shared" ca="1" si="8"/>
        <v>9.769999999999996</v>
      </c>
      <c r="R53" s="1">
        <f t="shared" ca="1" si="9"/>
        <v>-26</v>
      </c>
      <c r="S53" s="2">
        <f t="shared" ca="1" si="10"/>
        <v>9.769999999999996</v>
      </c>
      <c r="T53" s="1">
        <f ca="1">IF(R53&lt;0,MATCH(ABS(R53),$R55:$R$1000,0)+ROW($R55)-1,"")</f>
        <v>573</v>
      </c>
      <c r="U53" s="1" t="str">
        <f t="shared" ca="1" si="11"/>
        <v>S573</v>
      </c>
      <c r="V53" s="11">
        <f t="shared" ca="1" si="12"/>
        <v>9.769999999999996</v>
      </c>
      <c r="W53" s="11"/>
      <c r="X53" s="11"/>
      <c r="Y53" s="12" t="str">
        <f ca="1">IF(V53&lt;&gt;"",IF(ABS($R53)&lt;0.8*Analyse!$AO$8/2,ABS($V53-$S53)/(INDIRECT($X$5)/100),""),"")</f>
        <v/>
      </c>
      <c r="AL53" s="1"/>
      <c r="AM53" s="2"/>
    </row>
    <row r="54" spans="2:39" x14ac:dyDescent="0.2">
      <c r="B54">
        <v>-25.8</v>
      </c>
      <c r="C54">
        <v>9.9</v>
      </c>
      <c r="D54" s="13">
        <f ca="1">IF(B54&lt;&gt;"",TRUNC(B54-Analyse!$AP$8,2),"")</f>
        <v>-25.9</v>
      </c>
      <c r="F54" s="1">
        <f t="shared" ca="1" si="13"/>
        <v>-25.9</v>
      </c>
      <c r="G54" s="12">
        <f ca="1">IF(F54&lt;&gt;"",ROW($D$5)+MATCH(F54,INDIRECT(Analyse!$AR$8):INDIRECT(Analyse!$AS$8)),"")</f>
        <v>55</v>
      </c>
      <c r="H54" s="1" t="str">
        <f t="shared" ca="1" si="0"/>
        <v>D55</v>
      </c>
      <c r="I54" s="1" t="str">
        <f t="shared" ca="1" si="1"/>
        <v>D54</v>
      </c>
      <c r="J54" s="1" t="str">
        <f t="shared" ca="1" si="2"/>
        <v>C55</v>
      </c>
      <c r="K54" s="1" t="str">
        <f t="shared" ca="1" si="3"/>
        <v>C54</v>
      </c>
      <c r="L54" s="10">
        <f t="shared" ca="1" si="4"/>
        <v>-0.12999999999999901</v>
      </c>
      <c r="M54" s="10">
        <f t="shared" ca="1" si="5"/>
        <v>-9.9999999999997868E-2</v>
      </c>
      <c r="N54" s="2">
        <f t="shared" ca="1" si="6"/>
        <v>1.3000000000000178</v>
      </c>
      <c r="O54" s="10">
        <f t="shared" ca="1" si="7"/>
        <v>43.570000000000455</v>
      </c>
      <c r="P54" s="2">
        <f t="shared" ca="1" si="8"/>
        <v>9.8999999999999986</v>
      </c>
      <c r="R54" s="1">
        <f t="shared" ca="1" si="9"/>
        <v>-25.9</v>
      </c>
      <c r="S54" s="2">
        <f t="shared" ca="1" si="10"/>
        <v>9.8999999999999986</v>
      </c>
      <c r="T54" s="1">
        <f ca="1">IF(R54&lt;0,MATCH(ABS(R54),$R56:$R$1000,0)+ROW($R56)-1,"")</f>
        <v>572</v>
      </c>
      <c r="U54" s="1" t="str">
        <f t="shared" ca="1" si="11"/>
        <v>S572</v>
      </c>
      <c r="V54" s="11">
        <f t="shared" ca="1" si="12"/>
        <v>9.8999999999999986</v>
      </c>
      <c r="W54" s="11"/>
      <c r="X54" s="11"/>
      <c r="Y54" s="12" t="str">
        <f ca="1">IF(V54&lt;&gt;"",IF(ABS($R54)&lt;0.8*Analyse!$AO$8/2,ABS($V54-$S54)/(INDIRECT($X$5)/100),""),"")</f>
        <v/>
      </c>
      <c r="AL54" s="1"/>
      <c r="AM54" s="2"/>
    </row>
    <row r="55" spans="2:39" x14ac:dyDescent="0.2">
      <c r="B55">
        <v>-25.7</v>
      </c>
      <c r="C55">
        <v>10.029999999999999</v>
      </c>
      <c r="D55" s="13">
        <f ca="1">IF(B55&lt;&gt;"",TRUNC(B55-Analyse!$AP$8,2),"")</f>
        <v>-25.8</v>
      </c>
      <c r="F55" s="1">
        <f t="shared" ca="1" si="13"/>
        <v>-25.8</v>
      </c>
      <c r="G55" s="12">
        <f ca="1">IF(F55&lt;&gt;"",ROW($D$5)+MATCH(F55,INDIRECT(Analyse!$AR$8):INDIRECT(Analyse!$AS$8)),"")</f>
        <v>56</v>
      </c>
      <c r="H55" s="1" t="str">
        <f t="shared" ca="1" si="0"/>
        <v>D56</v>
      </c>
      <c r="I55" s="1" t="str">
        <f t="shared" ca="1" si="1"/>
        <v>D55</v>
      </c>
      <c r="J55" s="1" t="str">
        <f t="shared" ca="1" si="2"/>
        <v>C56</v>
      </c>
      <c r="K55" s="1" t="str">
        <f t="shared" ca="1" si="3"/>
        <v>C55</v>
      </c>
      <c r="L55" s="10">
        <f t="shared" ca="1" si="4"/>
        <v>-0.14000000000000057</v>
      </c>
      <c r="M55" s="10">
        <f t="shared" ca="1" si="5"/>
        <v>-0.10000000000000142</v>
      </c>
      <c r="N55" s="2">
        <f t="shared" ca="1" si="6"/>
        <v>1.3999999999999857</v>
      </c>
      <c r="O55" s="10">
        <f t="shared" ca="1" si="7"/>
        <v>46.149999999999636</v>
      </c>
      <c r="P55" s="2">
        <f t="shared" ca="1" si="8"/>
        <v>10.030000000000001</v>
      </c>
      <c r="R55" s="1">
        <f t="shared" ca="1" si="9"/>
        <v>-25.8</v>
      </c>
      <c r="S55" s="2">
        <f t="shared" ca="1" si="10"/>
        <v>10.030000000000001</v>
      </c>
      <c r="T55" s="1">
        <f ca="1">IF(R55&lt;0,MATCH(ABS(R55),$R57:$R$1000,0)+ROW($R57)-1,"")</f>
        <v>571</v>
      </c>
      <c r="U55" s="1" t="str">
        <f t="shared" ca="1" si="11"/>
        <v>S571</v>
      </c>
      <c r="V55" s="11">
        <f t="shared" ca="1" si="12"/>
        <v>10.030000000000001</v>
      </c>
      <c r="W55" s="11"/>
      <c r="X55" s="11"/>
      <c r="Y55" s="12" t="str">
        <f ca="1">IF(V55&lt;&gt;"",IF(ABS($R55)&lt;0.8*Analyse!$AO$8/2,ABS($V55-$S55)/(INDIRECT($X$5)/100),""),"")</f>
        <v/>
      </c>
      <c r="AL55" s="1"/>
      <c r="AM55" s="2"/>
    </row>
    <row r="56" spans="2:39" x14ac:dyDescent="0.2">
      <c r="B56">
        <v>-25.6</v>
      </c>
      <c r="C56">
        <v>10.17</v>
      </c>
      <c r="D56" s="13">
        <f ca="1">IF(B56&lt;&gt;"",TRUNC(B56-Analyse!$AP$8,2),"")</f>
        <v>-25.7</v>
      </c>
      <c r="F56" s="1">
        <f t="shared" ca="1" si="13"/>
        <v>-25.7</v>
      </c>
      <c r="G56" s="12">
        <f ca="1">IF(F56&lt;&gt;"",ROW($D$5)+MATCH(F56,INDIRECT(Analyse!$AR$8):INDIRECT(Analyse!$AS$8)),"")</f>
        <v>57</v>
      </c>
      <c r="H56" s="1" t="str">
        <f t="shared" ca="1" si="0"/>
        <v>D57</v>
      </c>
      <c r="I56" s="1" t="str">
        <f t="shared" ca="1" si="1"/>
        <v>D56</v>
      </c>
      <c r="J56" s="1" t="str">
        <f t="shared" ca="1" si="2"/>
        <v>C57</v>
      </c>
      <c r="K56" s="1" t="str">
        <f t="shared" ca="1" si="3"/>
        <v>C56</v>
      </c>
      <c r="L56" s="10">
        <f t="shared" ca="1" si="4"/>
        <v>-0.13000000000000078</v>
      </c>
      <c r="M56" s="10">
        <f t="shared" ca="1" si="5"/>
        <v>-9.9999999999997868E-2</v>
      </c>
      <c r="N56" s="2">
        <f t="shared" ca="1" si="6"/>
        <v>1.3000000000000356</v>
      </c>
      <c r="O56" s="10">
        <f t="shared" ca="1" si="7"/>
        <v>43.580000000000915</v>
      </c>
      <c r="P56" s="2">
        <f t="shared" ca="1" si="8"/>
        <v>10.170000000000002</v>
      </c>
      <c r="R56" s="1">
        <f t="shared" ca="1" si="9"/>
        <v>-25.7</v>
      </c>
      <c r="S56" s="2">
        <f t="shared" ca="1" si="10"/>
        <v>10.170000000000002</v>
      </c>
      <c r="T56" s="1">
        <f ca="1">IF(R56&lt;0,MATCH(ABS(R56),$R58:$R$1000,0)+ROW($R58)-1,"")</f>
        <v>570</v>
      </c>
      <c r="U56" s="1" t="str">
        <f t="shared" ca="1" si="11"/>
        <v>S570</v>
      </c>
      <c r="V56" s="11">
        <f t="shared" ca="1" si="12"/>
        <v>10.170000000000002</v>
      </c>
      <c r="W56" s="11"/>
      <c r="X56" s="11"/>
      <c r="Y56" s="12" t="str">
        <f ca="1">IF(V56&lt;&gt;"",IF(ABS($R56)&lt;0.8*Analyse!$AO$8/2,ABS($V56-$S56)/(INDIRECT($X$5)/100),""),"")</f>
        <v/>
      </c>
      <c r="AL56" s="1"/>
      <c r="AM56" s="2"/>
    </row>
    <row r="57" spans="2:39" x14ac:dyDescent="0.2">
      <c r="B57">
        <v>-25.5</v>
      </c>
      <c r="C57">
        <v>10.3</v>
      </c>
      <c r="D57" s="13">
        <f ca="1">IF(B57&lt;&gt;"",TRUNC(B57-Analyse!$AP$8,2),"")</f>
        <v>-25.6</v>
      </c>
      <c r="F57" s="1">
        <f t="shared" ca="1" si="13"/>
        <v>-25.6</v>
      </c>
      <c r="G57" s="12">
        <f ca="1">IF(F57&lt;&gt;"",ROW($D$5)+MATCH(F57,INDIRECT(Analyse!$AR$8):INDIRECT(Analyse!$AS$8)),"")</f>
        <v>58</v>
      </c>
      <c r="H57" s="1" t="str">
        <f t="shared" ca="1" si="0"/>
        <v>D58</v>
      </c>
      <c r="I57" s="1" t="str">
        <f t="shared" ca="1" si="1"/>
        <v>D57</v>
      </c>
      <c r="J57" s="1" t="str">
        <f t="shared" ca="1" si="2"/>
        <v>C58</v>
      </c>
      <c r="K57" s="1" t="str">
        <f t="shared" ca="1" si="3"/>
        <v>C57</v>
      </c>
      <c r="L57" s="10">
        <f t="shared" ca="1" si="4"/>
        <v>-0.22999999999999865</v>
      </c>
      <c r="M57" s="10">
        <f t="shared" ca="1" si="5"/>
        <v>-0.10000000000000142</v>
      </c>
      <c r="N57" s="2">
        <f t="shared" ca="1" si="6"/>
        <v>2.2999999999999536</v>
      </c>
      <c r="O57" s="10">
        <f t="shared" ca="1" si="7"/>
        <v>69.179999999998813</v>
      </c>
      <c r="P57" s="2">
        <f t="shared" ca="1" si="8"/>
        <v>10.299999999999997</v>
      </c>
      <c r="R57" s="1">
        <f t="shared" ca="1" si="9"/>
        <v>-25.6</v>
      </c>
      <c r="S57" s="2">
        <f t="shared" ca="1" si="10"/>
        <v>10.299999999999997</v>
      </c>
      <c r="T57" s="1">
        <f ca="1">IF(R57&lt;0,MATCH(ABS(R57),$R59:$R$1000,0)+ROW($R59)-1,"")</f>
        <v>569</v>
      </c>
      <c r="U57" s="1" t="str">
        <f t="shared" ca="1" si="11"/>
        <v>S569</v>
      </c>
      <c r="V57" s="11">
        <f t="shared" ca="1" si="12"/>
        <v>10.299999999999997</v>
      </c>
      <c r="W57" s="11"/>
      <c r="X57" s="11"/>
      <c r="Y57" s="12" t="str">
        <f ca="1">IF(V57&lt;&gt;"",IF(ABS($R57)&lt;0.8*Analyse!$AO$8/2,ABS($V57-$S57)/(INDIRECT($X$5)/100),""),"")</f>
        <v/>
      </c>
      <c r="AL57" s="1"/>
      <c r="AM57" s="2"/>
    </row>
    <row r="58" spans="2:39" x14ac:dyDescent="0.2">
      <c r="B58">
        <v>-25.4</v>
      </c>
      <c r="C58">
        <v>10.53</v>
      </c>
      <c r="D58" s="13">
        <f ca="1">IF(B58&lt;&gt;"",TRUNC(B58-Analyse!$AP$8,2),"")</f>
        <v>-25.5</v>
      </c>
      <c r="F58" s="1">
        <f t="shared" ca="1" si="13"/>
        <v>-25.5</v>
      </c>
      <c r="G58" s="12">
        <f ca="1">IF(F58&lt;&gt;"",ROW($D$5)+MATCH(F58,INDIRECT(Analyse!$AR$8):INDIRECT(Analyse!$AS$8)),"")</f>
        <v>59</v>
      </c>
      <c r="H58" s="1" t="str">
        <f t="shared" ca="1" si="0"/>
        <v>D59</v>
      </c>
      <c r="I58" s="1" t="str">
        <f t="shared" ca="1" si="1"/>
        <v>D58</v>
      </c>
      <c r="J58" s="1" t="str">
        <f t="shared" ca="1" si="2"/>
        <v>C59</v>
      </c>
      <c r="K58" s="1" t="str">
        <f t="shared" ca="1" si="3"/>
        <v>C58</v>
      </c>
      <c r="L58" s="10">
        <f t="shared" ca="1" si="4"/>
        <v>-0.16999999999999993</v>
      </c>
      <c r="M58" s="10">
        <f t="shared" ca="1" si="5"/>
        <v>-0.10000000000000142</v>
      </c>
      <c r="N58" s="2">
        <f t="shared" ca="1" si="6"/>
        <v>1.6999999999999751</v>
      </c>
      <c r="O58" s="10">
        <f t="shared" ca="1" si="7"/>
        <v>53.879999999999363</v>
      </c>
      <c r="P58" s="2">
        <f t="shared" ca="1" si="8"/>
        <v>10.530000000000001</v>
      </c>
      <c r="R58" s="1">
        <f t="shared" ca="1" si="9"/>
        <v>-25.5</v>
      </c>
      <c r="S58" s="2">
        <f t="shared" ca="1" si="10"/>
        <v>10.530000000000001</v>
      </c>
      <c r="T58" s="1">
        <f ca="1">IF(R58&lt;0,MATCH(ABS(R58),$R60:$R$1000,0)+ROW($R60)-1,"")</f>
        <v>568</v>
      </c>
      <c r="U58" s="1" t="str">
        <f t="shared" ca="1" si="11"/>
        <v>S568</v>
      </c>
      <c r="V58" s="11">
        <f t="shared" ca="1" si="12"/>
        <v>10.519999999999996</v>
      </c>
      <c r="W58" s="11"/>
      <c r="X58" s="11"/>
      <c r="Y58" s="12" t="str">
        <f ca="1">IF(V58&lt;&gt;"",IF(ABS($R58)&lt;0.8*Analyse!$AO$8/2,ABS($V58-$S58)/(INDIRECT($X$5)/100),""),"")</f>
        <v/>
      </c>
      <c r="AL58" s="1"/>
      <c r="AM58" s="2"/>
    </row>
    <row r="59" spans="2:39" x14ac:dyDescent="0.2">
      <c r="B59">
        <v>-25.3</v>
      </c>
      <c r="C59">
        <v>10.7</v>
      </c>
      <c r="D59" s="13">
        <f ca="1">IF(B59&lt;&gt;"",TRUNC(B59-Analyse!$AP$8,2),"")</f>
        <v>-25.4</v>
      </c>
      <c r="F59" s="1">
        <f t="shared" ca="1" si="13"/>
        <v>-25.4</v>
      </c>
      <c r="G59" s="12">
        <f ca="1">IF(F59&lt;&gt;"",ROW($D$5)+MATCH(F59,INDIRECT(Analyse!$AR$8):INDIRECT(Analyse!$AS$8)),"")</f>
        <v>60</v>
      </c>
      <c r="H59" s="1" t="str">
        <f t="shared" ca="1" si="0"/>
        <v>D60</v>
      </c>
      <c r="I59" s="1" t="str">
        <f t="shared" ca="1" si="1"/>
        <v>D59</v>
      </c>
      <c r="J59" s="1" t="str">
        <f t="shared" ca="1" si="2"/>
        <v>C60</v>
      </c>
      <c r="K59" s="1" t="str">
        <f t="shared" ca="1" si="3"/>
        <v>C59</v>
      </c>
      <c r="L59" s="10">
        <f t="shared" ca="1" si="4"/>
        <v>-0.10000000000000142</v>
      </c>
      <c r="M59" s="10">
        <f t="shared" ca="1" si="5"/>
        <v>-9.9999999999997868E-2</v>
      </c>
      <c r="N59" s="2">
        <f t="shared" ca="1" si="6"/>
        <v>1.0000000000000355</v>
      </c>
      <c r="O59" s="10">
        <f t="shared" ca="1" si="7"/>
        <v>36.100000000000904</v>
      </c>
      <c r="P59" s="2">
        <f t="shared" ca="1" si="8"/>
        <v>10.700000000000003</v>
      </c>
      <c r="R59" s="1">
        <f t="shared" ca="1" si="9"/>
        <v>-25.4</v>
      </c>
      <c r="S59" s="2">
        <f t="shared" ca="1" si="10"/>
        <v>10.700000000000003</v>
      </c>
      <c r="T59" s="1">
        <f ca="1">IF(R59&lt;0,MATCH(ABS(R59),$R61:$R$1000,0)+ROW($R61)-1,"")</f>
        <v>567</v>
      </c>
      <c r="U59" s="1" t="str">
        <f t="shared" ca="1" si="11"/>
        <v>S567</v>
      </c>
      <c r="V59" s="11">
        <f t="shared" ca="1" si="12"/>
        <v>10.700000000000003</v>
      </c>
      <c r="W59" s="11"/>
      <c r="X59" s="11"/>
      <c r="Y59" s="12" t="str">
        <f ca="1">IF(V59&lt;&gt;"",IF(ABS($R59)&lt;0.8*Analyse!$AO$8/2,ABS($V59-$S59)/(INDIRECT($X$5)/100),""),"")</f>
        <v/>
      </c>
      <c r="AL59" s="1"/>
      <c r="AM59" s="2"/>
    </row>
    <row r="60" spans="2:39" x14ac:dyDescent="0.2">
      <c r="B60">
        <v>-25.2</v>
      </c>
      <c r="C60">
        <v>10.8</v>
      </c>
      <c r="D60" s="13">
        <f ca="1">IF(B60&lt;&gt;"",TRUNC(B60-Analyse!$AP$8,2),"")</f>
        <v>-25.3</v>
      </c>
      <c r="F60" s="1">
        <f t="shared" ca="1" si="13"/>
        <v>-25.3</v>
      </c>
      <c r="G60" s="12">
        <f ca="1">IF(F60&lt;&gt;"",ROW($D$5)+MATCH(F60,INDIRECT(Analyse!$AR$8):INDIRECT(Analyse!$AS$8)),"")</f>
        <v>61</v>
      </c>
      <c r="H60" s="1" t="str">
        <f t="shared" ca="1" si="0"/>
        <v>D61</v>
      </c>
      <c r="I60" s="1" t="str">
        <f t="shared" ca="1" si="1"/>
        <v>D60</v>
      </c>
      <c r="J60" s="1" t="str">
        <f t="shared" ca="1" si="2"/>
        <v>C61</v>
      </c>
      <c r="K60" s="1" t="str">
        <f t="shared" ca="1" si="3"/>
        <v>C60</v>
      </c>
      <c r="L60" s="10">
        <f t="shared" ca="1" si="4"/>
        <v>-0.22999999999999865</v>
      </c>
      <c r="M60" s="10">
        <f t="shared" ca="1" si="5"/>
        <v>-0.10000000000000142</v>
      </c>
      <c r="N60" s="2">
        <f t="shared" ca="1" si="6"/>
        <v>2.2999999999999536</v>
      </c>
      <c r="O60" s="10">
        <f t="shared" ca="1" si="7"/>
        <v>68.98999999999883</v>
      </c>
      <c r="P60" s="2">
        <f t="shared" ca="1" si="8"/>
        <v>10.800000000000004</v>
      </c>
      <c r="R60" s="1">
        <f t="shared" ca="1" si="9"/>
        <v>-25.3</v>
      </c>
      <c r="S60" s="2">
        <f t="shared" ca="1" si="10"/>
        <v>10.800000000000004</v>
      </c>
      <c r="T60" s="1">
        <f ca="1">IF(R60&lt;0,MATCH(ABS(R60),$R62:$R$1000,0)+ROW($R62)-1,"")</f>
        <v>566</v>
      </c>
      <c r="U60" s="1" t="str">
        <f t="shared" ca="1" si="11"/>
        <v>S566</v>
      </c>
      <c r="V60" s="11">
        <f t="shared" ca="1" si="12"/>
        <v>10.800000000000004</v>
      </c>
      <c r="W60" s="11"/>
      <c r="X60" s="11"/>
      <c r="Y60" s="12" t="str">
        <f ca="1">IF(V60&lt;&gt;"",IF(ABS($R60)&lt;0.8*Analyse!$AO$8/2,ABS($V60-$S60)/(INDIRECT($X$5)/100),""),"")</f>
        <v/>
      </c>
      <c r="AL60" s="1"/>
      <c r="AM60" s="2"/>
    </row>
    <row r="61" spans="2:39" x14ac:dyDescent="0.2">
      <c r="B61">
        <v>-25.1</v>
      </c>
      <c r="C61">
        <v>11.03</v>
      </c>
      <c r="D61" s="13">
        <f ca="1">IF(B61&lt;&gt;"",TRUNC(B61-Analyse!$AP$8,2),"")</f>
        <v>-25.2</v>
      </c>
      <c r="F61" s="1">
        <f t="shared" ca="1" si="13"/>
        <v>-25.2</v>
      </c>
      <c r="G61" s="12">
        <f ca="1">IF(F61&lt;&gt;"",ROW($D$5)+MATCH(F61,INDIRECT(Analyse!$AR$8):INDIRECT(Analyse!$AS$8)),"")</f>
        <v>62</v>
      </c>
      <c r="H61" s="1" t="str">
        <f t="shared" ca="1" si="0"/>
        <v>D62</v>
      </c>
      <c r="I61" s="1" t="str">
        <f t="shared" ca="1" si="1"/>
        <v>D61</v>
      </c>
      <c r="J61" s="1" t="str">
        <f t="shared" ca="1" si="2"/>
        <v>C62</v>
      </c>
      <c r="K61" s="1" t="str">
        <f t="shared" ca="1" si="3"/>
        <v>C61</v>
      </c>
      <c r="L61" s="10">
        <f t="shared" ca="1" si="4"/>
        <v>-7.0000000000000284E-2</v>
      </c>
      <c r="M61" s="10">
        <f t="shared" ca="1" si="5"/>
        <v>-9.9999999999997868E-2</v>
      </c>
      <c r="N61" s="2">
        <f t="shared" ca="1" si="6"/>
        <v>0.70000000000001772</v>
      </c>
      <c r="O61" s="10">
        <f t="shared" ca="1" si="7"/>
        <v>28.670000000000442</v>
      </c>
      <c r="P61" s="2">
        <f t="shared" ca="1" si="8"/>
        <v>11.029999999999998</v>
      </c>
      <c r="R61" s="1">
        <f t="shared" ca="1" si="9"/>
        <v>-25.2</v>
      </c>
      <c r="S61" s="2">
        <f t="shared" ca="1" si="10"/>
        <v>11.029999999999998</v>
      </c>
      <c r="T61" s="1">
        <f ca="1">IF(R61&lt;0,MATCH(ABS(R61),$R63:$R$1000,0)+ROW($R63)-1,"")</f>
        <v>565</v>
      </c>
      <c r="U61" s="1" t="str">
        <f t="shared" ca="1" si="11"/>
        <v>S565</v>
      </c>
      <c r="V61" s="11">
        <f t="shared" ca="1" si="12"/>
        <v>11.030000000000001</v>
      </c>
      <c r="W61" s="11"/>
      <c r="X61" s="11"/>
      <c r="Y61" s="12" t="str">
        <f ca="1">IF(V61&lt;&gt;"",IF(ABS($R61)&lt;0.8*Analyse!$AO$8/2,ABS($V61-$S61)/(INDIRECT($X$5)/100),""),"")</f>
        <v/>
      </c>
      <c r="AL61" s="1"/>
      <c r="AM61" s="2"/>
    </row>
    <row r="62" spans="2:39" x14ac:dyDescent="0.2">
      <c r="B62">
        <v>-25</v>
      </c>
      <c r="C62">
        <v>11.1</v>
      </c>
      <c r="D62" s="13">
        <f ca="1">IF(B62&lt;&gt;"",TRUNC(B62-Analyse!$AP$8,2),"")</f>
        <v>-25.1</v>
      </c>
      <c r="F62" s="1">
        <f t="shared" ca="1" si="13"/>
        <v>-25.1</v>
      </c>
      <c r="G62" s="12">
        <f ca="1">IF(F62&lt;&gt;"",ROW($D$5)+MATCH(F62,INDIRECT(Analyse!$AR$8):INDIRECT(Analyse!$AS$8)),"")</f>
        <v>63</v>
      </c>
      <c r="H62" s="1" t="str">
        <f t="shared" ca="1" si="0"/>
        <v>D63</v>
      </c>
      <c r="I62" s="1" t="str">
        <f t="shared" ca="1" si="1"/>
        <v>D62</v>
      </c>
      <c r="J62" s="1" t="str">
        <f t="shared" ca="1" si="2"/>
        <v>C63</v>
      </c>
      <c r="K62" s="1" t="str">
        <f t="shared" ca="1" si="3"/>
        <v>C62</v>
      </c>
      <c r="L62" s="10">
        <f t="shared" ca="1" si="4"/>
        <v>-0.42999999999999972</v>
      </c>
      <c r="M62" s="10">
        <f t="shared" ca="1" si="5"/>
        <v>-0.10000000000000142</v>
      </c>
      <c r="N62" s="2">
        <f t="shared" ca="1" si="6"/>
        <v>4.2999999999999359</v>
      </c>
      <c r="O62" s="10">
        <f t="shared" ca="1" si="7"/>
        <v>119.0299999999984</v>
      </c>
      <c r="P62" s="2">
        <f t="shared" ca="1" si="8"/>
        <v>11.099999999999994</v>
      </c>
      <c r="R62" s="1">
        <f t="shared" ca="1" si="9"/>
        <v>-25.1</v>
      </c>
      <c r="S62" s="2">
        <f t="shared" ca="1" si="10"/>
        <v>11.099999999999994</v>
      </c>
      <c r="T62" s="1">
        <f ca="1">IF(R62&lt;0,MATCH(ABS(R62),$R64:$R$1000,0)+ROW($R64)-1,"")</f>
        <v>564</v>
      </c>
      <c r="U62" s="1" t="str">
        <f t="shared" ca="1" si="11"/>
        <v>S564</v>
      </c>
      <c r="V62" s="11">
        <f t="shared" ca="1" si="12"/>
        <v>11.099999999999998</v>
      </c>
      <c r="W62" s="11"/>
      <c r="X62" s="11"/>
      <c r="Y62" s="12" t="str">
        <f ca="1">IF(V62&lt;&gt;"",IF(ABS($R62)&lt;0.8*Analyse!$AO$8/2,ABS($V62-$S62)/(INDIRECT($X$5)/100),""),"")</f>
        <v/>
      </c>
      <c r="AL62" s="1"/>
      <c r="AM62" s="2"/>
    </row>
    <row r="63" spans="2:39" x14ac:dyDescent="0.2">
      <c r="B63">
        <v>-24.9</v>
      </c>
      <c r="C63">
        <v>11.53</v>
      </c>
      <c r="D63" s="13">
        <f ca="1">IF(B63&lt;&gt;"",TRUNC(B63-Analyse!$AP$8,2),"")</f>
        <v>-25</v>
      </c>
      <c r="F63" s="1">
        <f t="shared" ca="1" si="13"/>
        <v>-25</v>
      </c>
      <c r="G63" s="12">
        <f ca="1">IF(F63&lt;&gt;"",ROW($D$5)+MATCH(F63,INDIRECT(Analyse!$AR$8):INDIRECT(Analyse!$AS$8)),"")</f>
        <v>64</v>
      </c>
      <c r="H63" s="1" t="str">
        <f t="shared" ca="1" si="0"/>
        <v>D64</v>
      </c>
      <c r="I63" s="1" t="str">
        <f t="shared" ca="1" si="1"/>
        <v>D63</v>
      </c>
      <c r="J63" s="1" t="str">
        <f t="shared" ca="1" si="2"/>
        <v>C64</v>
      </c>
      <c r="K63" s="1" t="str">
        <f t="shared" ca="1" si="3"/>
        <v>C63</v>
      </c>
      <c r="L63" s="10">
        <f t="shared" ca="1" si="4"/>
        <v>-7.0000000000000284E-2</v>
      </c>
      <c r="M63" s="10">
        <f t="shared" ca="1" si="5"/>
        <v>-0.10000000000000142</v>
      </c>
      <c r="N63" s="2">
        <f t="shared" ca="1" si="6"/>
        <v>0.69999999999999285</v>
      </c>
      <c r="O63" s="10">
        <f t="shared" ca="1" si="7"/>
        <v>29.029999999999824</v>
      </c>
      <c r="P63" s="2">
        <f t="shared" ca="1" si="8"/>
        <v>11.530000000000001</v>
      </c>
      <c r="R63" s="1">
        <f t="shared" ca="1" si="9"/>
        <v>-25</v>
      </c>
      <c r="S63" s="2">
        <f t="shared" ca="1" si="10"/>
        <v>11.530000000000001</v>
      </c>
      <c r="T63" s="1">
        <f ca="1">IF(R63&lt;0,MATCH(ABS(R63),$R65:$R$1000,0)+ROW($R65)-1,"")</f>
        <v>563</v>
      </c>
      <c r="U63" s="1" t="str">
        <f t="shared" ca="1" si="11"/>
        <v>S563</v>
      </c>
      <c r="V63" s="11">
        <f t="shared" ca="1" si="12"/>
        <v>11.530000000000001</v>
      </c>
      <c r="W63" s="11"/>
      <c r="X63" s="11"/>
      <c r="Y63" s="12" t="str">
        <f ca="1">IF(V63&lt;&gt;"",IF(ABS($R63)&lt;0.8*Analyse!$AO$8/2,ABS($V63-$S63)/(INDIRECT($X$5)/100),""),"")</f>
        <v/>
      </c>
      <c r="AL63" s="1"/>
      <c r="AM63" s="2"/>
    </row>
    <row r="64" spans="2:39" x14ac:dyDescent="0.2">
      <c r="B64">
        <v>-24.8</v>
      </c>
      <c r="C64">
        <v>11.6</v>
      </c>
      <c r="D64" s="13">
        <f ca="1">IF(B64&lt;&gt;"",TRUNC(B64-Analyse!$AP$8,2),"")</f>
        <v>-24.9</v>
      </c>
      <c r="F64" s="1">
        <f t="shared" ca="1" si="13"/>
        <v>-24.9</v>
      </c>
      <c r="G64" s="12">
        <f ca="1">IF(F64&lt;&gt;"",ROW($D$5)+MATCH(F64,INDIRECT(Analyse!$AR$8):INDIRECT(Analyse!$AS$8)),"")</f>
        <v>65</v>
      </c>
      <c r="H64" s="1" t="str">
        <f t="shared" ca="1" si="0"/>
        <v>D65</v>
      </c>
      <c r="I64" s="1" t="str">
        <f t="shared" ca="1" si="1"/>
        <v>D64</v>
      </c>
      <c r="J64" s="1" t="str">
        <f t="shared" ca="1" si="2"/>
        <v>C65</v>
      </c>
      <c r="K64" s="1" t="str">
        <f t="shared" ca="1" si="3"/>
        <v>C64</v>
      </c>
      <c r="L64" s="10">
        <f t="shared" ca="1" si="4"/>
        <v>-0.33000000000000007</v>
      </c>
      <c r="M64" s="10">
        <f t="shared" ca="1" si="5"/>
        <v>-9.9999999999997868E-2</v>
      </c>
      <c r="N64" s="2">
        <f t="shared" ca="1" si="6"/>
        <v>3.3000000000000709</v>
      </c>
      <c r="O64" s="10">
        <f t="shared" ca="1" si="7"/>
        <v>93.770000000001758</v>
      </c>
      <c r="P64" s="2">
        <f t="shared" ca="1" si="8"/>
        <v>11.599999999999994</v>
      </c>
      <c r="R64" s="1">
        <f t="shared" ca="1" si="9"/>
        <v>-24.9</v>
      </c>
      <c r="S64" s="2">
        <f t="shared" ca="1" si="10"/>
        <v>11.599999999999994</v>
      </c>
      <c r="T64" s="1">
        <f ca="1">IF(R64&lt;0,MATCH(ABS(R64),$R66:$R$1000,0)+ROW($R66)-1,"")</f>
        <v>562</v>
      </c>
      <c r="U64" s="1" t="str">
        <f t="shared" ca="1" si="11"/>
        <v>S562</v>
      </c>
      <c r="V64" s="11">
        <f t="shared" ca="1" si="12"/>
        <v>11.600000000000001</v>
      </c>
      <c r="W64" s="11"/>
      <c r="X64" s="11"/>
      <c r="Y64" s="12" t="str">
        <f ca="1">IF(V64&lt;&gt;"",IF(ABS($R64)&lt;0.8*Analyse!$AO$8/2,ABS($V64-$S64)/(INDIRECT($X$5)/100),""),"")</f>
        <v/>
      </c>
      <c r="AL64" s="1"/>
      <c r="AM64" s="2"/>
    </row>
    <row r="65" spans="2:39" x14ac:dyDescent="0.2">
      <c r="B65">
        <v>-24.7</v>
      </c>
      <c r="C65">
        <v>11.93</v>
      </c>
      <c r="D65" s="13">
        <f ca="1">IF(B65&lt;&gt;"",TRUNC(B65-Analyse!$AP$8,2),"")</f>
        <v>-24.8</v>
      </c>
      <c r="F65" s="1">
        <f t="shared" ca="1" si="13"/>
        <v>-24.8</v>
      </c>
      <c r="G65" s="12">
        <f ca="1">IF(F65&lt;&gt;"",ROW($D$5)+MATCH(F65,INDIRECT(Analyse!$AR$8):INDIRECT(Analyse!$AS$8)),"")</f>
        <v>66</v>
      </c>
      <c r="H65" s="1" t="str">
        <f t="shared" ca="1" si="0"/>
        <v>D66</v>
      </c>
      <c r="I65" s="1" t="str">
        <f t="shared" ca="1" si="1"/>
        <v>D65</v>
      </c>
      <c r="J65" s="1" t="str">
        <f t="shared" ca="1" si="2"/>
        <v>C66</v>
      </c>
      <c r="K65" s="1" t="str">
        <f t="shared" ca="1" si="3"/>
        <v>C65</v>
      </c>
      <c r="L65" s="10">
        <f t="shared" ca="1" si="4"/>
        <v>-0.57000000000000028</v>
      </c>
      <c r="M65" s="10">
        <f t="shared" ca="1" si="5"/>
        <v>-0.10000000000000142</v>
      </c>
      <c r="N65" s="2">
        <f t="shared" ca="1" si="6"/>
        <v>5.699999999999922</v>
      </c>
      <c r="O65" s="10">
        <f t="shared" ca="1" si="7"/>
        <v>153.28999999999809</v>
      </c>
      <c r="P65" s="2">
        <f t="shared" ca="1" si="8"/>
        <v>11.930000000000007</v>
      </c>
      <c r="R65" s="1">
        <f t="shared" ca="1" si="9"/>
        <v>-24.8</v>
      </c>
      <c r="S65" s="2">
        <f t="shared" ca="1" si="10"/>
        <v>11.930000000000007</v>
      </c>
      <c r="T65" s="1">
        <f ca="1">IF(R65&lt;0,MATCH(ABS(R65),$R67:$R$1000,0)+ROW($R67)-1,"")</f>
        <v>561</v>
      </c>
      <c r="U65" s="1" t="str">
        <f t="shared" ca="1" si="11"/>
        <v>S561</v>
      </c>
      <c r="V65" s="11">
        <f t="shared" ca="1" si="12"/>
        <v>11.930000000000007</v>
      </c>
      <c r="W65" s="11"/>
      <c r="X65" s="11"/>
      <c r="Y65" s="12" t="str">
        <f ca="1">IF(V65&lt;&gt;"",IF(ABS($R65)&lt;0.8*Analyse!$AO$8/2,ABS($V65-$S65)/(INDIRECT($X$5)/100),""),"")</f>
        <v/>
      </c>
      <c r="AL65" s="1"/>
      <c r="AM65" s="2"/>
    </row>
    <row r="66" spans="2:39" x14ac:dyDescent="0.2">
      <c r="B66">
        <v>-24.6</v>
      </c>
      <c r="C66">
        <v>12.5</v>
      </c>
      <c r="D66" s="13">
        <f ca="1">IF(B66&lt;&gt;"",TRUNC(B66-Analyse!$AP$8,2),"")</f>
        <v>-24.7</v>
      </c>
      <c r="F66" s="1">
        <f t="shared" ca="1" si="13"/>
        <v>-24.7</v>
      </c>
      <c r="G66" s="12">
        <f ca="1">IF(F66&lt;&gt;"",ROW($D$5)+MATCH(F66,INDIRECT(Analyse!$AR$8):INDIRECT(Analyse!$AS$8)),"")</f>
        <v>67</v>
      </c>
      <c r="H66" s="1" t="str">
        <f t="shared" ca="1" si="0"/>
        <v>D67</v>
      </c>
      <c r="I66" s="1" t="str">
        <f t="shared" ca="1" si="1"/>
        <v>D66</v>
      </c>
      <c r="J66" s="1" t="str">
        <f t="shared" ca="1" si="2"/>
        <v>C67</v>
      </c>
      <c r="K66" s="1" t="str">
        <f t="shared" ca="1" si="3"/>
        <v>C66</v>
      </c>
      <c r="L66" s="10">
        <f t="shared" ca="1" si="4"/>
        <v>-0.40000000000000036</v>
      </c>
      <c r="M66" s="10">
        <f t="shared" ca="1" si="5"/>
        <v>-9.9999999999997868E-2</v>
      </c>
      <c r="N66" s="2">
        <f t="shared" ca="1" si="6"/>
        <v>4.0000000000000888</v>
      </c>
      <c r="O66" s="10">
        <f t="shared" ca="1" si="7"/>
        <v>111.30000000000219</v>
      </c>
      <c r="P66" s="2">
        <f t="shared" ca="1" si="8"/>
        <v>12.5</v>
      </c>
      <c r="R66" s="1">
        <f t="shared" ca="1" si="9"/>
        <v>-24.7</v>
      </c>
      <c r="S66" s="2">
        <f t="shared" ca="1" si="10"/>
        <v>12.5</v>
      </c>
      <c r="T66" s="1">
        <f ca="1">IF(R66&lt;0,MATCH(ABS(R66),$R68:$R$1000,0)+ROW($R68)-1,"")</f>
        <v>560</v>
      </c>
      <c r="U66" s="1" t="str">
        <f t="shared" ca="1" si="11"/>
        <v>S560</v>
      </c>
      <c r="V66" s="11">
        <f t="shared" ca="1" si="12"/>
        <v>12.5</v>
      </c>
      <c r="W66" s="11"/>
      <c r="X66" s="11"/>
      <c r="Y66" s="12" t="str">
        <f ca="1">IF(V66&lt;&gt;"",IF(ABS($R66)&lt;0.8*Analyse!$AO$8/2,ABS($V66-$S66)/(INDIRECT($X$5)/100),""),"")</f>
        <v/>
      </c>
      <c r="AL66" s="1"/>
      <c r="AM66" s="2"/>
    </row>
    <row r="67" spans="2:39" x14ac:dyDescent="0.2">
      <c r="B67">
        <v>-24.5</v>
      </c>
      <c r="C67">
        <v>12.9</v>
      </c>
      <c r="D67" s="13">
        <f ca="1">IF(B67&lt;&gt;"",TRUNC(B67-Analyse!$AP$8,2),"")</f>
        <v>-24.6</v>
      </c>
      <c r="F67" s="1">
        <f t="shared" ca="1" si="13"/>
        <v>-24.6</v>
      </c>
      <c r="G67" s="12">
        <f ca="1">IF(F67&lt;&gt;"",ROW($D$5)+MATCH(F67,INDIRECT(Analyse!$AR$8):INDIRECT(Analyse!$AS$8)),"")</f>
        <v>68</v>
      </c>
      <c r="H67" s="1" t="str">
        <f t="shared" ca="1" si="0"/>
        <v>D68</v>
      </c>
      <c r="I67" s="1" t="str">
        <f t="shared" ca="1" si="1"/>
        <v>D67</v>
      </c>
      <c r="J67" s="1" t="str">
        <f t="shared" ca="1" si="2"/>
        <v>C68</v>
      </c>
      <c r="K67" s="1" t="str">
        <f t="shared" ca="1" si="3"/>
        <v>C67</v>
      </c>
      <c r="L67" s="10">
        <f t="shared" ca="1" si="4"/>
        <v>-0.92999999999999972</v>
      </c>
      <c r="M67" s="10">
        <f t="shared" ca="1" si="5"/>
        <v>-0.10000000000000142</v>
      </c>
      <c r="N67" s="2">
        <f t="shared" ca="1" si="6"/>
        <v>9.2999999999998657</v>
      </c>
      <c r="O67" s="10">
        <f t="shared" ca="1" si="7"/>
        <v>241.67999999999671</v>
      </c>
      <c r="P67" s="2">
        <f t="shared" ca="1" si="8"/>
        <v>12.900000000000006</v>
      </c>
      <c r="R67" s="1">
        <f t="shared" ca="1" si="9"/>
        <v>-24.6</v>
      </c>
      <c r="S67" s="2">
        <f t="shared" ca="1" si="10"/>
        <v>12.900000000000006</v>
      </c>
      <c r="T67" s="1">
        <f ca="1">IF(R67&lt;0,MATCH(ABS(R67),$R69:$R$1000,0)+ROW($R69)-1,"")</f>
        <v>559</v>
      </c>
      <c r="U67" s="1" t="str">
        <f t="shared" ca="1" si="11"/>
        <v>S559</v>
      </c>
      <c r="V67" s="11">
        <f t="shared" ca="1" si="12"/>
        <v>12.900000000000006</v>
      </c>
      <c r="W67" s="11"/>
      <c r="X67" s="11"/>
      <c r="Y67" s="12" t="str">
        <f ca="1">IF(V67&lt;&gt;"",IF(ABS($R67)&lt;0.8*Analyse!$AO$8/2,ABS($V67-$S67)/(INDIRECT($X$5)/100),""),"")</f>
        <v/>
      </c>
      <c r="AL67" s="1"/>
      <c r="AM67" s="2"/>
    </row>
    <row r="68" spans="2:39" x14ac:dyDescent="0.2">
      <c r="B68">
        <v>-24.4</v>
      </c>
      <c r="C68">
        <v>13.83</v>
      </c>
      <c r="D68" s="13">
        <f ca="1">IF(B68&lt;&gt;"",TRUNC(B68-Analyse!$AP$8,2),"")</f>
        <v>-24.5</v>
      </c>
      <c r="F68" s="1">
        <f t="shared" ca="1" si="13"/>
        <v>-24.5</v>
      </c>
      <c r="G68" s="12">
        <f ca="1">IF(F68&lt;&gt;"",ROW($D$5)+MATCH(F68,INDIRECT(Analyse!$AR$8):INDIRECT(Analyse!$AS$8)),"")</f>
        <v>69</v>
      </c>
      <c r="H68" s="1" t="str">
        <f t="shared" ca="1" si="0"/>
        <v>D69</v>
      </c>
      <c r="I68" s="1" t="str">
        <f t="shared" ca="1" si="1"/>
        <v>D68</v>
      </c>
      <c r="J68" s="1" t="str">
        <f t="shared" ca="1" si="2"/>
        <v>C69</v>
      </c>
      <c r="K68" s="1" t="str">
        <f t="shared" ca="1" si="3"/>
        <v>C68</v>
      </c>
      <c r="L68" s="10">
        <f t="shared" ca="1" si="4"/>
        <v>-0.90000000000000036</v>
      </c>
      <c r="M68" s="10">
        <f t="shared" ca="1" si="5"/>
        <v>-0.10000000000000142</v>
      </c>
      <c r="N68" s="2">
        <f t="shared" ca="1" si="6"/>
        <v>8.9999999999998757</v>
      </c>
      <c r="O68" s="10">
        <f t="shared" ca="1" si="7"/>
        <v>234.32999999999697</v>
      </c>
      <c r="P68" s="2">
        <f t="shared" ca="1" si="8"/>
        <v>13.830000000000013</v>
      </c>
      <c r="R68" s="1">
        <f t="shared" ca="1" si="9"/>
        <v>-24.5</v>
      </c>
      <c r="S68" s="2">
        <f t="shared" ca="1" si="10"/>
        <v>13.830000000000013</v>
      </c>
      <c r="T68" s="1">
        <f ca="1">IF(R68&lt;0,MATCH(ABS(R68),$R70:$R$1000,0)+ROW($R70)-1,"")</f>
        <v>558</v>
      </c>
      <c r="U68" s="1" t="str">
        <f t="shared" ca="1" si="11"/>
        <v>S558</v>
      </c>
      <c r="V68" s="11">
        <f t="shared" ca="1" si="12"/>
        <v>13.830000000000013</v>
      </c>
      <c r="W68" s="11"/>
      <c r="X68" s="11"/>
      <c r="Y68" s="12" t="str">
        <f ca="1">IF(V68&lt;&gt;"",IF(ABS($R68)&lt;0.8*Analyse!$AO$8/2,ABS($V68-$S68)/(INDIRECT($X$5)/100),""),"")</f>
        <v/>
      </c>
      <c r="AL68" s="1"/>
      <c r="AM68" s="2"/>
    </row>
    <row r="69" spans="2:39" x14ac:dyDescent="0.2">
      <c r="B69">
        <v>-24.3</v>
      </c>
      <c r="C69">
        <v>14.73</v>
      </c>
      <c r="D69" s="13">
        <f ca="1">IF(B69&lt;&gt;"",TRUNC(B69-Analyse!$AP$8,2),"")</f>
        <v>-24.4</v>
      </c>
      <c r="F69" s="1">
        <f t="shared" ca="1" si="13"/>
        <v>-24.4</v>
      </c>
      <c r="G69" s="12">
        <f ca="1">IF(F69&lt;&gt;"",ROW($D$5)+MATCH(F69,INDIRECT(Analyse!$AR$8):INDIRECT(Analyse!$AS$8)),"")</f>
        <v>70</v>
      </c>
      <c r="H69" s="1" t="str">
        <f t="shared" ca="1" si="0"/>
        <v>D70</v>
      </c>
      <c r="I69" s="1" t="str">
        <f t="shared" ca="1" si="1"/>
        <v>D69</v>
      </c>
      <c r="J69" s="1" t="str">
        <f t="shared" ca="1" si="2"/>
        <v>C70</v>
      </c>
      <c r="K69" s="1" t="str">
        <f t="shared" ca="1" si="3"/>
        <v>C69</v>
      </c>
      <c r="L69" s="10">
        <f t="shared" ca="1" si="4"/>
        <v>-1.3200000000000003</v>
      </c>
      <c r="M69" s="10">
        <f t="shared" ca="1" si="5"/>
        <v>-9.9999999999997868E-2</v>
      </c>
      <c r="N69" s="2">
        <f t="shared" ca="1" si="6"/>
        <v>13.200000000000284</v>
      </c>
      <c r="O69" s="10">
        <f t="shared" ca="1" si="7"/>
        <v>336.81000000000694</v>
      </c>
      <c r="P69" s="2">
        <f t="shared" ca="1" si="8"/>
        <v>14.730000000000018</v>
      </c>
      <c r="R69" s="1">
        <f t="shared" ca="1" si="9"/>
        <v>-24.4</v>
      </c>
      <c r="S69" s="2">
        <f t="shared" ca="1" si="10"/>
        <v>14.730000000000018</v>
      </c>
      <c r="T69" s="1">
        <f ca="1">IF(R69&lt;0,MATCH(ABS(R69),$R71:$R$1000,0)+ROW($R71)-1,"")</f>
        <v>557</v>
      </c>
      <c r="U69" s="1" t="str">
        <f t="shared" ca="1" si="11"/>
        <v>S557</v>
      </c>
      <c r="V69" s="11">
        <f t="shared" ca="1" si="12"/>
        <v>14.72999999999999</v>
      </c>
      <c r="W69" s="11"/>
      <c r="X69" s="11"/>
      <c r="Y69" s="12" t="str">
        <f ca="1">IF(V69&lt;&gt;"",IF(ABS($R69)&lt;0.8*Analyse!$AO$8/2,ABS($V69-$S69)/(INDIRECT($X$5)/100),""),"")</f>
        <v/>
      </c>
      <c r="AL69" s="1"/>
      <c r="AM69" s="2"/>
    </row>
    <row r="70" spans="2:39" x14ac:dyDescent="0.2">
      <c r="B70">
        <v>-24.2</v>
      </c>
      <c r="C70">
        <v>16.05</v>
      </c>
      <c r="D70" s="13">
        <f ca="1">IF(B70&lt;&gt;"",TRUNC(B70-Analyse!$AP$8,2),"")</f>
        <v>-24.3</v>
      </c>
      <c r="F70" s="1">
        <f t="shared" ca="1" si="13"/>
        <v>-24.3</v>
      </c>
      <c r="G70" s="12">
        <f ca="1">IF(F70&lt;&gt;"",ROW($D$5)+MATCH(F70,INDIRECT(Analyse!$AR$8):INDIRECT(Analyse!$AS$8)),"")</f>
        <v>71</v>
      </c>
      <c r="H70" s="1" t="str">
        <f t="shared" ref="H70:H133" ca="1" si="14">IF(G70&lt;&gt;"","D"&amp;$G70,"")</f>
        <v>D71</v>
      </c>
      <c r="I70" s="1" t="str">
        <f t="shared" ref="I70:I133" ca="1" si="15">"D"&amp;TEXT($G70-1,"0")</f>
        <v>D70</v>
      </c>
      <c r="J70" s="1" t="str">
        <f t="shared" ref="J70:J133" ca="1" si="16">"C"&amp;$G70</f>
        <v>C71</v>
      </c>
      <c r="K70" s="1" t="str">
        <f t="shared" ref="K70:K133" ca="1" si="17">"C"&amp;TEXT($G70-1,"0")</f>
        <v>C70</v>
      </c>
      <c r="L70" s="10">
        <f t="shared" ref="L70:L133" ca="1" si="18">IF(INDIRECT(J70)&lt;&gt;"",INDIRECT(K70)-INDIRECT(J70),"")</f>
        <v>-1.8000000000000007</v>
      </c>
      <c r="M70" s="10">
        <f t="shared" ref="M70:M133" ca="1" si="19">IF(L70&lt;&gt;"",INDIRECT(I70)-INDIRECT(H70),"")</f>
        <v>-0.10000000000000142</v>
      </c>
      <c r="N70" s="2">
        <f t="shared" ref="N70:N133" ca="1" si="20">IF(M70&lt;&gt;"",L70/M70,"")</f>
        <v>17.999999999999751</v>
      </c>
      <c r="O70" s="10">
        <f t="shared" ref="O70:O133" ca="1" si="21">IF(N70&lt;&gt;"",INDIRECT(K70)-N70*INDIRECT(I70),"")</f>
        <v>453.44999999999396</v>
      </c>
      <c r="P70" s="2">
        <f t="shared" ref="P70:P133" ca="1" si="22">IF(O70&lt;&gt;"",N70*F70+O70,"")</f>
        <v>16.050000000000011</v>
      </c>
      <c r="R70" s="1">
        <f t="shared" ref="R70:R133" ca="1" si="23">F70</f>
        <v>-24.3</v>
      </c>
      <c r="S70" s="2">
        <f t="shared" ref="S70:S133" ca="1" si="24">P70</f>
        <v>16.050000000000011</v>
      </c>
      <c r="T70" s="1">
        <f ca="1">IF(R70&lt;0,MATCH(ABS(R70),$R72:$R$1000,0)+ROW($R72)-1,"")</f>
        <v>556</v>
      </c>
      <c r="U70" s="1" t="str">
        <f t="shared" ref="U70:U133" ca="1" si="25">IF(T70&lt;&gt;"","S"&amp;T70,"")</f>
        <v>S556</v>
      </c>
      <c r="V70" s="11">
        <f t="shared" ref="V70:V133" ca="1" si="26">IF(U70&lt;&gt;"",INDIRECT(U70),"")</f>
        <v>16.050000000000011</v>
      </c>
      <c r="W70" s="11"/>
      <c r="X70" s="11"/>
      <c r="Y70" s="12" t="str">
        <f ca="1">IF(V70&lt;&gt;"",IF(ABS($R70)&lt;0.8*Analyse!$AO$8/2,ABS($V70-$S70)/(INDIRECT($X$5)/100),""),"")</f>
        <v/>
      </c>
      <c r="AL70" s="1"/>
      <c r="AM70" s="2"/>
    </row>
    <row r="71" spans="2:39" x14ac:dyDescent="0.2">
      <c r="B71">
        <v>-24.1</v>
      </c>
      <c r="C71">
        <v>17.850000000000001</v>
      </c>
      <c r="D71" s="13">
        <f ca="1">IF(B71&lt;&gt;"",TRUNC(B71-Analyse!$AP$8,2),"")</f>
        <v>-24.2</v>
      </c>
      <c r="F71" s="1">
        <f t="shared" ref="F71:F134" ca="1" si="27">IF(B71&lt;&gt;"",ROUND(F70+0.1,1),"")</f>
        <v>-24.2</v>
      </c>
      <c r="G71" s="12">
        <f ca="1">IF(F71&lt;&gt;"",ROW($D$5)+MATCH(F71,INDIRECT(Analyse!$AR$8):INDIRECT(Analyse!$AS$8)),"")</f>
        <v>72</v>
      </c>
      <c r="H71" s="1" t="str">
        <f t="shared" ca="1" si="14"/>
        <v>D72</v>
      </c>
      <c r="I71" s="1" t="str">
        <f t="shared" ca="1" si="15"/>
        <v>D71</v>
      </c>
      <c r="J71" s="1" t="str">
        <f t="shared" ca="1" si="16"/>
        <v>C72</v>
      </c>
      <c r="K71" s="1" t="str">
        <f t="shared" ca="1" si="17"/>
        <v>C71</v>
      </c>
      <c r="L71" s="10">
        <f t="shared" ca="1" si="18"/>
        <v>-2.5999999999999979</v>
      </c>
      <c r="M71" s="10">
        <f t="shared" ca="1" si="19"/>
        <v>-9.9999999999997868E-2</v>
      </c>
      <c r="N71" s="2">
        <f t="shared" ca="1" si="20"/>
        <v>26.000000000000533</v>
      </c>
      <c r="O71" s="10">
        <f t="shared" ca="1" si="21"/>
        <v>647.05000000001291</v>
      </c>
      <c r="P71" s="2">
        <f t="shared" ca="1" si="22"/>
        <v>17.850000000000023</v>
      </c>
      <c r="R71" s="1">
        <f t="shared" ca="1" si="23"/>
        <v>-24.2</v>
      </c>
      <c r="S71" s="2">
        <f t="shared" ca="1" si="24"/>
        <v>17.850000000000023</v>
      </c>
      <c r="T71" s="1">
        <f ca="1">IF(R71&lt;0,MATCH(ABS(R71),$R73:$R$1000,0)+ROW($R73)-1,"")</f>
        <v>555</v>
      </c>
      <c r="U71" s="1" t="str">
        <f t="shared" ca="1" si="25"/>
        <v>S555</v>
      </c>
      <c r="V71" s="11">
        <f t="shared" ca="1" si="26"/>
        <v>17.850000000000023</v>
      </c>
      <c r="W71" s="11"/>
      <c r="X71" s="11"/>
      <c r="Y71" s="12" t="str">
        <f ca="1">IF(V71&lt;&gt;"",IF(ABS($R71)&lt;0.8*Analyse!$AO$8/2,ABS($V71-$S71)/(INDIRECT($X$5)/100),""),"")</f>
        <v/>
      </c>
      <c r="AL71" s="1"/>
      <c r="AM71" s="2"/>
    </row>
    <row r="72" spans="2:39" x14ac:dyDescent="0.2">
      <c r="B72">
        <v>-24</v>
      </c>
      <c r="C72">
        <v>20.45</v>
      </c>
      <c r="D72" s="13">
        <f ca="1">IF(B72&lt;&gt;"",TRUNC(B72-Analyse!$AP$8,2),"")</f>
        <v>-24.1</v>
      </c>
      <c r="F72" s="1">
        <f t="shared" ca="1" si="27"/>
        <v>-24.1</v>
      </c>
      <c r="G72" s="12">
        <f ca="1">IF(F72&lt;&gt;"",ROW($D$5)+MATCH(F72,INDIRECT(Analyse!$AR$8):INDIRECT(Analyse!$AS$8)),"")</f>
        <v>73</v>
      </c>
      <c r="H72" s="1" t="str">
        <f t="shared" ca="1" si="14"/>
        <v>D73</v>
      </c>
      <c r="I72" s="1" t="str">
        <f t="shared" ca="1" si="15"/>
        <v>D72</v>
      </c>
      <c r="J72" s="1" t="str">
        <f t="shared" ca="1" si="16"/>
        <v>C73</v>
      </c>
      <c r="K72" s="1" t="str">
        <f t="shared" ca="1" si="17"/>
        <v>C72</v>
      </c>
      <c r="L72" s="10">
        <f t="shared" ca="1" si="18"/>
        <v>-3.4499999999999993</v>
      </c>
      <c r="M72" s="10">
        <f t="shared" ca="1" si="19"/>
        <v>-0.10000000000000142</v>
      </c>
      <c r="N72" s="2">
        <f t="shared" ca="1" si="20"/>
        <v>34.499999999999503</v>
      </c>
      <c r="O72" s="10">
        <f t="shared" ca="1" si="21"/>
        <v>851.89999999998815</v>
      </c>
      <c r="P72" s="2">
        <f t="shared" ca="1" si="22"/>
        <v>20.450000000000045</v>
      </c>
      <c r="R72" s="1">
        <f t="shared" ca="1" si="23"/>
        <v>-24.1</v>
      </c>
      <c r="S72" s="2">
        <f t="shared" ca="1" si="24"/>
        <v>20.450000000000045</v>
      </c>
      <c r="T72" s="1">
        <f ca="1">IF(R72&lt;0,MATCH(ABS(R72),$R74:$R$1000,0)+ROW($R74)-1,"")</f>
        <v>554</v>
      </c>
      <c r="U72" s="1" t="str">
        <f t="shared" ca="1" si="25"/>
        <v>S554</v>
      </c>
      <c r="V72" s="11">
        <f t="shared" ca="1" si="26"/>
        <v>20.450000000000045</v>
      </c>
      <c r="W72" s="11"/>
      <c r="X72" s="11"/>
      <c r="Y72" s="12" t="str">
        <f ca="1">IF(V72&lt;&gt;"",IF(ABS($R72)&lt;0.8*Analyse!$AO$8/2,ABS($V72-$S72)/(INDIRECT($X$5)/100),""),"")</f>
        <v/>
      </c>
      <c r="AL72" s="1"/>
      <c r="AM72" s="2"/>
    </row>
    <row r="73" spans="2:39" x14ac:dyDescent="0.2">
      <c r="B73">
        <v>-23.9</v>
      </c>
      <c r="C73">
        <v>23.9</v>
      </c>
      <c r="D73" s="13">
        <f ca="1">IF(B73&lt;&gt;"",TRUNC(B73-Analyse!$AP$8,2),"")</f>
        <v>-24</v>
      </c>
      <c r="F73" s="1">
        <f t="shared" ca="1" si="27"/>
        <v>-24</v>
      </c>
      <c r="G73" s="12">
        <f ca="1">IF(F73&lt;&gt;"",ROW($D$5)+MATCH(F73,INDIRECT(Analyse!$AR$8):INDIRECT(Analyse!$AS$8)),"")</f>
        <v>74</v>
      </c>
      <c r="H73" s="1" t="str">
        <f t="shared" ca="1" si="14"/>
        <v>D74</v>
      </c>
      <c r="I73" s="1" t="str">
        <f t="shared" ca="1" si="15"/>
        <v>D73</v>
      </c>
      <c r="J73" s="1" t="str">
        <f t="shared" ca="1" si="16"/>
        <v>C74</v>
      </c>
      <c r="K73" s="1" t="str">
        <f t="shared" ca="1" si="17"/>
        <v>C73</v>
      </c>
      <c r="L73" s="10">
        <f t="shared" ca="1" si="18"/>
        <v>-4.5</v>
      </c>
      <c r="M73" s="10">
        <f t="shared" ca="1" si="19"/>
        <v>-0.10000000000000142</v>
      </c>
      <c r="N73" s="2">
        <f t="shared" ca="1" si="20"/>
        <v>44.999999999999361</v>
      </c>
      <c r="O73" s="10">
        <f t="shared" ca="1" si="21"/>
        <v>1103.8999999999846</v>
      </c>
      <c r="P73" s="2">
        <f t="shared" ca="1" si="22"/>
        <v>23.900000000000091</v>
      </c>
      <c r="R73" s="1">
        <f t="shared" ca="1" si="23"/>
        <v>-24</v>
      </c>
      <c r="S73" s="2">
        <f t="shared" ca="1" si="24"/>
        <v>23.900000000000091</v>
      </c>
      <c r="T73" s="1">
        <f ca="1">IF(R73&lt;0,MATCH(ABS(R73),$R75:$R$1000,0)+ROW($R75)-1,"")</f>
        <v>553</v>
      </c>
      <c r="U73" s="1" t="str">
        <f t="shared" ca="1" si="25"/>
        <v>S553</v>
      </c>
      <c r="V73" s="11">
        <f t="shared" ca="1" si="26"/>
        <v>23.899999999999977</v>
      </c>
      <c r="W73" s="11"/>
      <c r="X73" s="11"/>
      <c r="Y73" s="12" t="str">
        <f ca="1">IF(V73&lt;&gt;"",IF(ABS($R73)&lt;0.8*Analyse!$AO$8/2,ABS($V73-$S73)/(INDIRECT($X$5)/100),""),"")</f>
        <v/>
      </c>
      <c r="AL73" s="1"/>
      <c r="AM73" s="2"/>
    </row>
    <row r="74" spans="2:39" x14ac:dyDescent="0.2">
      <c r="B74">
        <v>-23.8</v>
      </c>
      <c r="C74">
        <v>28.4</v>
      </c>
      <c r="D74" s="13">
        <f ca="1">IF(B74&lt;&gt;"",TRUNC(B74-Analyse!$AP$8,2),"")</f>
        <v>-23.9</v>
      </c>
      <c r="F74" s="1">
        <f t="shared" ca="1" si="27"/>
        <v>-23.9</v>
      </c>
      <c r="G74" s="12">
        <f ca="1">IF(F74&lt;&gt;"",ROW($D$5)+MATCH(F74,INDIRECT(Analyse!$AR$8):INDIRECT(Analyse!$AS$8)),"")</f>
        <v>75</v>
      </c>
      <c r="H74" s="1" t="str">
        <f t="shared" ca="1" si="14"/>
        <v>D75</v>
      </c>
      <c r="I74" s="1" t="str">
        <f t="shared" ca="1" si="15"/>
        <v>D74</v>
      </c>
      <c r="J74" s="1" t="str">
        <f t="shared" ca="1" si="16"/>
        <v>C75</v>
      </c>
      <c r="K74" s="1" t="str">
        <f t="shared" ca="1" si="17"/>
        <v>C74</v>
      </c>
      <c r="L74" s="10">
        <f t="shared" ca="1" si="18"/>
        <v>-2.9000000000000021</v>
      </c>
      <c r="M74" s="10">
        <f t="shared" ca="1" si="19"/>
        <v>-9.9999999999997868E-2</v>
      </c>
      <c r="N74" s="2">
        <f t="shared" ca="1" si="20"/>
        <v>29.000000000000639</v>
      </c>
      <c r="O74" s="10">
        <f t="shared" ca="1" si="21"/>
        <v>721.50000000001523</v>
      </c>
      <c r="P74" s="2">
        <f t="shared" ca="1" si="22"/>
        <v>28.399999999999977</v>
      </c>
      <c r="R74" s="1">
        <f t="shared" ca="1" si="23"/>
        <v>-23.9</v>
      </c>
      <c r="S74" s="2">
        <f t="shared" ca="1" si="24"/>
        <v>28.399999999999977</v>
      </c>
      <c r="T74" s="1">
        <f ca="1">IF(R74&lt;0,MATCH(ABS(R74),$R76:$R$1000,0)+ROW($R76)-1,"")</f>
        <v>552</v>
      </c>
      <c r="U74" s="1" t="str">
        <f t="shared" ca="1" si="25"/>
        <v>S552</v>
      </c>
      <c r="V74" s="11">
        <f t="shared" ca="1" si="26"/>
        <v>28.400000000000091</v>
      </c>
      <c r="W74" s="11"/>
      <c r="X74" s="11"/>
      <c r="Y74" s="12" t="str">
        <f ca="1">IF(V74&lt;&gt;"",IF(ABS($R74)&lt;0.8*Analyse!$AO$8/2,ABS($V74-$S74)/(INDIRECT($X$5)/100),""),"")</f>
        <v/>
      </c>
      <c r="AL74" s="1"/>
      <c r="AM74" s="2"/>
    </row>
    <row r="75" spans="2:39" x14ac:dyDescent="0.2">
      <c r="B75">
        <v>-23.7</v>
      </c>
      <c r="C75">
        <v>31.3</v>
      </c>
      <c r="D75" s="13">
        <f ca="1">IF(B75&lt;&gt;"",TRUNC(B75-Analyse!$AP$8,2),"")</f>
        <v>-23.8</v>
      </c>
      <c r="F75" s="1">
        <f t="shared" ca="1" si="27"/>
        <v>-23.8</v>
      </c>
      <c r="G75" s="12">
        <f ca="1">IF(F75&lt;&gt;"",ROW($D$5)+MATCH(F75,INDIRECT(Analyse!$AR$8):INDIRECT(Analyse!$AS$8)),"")</f>
        <v>76</v>
      </c>
      <c r="H75" s="1" t="str">
        <f t="shared" ca="1" si="14"/>
        <v>D76</v>
      </c>
      <c r="I75" s="1" t="str">
        <f t="shared" ca="1" si="15"/>
        <v>D75</v>
      </c>
      <c r="J75" s="1" t="str">
        <f t="shared" ca="1" si="16"/>
        <v>C76</v>
      </c>
      <c r="K75" s="1" t="str">
        <f t="shared" ca="1" si="17"/>
        <v>C75</v>
      </c>
      <c r="L75" s="10">
        <f t="shared" ca="1" si="18"/>
        <v>-3.1999999999999993</v>
      </c>
      <c r="M75" s="10">
        <f t="shared" ca="1" si="19"/>
        <v>-0.10000000000000142</v>
      </c>
      <c r="N75" s="2">
        <f t="shared" ca="1" si="20"/>
        <v>31.999999999999538</v>
      </c>
      <c r="O75" s="10">
        <f t="shared" ca="1" si="21"/>
        <v>792.89999999998895</v>
      </c>
      <c r="P75" s="2">
        <f t="shared" ca="1" si="22"/>
        <v>31.299999999999955</v>
      </c>
      <c r="R75" s="1">
        <f t="shared" ca="1" si="23"/>
        <v>-23.8</v>
      </c>
      <c r="S75" s="2">
        <f t="shared" ca="1" si="24"/>
        <v>31.299999999999955</v>
      </c>
      <c r="T75" s="1">
        <f ca="1">IF(R75&lt;0,MATCH(ABS(R75),$R77:$R$1000,0)+ROW($R77)-1,"")</f>
        <v>551</v>
      </c>
      <c r="U75" s="1" t="str">
        <f t="shared" ca="1" si="25"/>
        <v>S551</v>
      </c>
      <c r="V75" s="11">
        <f t="shared" ca="1" si="26"/>
        <v>31.299999999999955</v>
      </c>
      <c r="W75" s="11"/>
      <c r="X75" s="11"/>
      <c r="Y75" s="12" t="str">
        <f ca="1">IF(V75&lt;&gt;"",IF(ABS($R75)&lt;0.8*Analyse!$AO$8/2,ABS($V75-$S75)/(INDIRECT($X$5)/100),""),"")</f>
        <v/>
      </c>
      <c r="AL75" s="1"/>
      <c r="AM75" s="2"/>
    </row>
    <row r="76" spans="2:39" x14ac:dyDescent="0.2">
      <c r="B76">
        <v>-23.6</v>
      </c>
      <c r="C76">
        <v>34.5</v>
      </c>
      <c r="D76" s="13">
        <f ca="1">IF(B76&lt;&gt;"",TRUNC(B76-Analyse!$AP$8,2),"")</f>
        <v>-23.7</v>
      </c>
      <c r="F76" s="1">
        <f t="shared" ca="1" si="27"/>
        <v>-23.7</v>
      </c>
      <c r="G76" s="12">
        <f ca="1">IF(F76&lt;&gt;"",ROW($D$5)+MATCH(F76,INDIRECT(Analyse!$AR$8):INDIRECT(Analyse!$AS$8)),"")</f>
        <v>77</v>
      </c>
      <c r="H76" s="1" t="str">
        <f t="shared" ca="1" si="14"/>
        <v>D77</v>
      </c>
      <c r="I76" s="1" t="str">
        <f t="shared" ca="1" si="15"/>
        <v>D76</v>
      </c>
      <c r="J76" s="1" t="str">
        <f t="shared" ca="1" si="16"/>
        <v>C77</v>
      </c>
      <c r="K76" s="1" t="str">
        <f t="shared" ca="1" si="17"/>
        <v>C76</v>
      </c>
      <c r="L76" s="10">
        <f t="shared" ca="1" si="18"/>
        <v>-1.9299999999999997</v>
      </c>
      <c r="M76" s="10">
        <f t="shared" ca="1" si="19"/>
        <v>-9.9999999999997868E-2</v>
      </c>
      <c r="N76" s="2">
        <f t="shared" ca="1" si="20"/>
        <v>19.300000000000409</v>
      </c>
      <c r="O76" s="10">
        <f t="shared" ca="1" si="21"/>
        <v>491.91000000000969</v>
      </c>
      <c r="P76" s="2">
        <f t="shared" ca="1" si="22"/>
        <v>34.5</v>
      </c>
      <c r="R76" s="1">
        <f t="shared" ca="1" si="23"/>
        <v>-23.7</v>
      </c>
      <c r="S76" s="2">
        <f t="shared" ca="1" si="24"/>
        <v>34.5</v>
      </c>
      <c r="T76" s="1">
        <f ca="1">IF(R76&lt;0,MATCH(ABS(R76),$R78:$R$1000,0)+ROW($R78)-1,"")</f>
        <v>550</v>
      </c>
      <c r="U76" s="1" t="str">
        <f t="shared" ca="1" si="25"/>
        <v>S550</v>
      </c>
      <c r="V76" s="11">
        <f t="shared" ca="1" si="26"/>
        <v>34.5</v>
      </c>
      <c r="W76" s="11"/>
      <c r="X76" s="11"/>
      <c r="Y76" s="12" t="str">
        <f ca="1">IF(V76&lt;&gt;"",IF(ABS($R76)&lt;0.8*Analyse!$AO$8/2,ABS($V76-$S76)/(INDIRECT($X$5)/100),""),"")</f>
        <v/>
      </c>
      <c r="AL76" s="1"/>
      <c r="AM76" s="2"/>
    </row>
    <row r="77" spans="2:39" x14ac:dyDescent="0.2">
      <c r="B77">
        <v>-23.5</v>
      </c>
      <c r="C77">
        <v>36.43</v>
      </c>
      <c r="D77" s="13">
        <f ca="1">IF(B77&lt;&gt;"",TRUNC(B77-Analyse!$AP$8,2),"")</f>
        <v>-23.6</v>
      </c>
      <c r="F77" s="1">
        <f t="shared" ca="1" si="27"/>
        <v>-23.6</v>
      </c>
      <c r="G77" s="12">
        <f ca="1">IF(F77&lt;&gt;"",ROW($D$5)+MATCH(F77,INDIRECT(Analyse!$AR$8):INDIRECT(Analyse!$AS$8)),"")</f>
        <v>78</v>
      </c>
      <c r="H77" s="1" t="str">
        <f t="shared" ca="1" si="14"/>
        <v>D78</v>
      </c>
      <c r="I77" s="1" t="str">
        <f t="shared" ca="1" si="15"/>
        <v>D77</v>
      </c>
      <c r="J77" s="1" t="str">
        <f t="shared" ca="1" si="16"/>
        <v>C78</v>
      </c>
      <c r="K77" s="1" t="str">
        <f t="shared" ca="1" si="17"/>
        <v>C77</v>
      </c>
      <c r="L77" s="10">
        <f t="shared" ca="1" si="18"/>
        <v>-1.4100000000000037</v>
      </c>
      <c r="M77" s="10">
        <f t="shared" ca="1" si="19"/>
        <v>-0.10000000000000142</v>
      </c>
      <c r="N77" s="2">
        <f t="shared" ca="1" si="20"/>
        <v>14.099999999999836</v>
      </c>
      <c r="O77" s="10">
        <f t="shared" ca="1" si="21"/>
        <v>369.18999999999619</v>
      </c>
      <c r="P77" s="2">
        <f t="shared" ca="1" si="22"/>
        <v>36.430000000000007</v>
      </c>
      <c r="R77" s="1">
        <f t="shared" ca="1" si="23"/>
        <v>-23.6</v>
      </c>
      <c r="S77" s="2">
        <f t="shared" ca="1" si="24"/>
        <v>36.430000000000007</v>
      </c>
      <c r="T77" s="1">
        <f ca="1">IF(R77&lt;0,MATCH(ABS(R77),$R79:$R$1000,0)+ROW($R79)-1,"")</f>
        <v>549</v>
      </c>
      <c r="U77" s="1" t="str">
        <f t="shared" ca="1" si="25"/>
        <v>S549</v>
      </c>
      <c r="V77" s="11">
        <f t="shared" ca="1" si="26"/>
        <v>36.430000000000007</v>
      </c>
      <c r="W77" s="11"/>
      <c r="X77" s="11"/>
      <c r="Y77" s="12" t="str">
        <f ca="1">IF(V77&lt;&gt;"",IF(ABS($R77)&lt;0.8*Analyse!$AO$8/2,ABS($V77-$S77)/(INDIRECT($X$5)/100),""),"")</f>
        <v/>
      </c>
      <c r="AL77" s="1"/>
      <c r="AM77" s="2"/>
    </row>
    <row r="78" spans="2:39" x14ac:dyDescent="0.2">
      <c r="B78">
        <v>-23.4</v>
      </c>
      <c r="C78">
        <v>37.840000000000003</v>
      </c>
      <c r="D78" s="13">
        <f ca="1">IF(B78&lt;&gt;"",TRUNC(B78-Analyse!$AP$8,2),"")</f>
        <v>-23.5</v>
      </c>
      <c r="F78" s="1">
        <f t="shared" ca="1" si="27"/>
        <v>-23.5</v>
      </c>
      <c r="G78" s="12">
        <f ca="1">IF(F78&lt;&gt;"",ROW($D$5)+MATCH(F78,INDIRECT(Analyse!$AR$8):INDIRECT(Analyse!$AS$8)),"")</f>
        <v>79</v>
      </c>
      <c r="H78" s="1" t="str">
        <f t="shared" ca="1" si="14"/>
        <v>D79</v>
      </c>
      <c r="I78" s="1" t="str">
        <f t="shared" ca="1" si="15"/>
        <v>D78</v>
      </c>
      <c r="J78" s="1" t="str">
        <f t="shared" ca="1" si="16"/>
        <v>C79</v>
      </c>
      <c r="K78" s="1" t="str">
        <f t="shared" ca="1" si="17"/>
        <v>C78</v>
      </c>
      <c r="L78" s="10">
        <f t="shared" ca="1" si="18"/>
        <v>-0.78999999999999915</v>
      </c>
      <c r="M78" s="10">
        <f t="shared" ca="1" si="19"/>
        <v>-0.10000000000000142</v>
      </c>
      <c r="N78" s="2">
        <f t="shared" ca="1" si="20"/>
        <v>7.8999999999998796</v>
      </c>
      <c r="O78" s="10">
        <f t="shared" ca="1" si="21"/>
        <v>223.48999999999717</v>
      </c>
      <c r="P78" s="2">
        <f t="shared" ca="1" si="22"/>
        <v>37.840000000000003</v>
      </c>
      <c r="R78" s="1">
        <f t="shared" ca="1" si="23"/>
        <v>-23.5</v>
      </c>
      <c r="S78" s="2">
        <f t="shared" ca="1" si="24"/>
        <v>37.840000000000003</v>
      </c>
      <c r="T78" s="1">
        <f ca="1">IF(R78&lt;0,MATCH(ABS(R78),$R80:$R$1000,0)+ROW($R80)-1,"")</f>
        <v>548</v>
      </c>
      <c r="U78" s="1" t="str">
        <f t="shared" ca="1" si="25"/>
        <v>S548</v>
      </c>
      <c r="V78" s="11">
        <f t="shared" ca="1" si="26"/>
        <v>37.840000000000032</v>
      </c>
      <c r="W78" s="11"/>
      <c r="X78" s="11"/>
      <c r="Y78" s="12" t="str">
        <f ca="1">IF(V78&lt;&gt;"",IF(ABS($R78)&lt;0.8*Analyse!$AO$8/2,ABS($V78-$S78)/(INDIRECT($X$5)/100),""),"")</f>
        <v/>
      </c>
      <c r="AL78" s="1"/>
      <c r="AM78" s="2"/>
    </row>
    <row r="79" spans="2:39" x14ac:dyDescent="0.2">
      <c r="B79">
        <v>-23.3</v>
      </c>
      <c r="C79">
        <v>38.630000000000003</v>
      </c>
      <c r="D79" s="13">
        <f ca="1">IF(B79&lt;&gt;"",TRUNC(B79-Analyse!$AP$8,2),"")</f>
        <v>-23.4</v>
      </c>
      <c r="F79" s="1">
        <f t="shared" ca="1" si="27"/>
        <v>-23.4</v>
      </c>
      <c r="G79" s="12">
        <f ca="1">IF(F79&lt;&gt;"",ROW($D$5)+MATCH(F79,INDIRECT(Analyse!$AR$8):INDIRECT(Analyse!$AS$8)),"")</f>
        <v>80</v>
      </c>
      <c r="H79" s="1" t="str">
        <f t="shared" ca="1" si="14"/>
        <v>D80</v>
      </c>
      <c r="I79" s="1" t="str">
        <f t="shared" ca="1" si="15"/>
        <v>D79</v>
      </c>
      <c r="J79" s="1" t="str">
        <f t="shared" ca="1" si="16"/>
        <v>C80</v>
      </c>
      <c r="K79" s="1" t="str">
        <f t="shared" ca="1" si="17"/>
        <v>C79</v>
      </c>
      <c r="L79" s="10">
        <f t="shared" ca="1" si="18"/>
        <v>-0.5</v>
      </c>
      <c r="M79" s="10">
        <f t="shared" ca="1" si="19"/>
        <v>-9.9999999999997868E-2</v>
      </c>
      <c r="N79" s="2">
        <f t="shared" ca="1" si="20"/>
        <v>5.0000000000001066</v>
      </c>
      <c r="O79" s="10">
        <f t="shared" ca="1" si="21"/>
        <v>155.6300000000025</v>
      </c>
      <c r="P79" s="2">
        <f t="shared" ca="1" si="22"/>
        <v>38.63000000000001</v>
      </c>
      <c r="R79" s="1">
        <f t="shared" ca="1" si="23"/>
        <v>-23.4</v>
      </c>
      <c r="S79" s="2">
        <f t="shared" ca="1" si="24"/>
        <v>38.63000000000001</v>
      </c>
      <c r="T79" s="1">
        <f ca="1">IF(R79&lt;0,MATCH(ABS(R79),$R81:$R$1000,0)+ROW($R81)-1,"")</f>
        <v>547</v>
      </c>
      <c r="U79" s="1" t="str">
        <f t="shared" ca="1" si="25"/>
        <v>S547</v>
      </c>
      <c r="V79" s="11">
        <f t="shared" ca="1" si="26"/>
        <v>38.629999999999995</v>
      </c>
      <c r="W79" s="11"/>
      <c r="X79" s="11"/>
      <c r="Y79" s="12" t="str">
        <f ca="1">IF(V79&lt;&gt;"",IF(ABS($R79)&lt;0.8*Analyse!$AO$8/2,ABS($V79-$S79)/(INDIRECT($X$5)/100),""),"")</f>
        <v/>
      </c>
      <c r="AL79" s="1"/>
      <c r="AM79" s="2"/>
    </row>
    <row r="80" spans="2:39" x14ac:dyDescent="0.2">
      <c r="B80">
        <v>-23.2</v>
      </c>
      <c r="C80">
        <v>39.130000000000003</v>
      </c>
      <c r="D80" s="13">
        <f ca="1">IF(B80&lt;&gt;"",TRUNC(B80-Analyse!$AP$8,2),"")</f>
        <v>-23.3</v>
      </c>
      <c r="F80" s="1">
        <f t="shared" ca="1" si="27"/>
        <v>-23.3</v>
      </c>
      <c r="G80" s="12">
        <f ca="1">IF(F80&lt;&gt;"",ROW($D$5)+MATCH(F80,INDIRECT(Analyse!$AR$8):INDIRECT(Analyse!$AS$8)),"")</f>
        <v>81</v>
      </c>
      <c r="H80" s="1" t="str">
        <f t="shared" ca="1" si="14"/>
        <v>D81</v>
      </c>
      <c r="I80" s="1" t="str">
        <f t="shared" ca="1" si="15"/>
        <v>D80</v>
      </c>
      <c r="J80" s="1" t="str">
        <f t="shared" ca="1" si="16"/>
        <v>C81</v>
      </c>
      <c r="K80" s="1" t="str">
        <f t="shared" ca="1" si="17"/>
        <v>C80</v>
      </c>
      <c r="L80" s="10">
        <f t="shared" ca="1" si="18"/>
        <v>-0.39999999999999858</v>
      </c>
      <c r="M80" s="10">
        <f t="shared" ca="1" si="19"/>
        <v>-0.10000000000000142</v>
      </c>
      <c r="N80" s="2">
        <f t="shared" ca="1" si="20"/>
        <v>3.9999999999999289</v>
      </c>
      <c r="O80" s="10">
        <f t="shared" ca="1" si="21"/>
        <v>132.32999999999834</v>
      </c>
      <c r="P80" s="2">
        <f t="shared" ca="1" si="22"/>
        <v>39.129999999999995</v>
      </c>
      <c r="R80" s="1">
        <f t="shared" ca="1" si="23"/>
        <v>-23.3</v>
      </c>
      <c r="S80" s="2">
        <f t="shared" ca="1" si="24"/>
        <v>39.129999999999995</v>
      </c>
      <c r="T80" s="1">
        <f ca="1">IF(R80&lt;0,MATCH(ABS(R80),$R82:$R$1000,0)+ROW($R82)-1,"")</f>
        <v>546</v>
      </c>
      <c r="U80" s="1" t="str">
        <f t="shared" ca="1" si="25"/>
        <v>S546</v>
      </c>
      <c r="V80" s="11">
        <f t="shared" ca="1" si="26"/>
        <v>39.13000000000001</v>
      </c>
      <c r="W80" s="11"/>
      <c r="X80" s="11"/>
      <c r="Y80" s="12" t="str">
        <f ca="1">IF(V80&lt;&gt;"",IF(ABS($R80)&lt;0.8*Analyse!$AO$8/2,ABS($V80-$S80)/(INDIRECT($X$5)/100),""),"")</f>
        <v/>
      </c>
      <c r="AL80" s="1"/>
      <c r="AM80" s="2"/>
    </row>
    <row r="81" spans="2:39" x14ac:dyDescent="0.2">
      <c r="B81">
        <v>-23.1</v>
      </c>
      <c r="C81">
        <v>39.53</v>
      </c>
      <c r="D81" s="13">
        <f ca="1">IF(B81&lt;&gt;"",TRUNC(B81-Analyse!$AP$8,2),"")</f>
        <v>-23.2</v>
      </c>
      <c r="F81" s="1">
        <f t="shared" ca="1" si="27"/>
        <v>-23.2</v>
      </c>
      <c r="G81" s="12">
        <f ca="1">IF(F81&lt;&gt;"",ROW($D$5)+MATCH(F81,INDIRECT(Analyse!$AR$8):INDIRECT(Analyse!$AS$8)),"")</f>
        <v>82</v>
      </c>
      <c r="H81" s="1" t="str">
        <f t="shared" ca="1" si="14"/>
        <v>D82</v>
      </c>
      <c r="I81" s="1" t="str">
        <f t="shared" ca="1" si="15"/>
        <v>D81</v>
      </c>
      <c r="J81" s="1" t="str">
        <f t="shared" ca="1" si="16"/>
        <v>C82</v>
      </c>
      <c r="K81" s="1" t="str">
        <f t="shared" ca="1" si="17"/>
        <v>C81</v>
      </c>
      <c r="L81" s="10">
        <f t="shared" ca="1" si="18"/>
        <v>0</v>
      </c>
      <c r="M81" s="10">
        <f t="shared" ca="1" si="19"/>
        <v>-9.9999999999997868E-2</v>
      </c>
      <c r="N81" s="2">
        <f t="shared" ca="1" si="20"/>
        <v>0</v>
      </c>
      <c r="O81" s="10">
        <f t="shared" ca="1" si="21"/>
        <v>39.53</v>
      </c>
      <c r="P81" s="2">
        <f t="shared" ca="1" si="22"/>
        <v>39.53</v>
      </c>
      <c r="R81" s="1">
        <f t="shared" ca="1" si="23"/>
        <v>-23.2</v>
      </c>
      <c r="S81" s="2">
        <f t="shared" ca="1" si="24"/>
        <v>39.53</v>
      </c>
      <c r="T81" s="1">
        <f ca="1">IF(R81&lt;0,MATCH(ABS(R81),$R83:$R$1000,0)+ROW($R83)-1,"")</f>
        <v>545</v>
      </c>
      <c r="U81" s="1" t="str">
        <f t="shared" ca="1" si="25"/>
        <v>S545</v>
      </c>
      <c r="V81" s="11">
        <f t="shared" ca="1" si="26"/>
        <v>39.529999999999987</v>
      </c>
      <c r="W81" s="11"/>
      <c r="X81" s="11"/>
      <c r="Y81" s="12" t="str">
        <f ca="1">IF(V81&lt;&gt;"",IF(ABS($R81)&lt;0.8*Analyse!$AO$8/2,ABS($V81-$S81)/(INDIRECT($X$5)/100),""),"")</f>
        <v/>
      </c>
      <c r="AL81" s="1"/>
      <c r="AM81" s="2"/>
    </row>
    <row r="82" spans="2:39" x14ac:dyDescent="0.2">
      <c r="B82">
        <v>-23</v>
      </c>
      <c r="C82">
        <v>39.53</v>
      </c>
      <c r="D82" s="13">
        <f ca="1">IF(B82&lt;&gt;"",TRUNC(B82-Analyse!$AP$8,2),"")</f>
        <v>-23.1</v>
      </c>
      <c r="F82" s="1">
        <f t="shared" ca="1" si="27"/>
        <v>-23.1</v>
      </c>
      <c r="G82" s="12">
        <f ca="1">IF(F82&lt;&gt;"",ROW($D$5)+MATCH(F82,INDIRECT(Analyse!$AR$8):INDIRECT(Analyse!$AS$8)),"")</f>
        <v>83</v>
      </c>
      <c r="H82" s="1" t="str">
        <f t="shared" ca="1" si="14"/>
        <v>D83</v>
      </c>
      <c r="I82" s="1" t="str">
        <f t="shared" ca="1" si="15"/>
        <v>D82</v>
      </c>
      <c r="J82" s="1" t="str">
        <f t="shared" ca="1" si="16"/>
        <v>C83</v>
      </c>
      <c r="K82" s="1" t="str">
        <f t="shared" ca="1" si="17"/>
        <v>C82</v>
      </c>
      <c r="L82" s="10">
        <f t="shared" ca="1" si="18"/>
        <v>-0.60000000000000142</v>
      </c>
      <c r="M82" s="10">
        <f t="shared" ca="1" si="19"/>
        <v>-0.10000000000000142</v>
      </c>
      <c r="N82" s="2">
        <f t="shared" ca="1" si="20"/>
        <v>5.9999999999999289</v>
      </c>
      <c r="O82" s="10">
        <f t="shared" ca="1" si="21"/>
        <v>178.12999999999838</v>
      </c>
      <c r="P82" s="2">
        <f t="shared" ca="1" si="22"/>
        <v>39.53</v>
      </c>
      <c r="R82" s="1">
        <f t="shared" ca="1" si="23"/>
        <v>-23.1</v>
      </c>
      <c r="S82" s="2">
        <f t="shared" ca="1" si="24"/>
        <v>39.53</v>
      </c>
      <c r="T82" s="1">
        <f ca="1">IF(R82&lt;0,MATCH(ABS(R82),$R84:$R$1000,0)+ROW($R84)-1,"")</f>
        <v>544</v>
      </c>
      <c r="U82" s="1" t="str">
        <f t="shared" ca="1" si="25"/>
        <v>S544</v>
      </c>
      <c r="V82" s="11">
        <f t="shared" ca="1" si="26"/>
        <v>39.53</v>
      </c>
      <c r="W82" s="11"/>
      <c r="X82" s="11"/>
      <c r="Y82" s="12" t="str">
        <f ca="1">IF(V82&lt;&gt;"",IF(ABS($R82)&lt;0.8*Analyse!$AO$8/2,ABS($V82-$S82)/(INDIRECT($X$5)/100),""),"")</f>
        <v/>
      </c>
      <c r="AL82" s="1"/>
      <c r="AM82" s="2"/>
    </row>
    <row r="83" spans="2:39" x14ac:dyDescent="0.2">
      <c r="B83">
        <v>-22.9</v>
      </c>
      <c r="C83">
        <v>40.130000000000003</v>
      </c>
      <c r="D83" s="13">
        <f ca="1">IF(B83&lt;&gt;"",TRUNC(B83-Analyse!$AP$8,2),"")</f>
        <v>-23</v>
      </c>
      <c r="F83" s="1">
        <f t="shared" ca="1" si="27"/>
        <v>-23</v>
      </c>
      <c r="G83" s="12">
        <f ca="1">IF(F83&lt;&gt;"",ROW($D$5)+MATCH(F83,INDIRECT(Analyse!$AR$8):INDIRECT(Analyse!$AS$8)),"")</f>
        <v>84</v>
      </c>
      <c r="H83" s="1" t="str">
        <f t="shared" ca="1" si="14"/>
        <v>D84</v>
      </c>
      <c r="I83" s="1" t="str">
        <f t="shared" ca="1" si="15"/>
        <v>D83</v>
      </c>
      <c r="J83" s="1" t="str">
        <f t="shared" ca="1" si="16"/>
        <v>C84</v>
      </c>
      <c r="K83" s="1" t="str">
        <f t="shared" ca="1" si="17"/>
        <v>C83</v>
      </c>
      <c r="L83" s="10">
        <f t="shared" ca="1" si="18"/>
        <v>-0.36999999999999744</v>
      </c>
      <c r="M83" s="10">
        <f t="shared" ca="1" si="19"/>
        <v>-0.10000000000000142</v>
      </c>
      <c r="N83" s="2">
        <f t="shared" ca="1" si="20"/>
        <v>3.699999999999922</v>
      </c>
      <c r="O83" s="10">
        <f t="shared" ca="1" si="21"/>
        <v>125.2299999999982</v>
      </c>
      <c r="P83" s="2">
        <f t="shared" ca="1" si="22"/>
        <v>40.129999999999995</v>
      </c>
      <c r="R83" s="1">
        <f t="shared" ca="1" si="23"/>
        <v>-23</v>
      </c>
      <c r="S83" s="2">
        <f t="shared" ca="1" si="24"/>
        <v>40.129999999999995</v>
      </c>
      <c r="T83" s="1">
        <f ca="1">IF(R83&lt;0,MATCH(ABS(R83),$R85:$R$1000,0)+ROW($R85)-1,"")</f>
        <v>543</v>
      </c>
      <c r="U83" s="1" t="str">
        <f t="shared" ca="1" si="25"/>
        <v>S543</v>
      </c>
      <c r="V83" s="11">
        <f t="shared" ca="1" si="26"/>
        <v>40.129999999999995</v>
      </c>
      <c r="W83" s="11"/>
      <c r="X83" s="11"/>
      <c r="Y83" s="12" t="str">
        <f ca="1">IF(V83&lt;&gt;"",IF(ABS($R83)&lt;0.8*Analyse!$AO$8/2,ABS($V83-$S83)/(INDIRECT($X$5)/100),""),"")</f>
        <v/>
      </c>
      <c r="AL83" s="1"/>
      <c r="AM83" s="2"/>
    </row>
    <row r="84" spans="2:39" x14ac:dyDescent="0.2">
      <c r="B84">
        <v>-22.8</v>
      </c>
      <c r="C84">
        <v>40.5</v>
      </c>
      <c r="D84" s="13">
        <f ca="1">IF(B84&lt;&gt;"",TRUNC(B84-Analyse!$AP$8,2),"")</f>
        <v>-22.9</v>
      </c>
      <c r="F84" s="1">
        <f t="shared" ca="1" si="27"/>
        <v>-22.9</v>
      </c>
      <c r="G84" s="12">
        <f ca="1">IF(F84&lt;&gt;"",ROW($D$5)+MATCH(F84,INDIRECT(Analyse!$AR$8):INDIRECT(Analyse!$AS$8)),"")</f>
        <v>85</v>
      </c>
      <c r="H84" s="1" t="str">
        <f t="shared" ca="1" si="14"/>
        <v>D85</v>
      </c>
      <c r="I84" s="1" t="str">
        <f t="shared" ca="1" si="15"/>
        <v>D84</v>
      </c>
      <c r="J84" s="1" t="str">
        <f t="shared" ca="1" si="16"/>
        <v>C85</v>
      </c>
      <c r="K84" s="1" t="str">
        <f t="shared" ca="1" si="17"/>
        <v>C84</v>
      </c>
      <c r="L84" s="10">
        <f t="shared" ca="1" si="18"/>
        <v>0</v>
      </c>
      <c r="M84" s="10">
        <f t="shared" ca="1" si="19"/>
        <v>-9.9999999999997868E-2</v>
      </c>
      <c r="N84" s="2">
        <f t="shared" ca="1" si="20"/>
        <v>0</v>
      </c>
      <c r="O84" s="10">
        <f t="shared" ca="1" si="21"/>
        <v>40.5</v>
      </c>
      <c r="P84" s="2">
        <f t="shared" ca="1" si="22"/>
        <v>40.5</v>
      </c>
      <c r="R84" s="1">
        <f t="shared" ca="1" si="23"/>
        <v>-22.9</v>
      </c>
      <c r="S84" s="2">
        <f t="shared" ca="1" si="24"/>
        <v>40.5</v>
      </c>
      <c r="T84" s="1">
        <f ca="1">IF(R84&lt;0,MATCH(ABS(R84),$R86:$R$1000,0)+ROW($R86)-1,"")</f>
        <v>542</v>
      </c>
      <c r="U84" s="1" t="str">
        <f t="shared" ca="1" si="25"/>
        <v>S542</v>
      </c>
      <c r="V84" s="11">
        <f t="shared" ca="1" si="26"/>
        <v>40.5</v>
      </c>
      <c r="W84" s="11"/>
      <c r="X84" s="11"/>
      <c r="Y84" s="12" t="str">
        <f ca="1">IF(V84&lt;&gt;"",IF(ABS($R84)&lt;0.8*Analyse!$AO$8/2,ABS($V84-$S84)/(INDIRECT($X$5)/100),""),"")</f>
        <v/>
      </c>
      <c r="AL84" s="1"/>
      <c r="AM84" s="2"/>
    </row>
    <row r="85" spans="2:39" x14ac:dyDescent="0.2">
      <c r="B85">
        <v>-22.7</v>
      </c>
      <c r="C85">
        <v>40.5</v>
      </c>
      <c r="D85" s="13">
        <f ca="1">IF(B85&lt;&gt;"",TRUNC(B85-Analyse!$AP$8,2),"")</f>
        <v>-22.8</v>
      </c>
      <c r="F85" s="1">
        <f t="shared" ca="1" si="27"/>
        <v>-22.8</v>
      </c>
      <c r="G85" s="12">
        <f ca="1">IF(F85&lt;&gt;"",ROW($D$5)+MATCH(F85,INDIRECT(Analyse!$AR$8):INDIRECT(Analyse!$AS$8)),"")</f>
        <v>86</v>
      </c>
      <c r="H85" s="1" t="str">
        <f t="shared" ca="1" si="14"/>
        <v>D86</v>
      </c>
      <c r="I85" s="1" t="str">
        <f t="shared" ca="1" si="15"/>
        <v>D85</v>
      </c>
      <c r="J85" s="1" t="str">
        <f t="shared" ca="1" si="16"/>
        <v>C86</v>
      </c>
      <c r="K85" s="1" t="str">
        <f t="shared" ca="1" si="17"/>
        <v>C85</v>
      </c>
      <c r="L85" s="10">
        <f t="shared" ca="1" si="18"/>
        <v>-0.29999999999999716</v>
      </c>
      <c r="M85" s="10">
        <f t="shared" ca="1" si="19"/>
        <v>-0.10000000000000142</v>
      </c>
      <c r="N85" s="2">
        <f t="shared" ca="1" si="20"/>
        <v>2.9999999999999289</v>
      </c>
      <c r="O85" s="10">
        <f t="shared" ca="1" si="21"/>
        <v>108.89999999999839</v>
      </c>
      <c r="P85" s="2">
        <f t="shared" ca="1" si="22"/>
        <v>40.5</v>
      </c>
      <c r="R85" s="1">
        <f t="shared" ca="1" si="23"/>
        <v>-22.8</v>
      </c>
      <c r="S85" s="2">
        <f t="shared" ca="1" si="24"/>
        <v>40.5</v>
      </c>
      <c r="T85" s="1">
        <f ca="1">IF(R85&lt;0,MATCH(ABS(R85),$R87:$R$1000,0)+ROW($R87)-1,"")</f>
        <v>541</v>
      </c>
      <c r="U85" s="1" t="str">
        <f t="shared" ca="1" si="25"/>
        <v>S541</v>
      </c>
      <c r="V85" s="11">
        <f t="shared" ca="1" si="26"/>
        <v>40.5</v>
      </c>
      <c r="W85" s="11"/>
      <c r="X85" s="11"/>
      <c r="Y85" s="12" t="str">
        <f ca="1">IF(V85&lt;&gt;"",IF(ABS($R85)&lt;0.8*Analyse!$AO$8/2,ABS($V85-$S85)/(INDIRECT($X$5)/100),""),"")</f>
        <v/>
      </c>
      <c r="AL85" s="1"/>
      <c r="AM85" s="2"/>
    </row>
    <row r="86" spans="2:39" x14ac:dyDescent="0.2">
      <c r="B86">
        <v>-22.6</v>
      </c>
      <c r="C86">
        <v>40.799999999999997</v>
      </c>
      <c r="D86" s="13">
        <f ca="1">IF(B86&lt;&gt;"",TRUNC(B86-Analyse!$AP$8,2),"")</f>
        <v>-22.7</v>
      </c>
      <c r="F86" s="1">
        <f t="shared" ca="1" si="27"/>
        <v>-22.7</v>
      </c>
      <c r="G86" s="12">
        <f ca="1">IF(F86&lt;&gt;"",ROW($D$5)+MATCH(F86,INDIRECT(Analyse!$AR$8):INDIRECT(Analyse!$AS$8)),"")</f>
        <v>87</v>
      </c>
      <c r="H86" s="1" t="str">
        <f t="shared" ca="1" si="14"/>
        <v>D87</v>
      </c>
      <c r="I86" s="1" t="str">
        <f t="shared" ca="1" si="15"/>
        <v>D86</v>
      </c>
      <c r="J86" s="1" t="str">
        <f t="shared" ca="1" si="16"/>
        <v>C87</v>
      </c>
      <c r="K86" s="1" t="str">
        <f t="shared" ca="1" si="17"/>
        <v>C86</v>
      </c>
      <c r="L86" s="10">
        <f t="shared" ca="1" si="18"/>
        <v>0</v>
      </c>
      <c r="M86" s="10">
        <f t="shared" ca="1" si="19"/>
        <v>-9.9999999999997868E-2</v>
      </c>
      <c r="N86" s="2">
        <f t="shared" ca="1" si="20"/>
        <v>0</v>
      </c>
      <c r="O86" s="10">
        <f t="shared" ca="1" si="21"/>
        <v>40.799999999999997</v>
      </c>
      <c r="P86" s="2">
        <f t="shared" ca="1" si="22"/>
        <v>40.799999999999997</v>
      </c>
      <c r="R86" s="1">
        <f t="shared" ca="1" si="23"/>
        <v>-22.7</v>
      </c>
      <c r="S86" s="2">
        <f t="shared" ca="1" si="24"/>
        <v>40.799999999999997</v>
      </c>
      <c r="T86" s="1">
        <f ca="1">IF(R86&lt;0,MATCH(ABS(R86),$R88:$R$1000,0)+ROW($R88)-1,"")</f>
        <v>540</v>
      </c>
      <c r="U86" s="1" t="str">
        <f t="shared" ca="1" si="25"/>
        <v>S540</v>
      </c>
      <c r="V86" s="11">
        <f t="shared" ca="1" si="26"/>
        <v>40.799999999999997</v>
      </c>
      <c r="W86" s="11"/>
      <c r="X86" s="11"/>
      <c r="Y86" s="12" t="str">
        <f ca="1">IF(V86&lt;&gt;"",IF(ABS($R86)&lt;0.8*Analyse!$AO$8/2,ABS($V86-$S86)/(INDIRECT($X$5)/100),""),"")</f>
        <v/>
      </c>
      <c r="AL86" s="1"/>
      <c r="AM86" s="2"/>
    </row>
    <row r="87" spans="2:39" x14ac:dyDescent="0.2">
      <c r="B87">
        <v>-22.5</v>
      </c>
      <c r="C87">
        <v>40.799999999999997</v>
      </c>
      <c r="D87" s="13">
        <f ca="1">IF(B87&lt;&gt;"",TRUNC(B87-Analyse!$AP$8,2),"")</f>
        <v>-22.6</v>
      </c>
      <c r="F87" s="1">
        <f t="shared" ca="1" si="27"/>
        <v>-22.6</v>
      </c>
      <c r="G87" s="12">
        <f ca="1">IF(F87&lt;&gt;"",ROW($D$5)+MATCH(F87,INDIRECT(Analyse!$AR$8):INDIRECT(Analyse!$AS$8)),"")</f>
        <v>88</v>
      </c>
      <c r="H87" s="1" t="str">
        <f t="shared" ca="1" si="14"/>
        <v>D88</v>
      </c>
      <c r="I87" s="1" t="str">
        <f t="shared" ca="1" si="15"/>
        <v>D87</v>
      </c>
      <c r="J87" s="1" t="str">
        <f t="shared" ca="1" si="16"/>
        <v>C88</v>
      </c>
      <c r="K87" s="1" t="str">
        <f t="shared" ca="1" si="17"/>
        <v>C87</v>
      </c>
      <c r="L87" s="10">
        <f t="shared" ca="1" si="18"/>
        <v>-0.27000000000000313</v>
      </c>
      <c r="M87" s="10">
        <f t="shared" ca="1" si="19"/>
        <v>-0.10000000000000142</v>
      </c>
      <c r="N87" s="2">
        <f t="shared" ca="1" si="20"/>
        <v>2.6999999999999931</v>
      </c>
      <c r="O87" s="10">
        <f t="shared" ca="1" si="21"/>
        <v>101.81999999999985</v>
      </c>
      <c r="P87" s="2">
        <f t="shared" ca="1" si="22"/>
        <v>40.800000000000004</v>
      </c>
      <c r="R87" s="1">
        <f t="shared" ca="1" si="23"/>
        <v>-22.6</v>
      </c>
      <c r="S87" s="2">
        <f t="shared" ca="1" si="24"/>
        <v>40.800000000000004</v>
      </c>
      <c r="T87" s="1">
        <f ca="1">IF(R87&lt;0,MATCH(ABS(R87),$R89:$R$1000,0)+ROW($R89)-1,"")</f>
        <v>539</v>
      </c>
      <c r="U87" s="1" t="str">
        <f t="shared" ca="1" si="25"/>
        <v>S539</v>
      </c>
      <c r="V87" s="11">
        <f t="shared" ca="1" si="26"/>
        <v>40.799999999999997</v>
      </c>
      <c r="W87" s="11"/>
      <c r="X87" s="11"/>
      <c r="Y87" s="12" t="str">
        <f ca="1">IF(V87&lt;&gt;"",IF(ABS($R87)&lt;0.8*Analyse!$AO$8/2,ABS($V87-$S87)/(INDIRECT($X$5)/100),""),"")</f>
        <v/>
      </c>
      <c r="AL87" s="1"/>
      <c r="AM87" s="2"/>
    </row>
    <row r="88" spans="2:39" x14ac:dyDescent="0.2">
      <c r="B88">
        <v>-22.4</v>
      </c>
      <c r="C88">
        <v>41.07</v>
      </c>
      <c r="D88" s="13">
        <f ca="1">IF(B88&lt;&gt;"",TRUNC(B88-Analyse!$AP$8,2),"")</f>
        <v>-22.5</v>
      </c>
      <c r="F88" s="1">
        <f t="shared" ca="1" si="27"/>
        <v>-22.5</v>
      </c>
      <c r="G88" s="12">
        <f ca="1">IF(F88&lt;&gt;"",ROW($D$5)+MATCH(F88,INDIRECT(Analyse!$AR$8):INDIRECT(Analyse!$AS$8)),"")</f>
        <v>89</v>
      </c>
      <c r="H88" s="1" t="str">
        <f t="shared" ca="1" si="14"/>
        <v>D89</v>
      </c>
      <c r="I88" s="1" t="str">
        <f t="shared" ca="1" si="15"/>
        <v>D88</v>
      </c>
      <c r="J88" s="1" t="str">
        <f t="shared" ca="1" si="16"/>
        <v>C89</v>
      </c>
      <c r="K88" s="1" t="str">
        <f t="shared" ca="1" si="17"/>
        <v>C88</v>
      </c>
      <c r="L88" s="10">
        <f t="shared" ca="1" si="18"/>
        <v>-0.25999999999999801</v>
      </c>
      <c r="M88" s="10">
        <f t="shared" ca="1" si="19"/>
        <v>-0.10000000000000142</v>
      </c>
      <c r="N88" s="2">
        <f t="shared" ca="1" si="20"/>
        <v>2.5999999999999432</v>
      </c>
      <c r="O88" s="10">
        <f t="shared" ca="1" si="21"/>
        <v>99.569999999998714</v>
      </c>
      <c r="P88" s="2">
        <f t="shared" ca="1" si="22"/>
        <v>41.069999999999993</v>
      </c>
      <c r="R88" s="1">
        <f t="shared" ca="1" si="23"/>
        <v>-22.5</v>
      </c>
      <c r="S88" s="2">
        <f t="shared" ca="1" si="24"/>
        <v>41.069999999999993</v>
      </c>
      <c r="T88" s="1">
        <f ca="1">IF(R88&lt;0,MATCH(ABS(R88),$R90:$R$1000,0)+ROW($R90)-1,"")</f>
        <v>538</v>
      </c>
      <c r="U88" s="1" t="str">
        <f t="shared" ca="1" si="25"/>
        <v>S538</v>
      </c>
      <c r="V88" s="11">
        <f t="shared" ca="1" si="26"/>
        <v>41.070000000000007</v>
      </c>
      <c r="W88" s="11"/>
      <c r="X88" s="11"/>
      <c r="Y88" s="12" t="str">
        <f ca="1">IF(V88&lt;&gt;"",IF(ABS($R88)&lt;0.8*Analyse!$AO$8/2,ABS($V88-$S88)/(INDIRECT($X$5)/100),""),"")</f>
        <v/>
      </c>
      <c r="AL88" s="1"/>
      <c r="AM88" s="2"/>
    </row>
    <row r="89" spans="2:39" x14ac:dyDescent="0.2">
      <c r="B89">
        <v>-22.3</v>
      </c>
      <c r="C89">
        <v>41.33</v>
      </c>
      <c r="D89" s="13">
        <f ca="1">IF(B89&lt;&gt;"",TRUNC(B89-Analyse!$AP$8,2),"")</f>
        <v>-22.4</v>
      </c>
      <c r="F89" s="1">
        <f t="shared" ca="1" si="27"/>
        <v>-22.4</v>
      </c>
      <c r="G89" s="12">
        <f ca="1">IF(F89&lt;&gt;"",ROW($D$5)+MATCH(F89,INDIRECT(Analyse!$AR$8):INDIRECT(Analyse!$AS$8)),"")</f>
        <v>90</v>
      </c>
      <c r="H89" s="1" t="str">
        <f t="shared" ca="1" si="14"/>
        <v>D90</v>
      </c>
      <c r="I89" s="1" t="str">
        <f t="shared" ca="1" si="15"/>
        <v>D89</v>
      </c>
      <c r="J89" s="1" t="str">
        <f t="shared" ca="1" si="16"/>
        <v>C90</v>
      </c>
      <c r="K89" s="1" t="str">
        <f t="shared" ca="1" si="17"/>
        <v>C89</v>
      </c>
      <c r="L89" s="10">
        <f t="shared" ca="1" si="18"/>
        <v>7.9999999999998295E-2</v>
      </c>
      <c r="M89" s="10">
        <f t="shared" ca="1" si="19"/>
        <v>-9.9999999999997868E-2</v>
      </c>
      <c r="N89" s="2">
        <f t="shared" ca="1" si="20"/>
        <v>-0.8</v>
      </c>
      <c r="O89" s="10">
        <f t="shared" ca="1" si="21"/>
        <v>23.41</v>
      </c>
      <c r="P89" s="2">
        <f t="shared" ca="1" si="22"/>
        <v>41.33</v>
      </c>
      <c r="R89" s="1">
        <f t="shared" ca="1" si="23"/>
        <v>-22.4</v>
      </c>
      <c r="S89" s="2">
        <f t="shared" ca="1" si="24"/>
        <v>41.33</v>
      </c>
      <c r="T89" s="1">
        <f ca="1">IF(R89&lt;0,MATCH(ABS(R89),$R91:$R$1000,0)+ROW($R91)-1,"")</f>
        <v>537</v>
      </c>
      <c r="U89" s="1" t="str">
        <f t="shared" ca="1" si="25"/>
        <v>S537</v>
      </c>
      <c r="V89" s="11">
        <f t="shared" ca="1" si="26"/>
        <v>41.329999999999991</v>
      </c>
      <c r="W89" s="11"/>
      <c r="X89" s="11"/>
      <c r="Y89" s="12" t="str">
        <f ca="1">IF(V89&lt;&gt;"",IF(ABS($R89)&lt;0.8*Analyse!$AO$8/2,ABS($V89-$S89)/(INDIRECT($X$5)/100),""),"")</f>
        <v/>
      </c>
      <c r="AL89" s="1"/>
      <c r="AM89" s="2"/>
    </row>
    <row r="90" spans="2:39" x14ac:dyDescent="0.2">
      <c r="B90">
        <v>-22.2</v>
      </c>
      <c r="C90">
        <v>41.25</v>
      </c>
      <c r="D90" s="13">
        <f ca="1">IF(B90&lt;&gt;"",TRUNC(B90-Analyse!$AP$8,2),"")</f>
        <v>-22.3</v>
      </c>
      <c r="F90" s="1">
        <f t="shared" ca="1" si="27"/>
        <v>-22.3</v>
      </c>
      <c r="G90" s="12">
        <f ca="1">IF(F90&lt;&gt;"",ROW($D$5)+MATCH(F90,INDIRECT(Analyse!$AR$8):INDIRECT(Analyse!$AS$8)),"")</f>
        <v>91</v>
      </c>
      <c r="H90" s="1" t="str">
        <f t="shared" ca="1" si="14"/>
        <v>D91</v>
      </c>
      <c r="I90" s="1" t="str">
        <f t="shared" ca="1" si="15"/>
        <v>D90</v>
      </c>
      <c r="J90" s="1" t="str">
        <f t="shared" ca="1" si="16"/>
        <v>C91</v>
      </c>
      <c r="K90" s="1" t="str">
        <f t="shared" ca="1" si="17"/>
        <v>C90</v>
      </c>
      <c r="L90" s="10">
        <f t="shared" ca="1" si="18"/>
        <v>-7.9999999999998295E-2</v>
      </c>
      <c r="M90" s="10">
        <f t="shared" ca="1" si="19"/>
        <v>-0.10000000000000142</v>
      </c>
      <c r="N90" s="2">
        <f t="shared" ca="1" si="20"/>
        <v>0.79999999999997162</v>
      </c>
      <c r="O90" s="10">
        <f t="shared" ca="1" si="21"/>
        <v>59.089999999999364</v>
      </c>
      <c r="P90" s="2">
        <f t="shared" ca="1" si="22"/>
        <v>41.25</v>
      </c>
      <c r="R90" s="1">
        <f t="shared" ca="1" si="23"/>
        <v>-22.3</v>
      </c>
      <c r="S90" s="2">
        <f t="shared" ca="1" si="24"/>
        <v>41.25</v>
      </c>
      <c r="T90" s="1">
        <f ca="1">IF(R90&lt;0,MATCH(ABS(R90),$R92:$R$1000,0)+ROW($R92)-1,"")</f>
        <v>536</v>
      </c>
      <c r="U90" s="1" t="str">
        <f t="shared" ca="1" si="25"/>
        <v>S536</v>
      </c>
      <c r="V90" s="11">
        <f t="shared" ca="1" si="26"/>
        <v>41.25</v>
      </c>
      <c r="W90" s="11"/>
      <c r="X90" s="11"/>
      <c r="Y90" s="12" t="str">
        <f ca="1">IF(V90&lt;&gt;"",IF(ABS($R90)&lt;0.8*Analyse!$AO$8/2,ABS($V90-$S90)/(INDIRECT($X$5)/100),""),"")</f>
        <v/>
      </c>
      <c r="AL90" s="1"/>
      <c r="AM90" s="2"/>
    </row>
    <row r="91" spans="2:39" x14ac:dyDescent="0.2">
      <c r="B91">
        <v>-22.1</v>
      </c>
      <c r="C91">
        <v>41.33</v>
      </c>
      <c r="D91" s="13">
        <f ca="1">IF(B91&lt;&gt;"",TRUNC(B91-Analyse!$AP$8,2),"")</f>
        <v>-22.2</v>
      </c>
      <c r="F91" s="1">
        <f t="shared" ca="1" si="27"/>
        <v>-22.2</v>
      </c>
      <c r="G91" s="12">
        <f ca="1">IF(F91&lt;&gt;"",ROW($D$5)+MATCH(F91,INDIRECT(Analyse!$AR$8):INDIRECT(Analyse!$AS$8)),"")</f>
        <v>92</v>
      </c>
      <c r="H91" s="1" t="str">
        <f t="shared" ca="1" si="14"/>
        <v>D92</v>
      </c>
      <c r="I91" s="1" t="str">
        <f t="shared" ca="1" si="15"/>
        <v>D91</v>
      </c>
      <c r="J91" s="1" t="str">
        <f t="shared" ca="1" si="16"/>
        <v>C92</v>
      </c>
      <c r="K91" s="1" t="str">
        <f t="shared" ca="1" si="17"/>
        <v>C91</v>
      </c>
      <c r="L91" s="10">
        <f t="shared" ca="1" si="18"/>
        <v>-0.37000000000000455</v>
      </c>
      <c r="M91" s="10">
        <f t="shared" ca="1" si="19"/>
        <v>-9.9999999999997868E-2</v>
      </c>
      <c r="N91" s="2">
        <f t="shared" ca="1" si="20"/>
        <v>3.7000000000001245</v>
      </c>
      <c r="O91" s="10">
        <f t="shared" ca="1" si="21"/>
        <v>123.47000000000276</v>
      </c>
      <c r="P91" s="2">
        <f t="shared" ca="1" si="22"/>
        <v>41.33</v>
      </c>
      <c r="R91" s="1">
        <f t="shared" ca="1" si="23"/>
        <v>-22.2</v>
      </c>
      <c r="S91" s="2">
        <f t="shared" ca="1" si="24"/>
        <v>41.33</v>
      </c>
      <c r="T91" s="1">
        <f ca="1">IF(R91&lt;0,MATCH(ABS(R91),$R93:$R$1000,0)+ROW($R93)-1,"")</f>
        <v>535</v>
      </c>
      <c r="U91" s="1" t="str">
        <f t="shared" ca="1" si="25"/>
        <v>S535</v>
      </c>
      <c r="V91" s="11">
        <f t="shared" ca="1" si="26"/>
        <v>41.33</v>
      </c>
      <c r="W91" s="11"/>
      <c r="X91" s="11"/>
      <c r="Y91" s="12" t="str">
        <f ca="1">IF(V91&lt;&gt;"",IF(ABS($R91)&lt;0.8*Analyse!$AO$8/2,ABS($V91-$S91)/(INDIRECT($X$5)/100),""),"")</f>
        <v/>
      </c>
      <c r="AL91" s="1"/>
      <c r="AM91" s="2"/>
    </row>
    <row r="92" spans="2:39" x14ac:dyDescent="0.2">
      <c r="B92">
        <v>-22</v>
      </c>
      <c r="C92">
        <v>41.7</v>
      </c>
      <c r="D92" s="13">
        <f ca="1">IF(B92&lt;&gt;"",TRUNC(B92-Analyse!$AP$8,2),"")</f>
        <v>-22.1</v>
      </c>
      <c r="F92" s="1">
        <f t="shared" ca="1" si="27"/>
        <v>-22.1</v>
      </c>
      <c r="G92" s="12">
        <f ca="1">IF(F92&lt;&gt;"",ROW($D$5)+MATCH(F92,INDIRECT(Analyse!$AR$8):INDIRECT(Analyse!$AS$8)),"")</f>
        <v>93</v>
      </c>
      <c r="H92" s="1" t="str">
        <f t="shared" ca="1" si="14"/>
        <v>D93</v>
      </c>
      <c r="I92" s="1" t="str">
        <f t="shared" ca="1" si="15"/>
        <v>D92</v>
      </c>
      <c r="J92" s="1" t="str">
        <f t="shared" ca="1" si="16"/>
        <v>C93</v>
      </c>
      <c r="K92" s="1" t="str">
        <f t="shared" ca="1" si="17"/>
        <v>C92</v>
      </c>
      <c r="L92" s="10">
        <f t="shared" ca="1" si="18"/>
        <v>-0.12999999999999545</v>
      </c>
      <c r="M92" s="10">
        <f t="shared" ca="1" si="19"/>
        <v>-0.10000000000000142</v>
      </c>
      <c r="N92" s="2">
        <f t="shared" ca="1" si="20"/>
        <v>1.2999999999999361</v>
      </c>
      <c r="O92" s="10">
        <f t="shared" ca="1" si="21"/>
        <v>70.429999999998586</v>
      </c>
      <c r="P92" s="2">
        <f t="shared" ca="1" si="22"/>
        <v>41.699999999999996</v>
      </c>
      <c r="R92" s="1">
        <f t="shared" ca="1" si="23"/>
        <v>-22.1</v>
      </c>
      <c r="S92" s="2">
        <f t="shared" ca="1" si="24"/>
        <v>41.699999999999996</v>
      </c>
      <c r="T92" s="1">
        <f ca="1">IF(R92&lt;0,MATCH(ABS(R92),$R94:$R$1000,0)+ROW($R94)-1,"")</f>
        <v>534</v>
      </c>
      <c r="U92" s="1" t="str">
        <f t="shared" ca="1" si="25"/>
        <v>S534</v>
      </c>
      <c r="V92" s="11">
        <f t="shared" ca="1" si="26"/>
        <v>41.7</v>
      </c>
      <c r="W92" s="11"/>
      <c r="X92" s="11"/>
      <c r="Y92" s="12" t="str">
        <f ca="1">IF(V92&lt;&gt;"",IF(ABS($R92)&lt;0.8*Analyse!$AO$8/2,ABS($V92-$S92)/(INDIRECT($X$5)/100),""),"")</f>
        <v/>
      </c>
      <c r="AL92" s="1"/>
      <c r="AM92" s="2"/>
    </row>
    <row r="93" spans="2:39" x14ac:dyDescent="0.2">
      <c r="B93">
        <v>-21.9</v>
      </c>
      <c r="C93">
        <v>41.83</v>
      </c>
      <c r="D93" s="13">
        <f ca="1">IF(B93&lt;&gt;"",TRUNC(B93-Analyse!$AP$8,2),"")</f>
        <v>-22</v>
      </c>
      <c r="F93" s="1">
        <f t="shared" ca="1" si="27"/>
        <v>-22</v>
      </c>
      <c r="G93" s="12">
        <f ca="1">IF(F93&lt;&gt;"",ROW($D$5)+MATCH(F93,INDIRECT(Analyse!$AR$8):INDIRECT(Analyse!$AS$8)),"")</f>
        <v>94</v>
      </c>
      <c r="H93" s="1" t="str">
        <f t="shared" ca="1" si="14"/>
        <v>D94</v>
      </c>
      <c r="I93" s="1" t="str">
        <f t="shared" ca="1" si="15"/>
        <v>D93</v>
      </c>
      <c r="J93" s="1" t="str">
        <f t="shared" ca="1" si="16"/>
        <v>C94</v>
      </c>
      <c r="K93" s="1" t="str">
        <f t="shared" ca="1" si="17"/>
        <v>C93</v>
      </c>
      <c r="L93" s="10">
        <f t="shared" ca="1" si="18"/>
        <v>-0.10000000000000142</v>
      </c>
      <c r="M93" s="10">
        <f t="shared" ca="1" si="19"/>
        <v>-0.10000000000000142</v>
      </c>
      <c r="N93" s="2">
        <f t="shared" ca="1" si="20"/>
        <v>1</v>
      </c>
      <c r="O93" s="10">
        <f t="shared" ca="1" si="21"/>
        <v>63.83</v>
      </c>
      <c r="P93" s="2">
        <f t="shared" ca="1" si="22"/>
        <v>41.83</v>
      </c>
      <c r="R93" s="1">
        <f t="shared" ca="1" si="23"/>
        <v>-22</v>
      </c>
      <c r="S93" s="2">
        <f t="shared" ca="1" si="24"/>
        <v>41.83</v>
      </c>
      <c r="T93" s="1">
        <f ca="1">IF(R93&lt;0,MATCH(ABS(R93),$R95:$R$1000,0)+ROW($R95)-1,"")</f>
        <v>533</v>
      </c>
      <c r="U93" s="1" t="str">
        <f t="shared" ca="1" si="25"/>
        <v>S533</v>
      </c>
      <c r="V93" s="11">
        <f t="shared" ca="1" si="26"/>
        <v>41.829999999999991</v>
      </c>
      <c r="W93" s="11"/>
      <c r="X93" s="11"/>
      <c r="Y93" s="12" t="str">
        <f ca="1">IF(V93&lt;&gt;"",IF(ABS($R93)&lt;0.8*Analyse!$AO$8/2,ABS($V93-$S93)/(INDIRECT($X$5)/100),""),"")</f>
        <v/>
      </c>
      <c r="AL93" s="1"/>
      <c r="AM93" s="2"/>
    </row>
    <row r="94" spans="2:39" x14ac:dyDescent="0.2">
      <c r="B94">
        <v>-21.8</v>
      </c>
      <c r="C94">
        <v>41.93</v>
      </c>
      <c r="D94" s="13">
        <f ca="1">IF(B94&lt;&gt;"",TRUNC(B94-Analyse!$AP$8,2),"")</f>
        <v>-21.9</v>
      </c>
      <c r="F94" s="1">
        <f t="shared" ca="1" si="27"/>
        <v>-21.9</v>
      </c>
      <c r="G94" s="12">
        <f ca="1">IF(F94&lt;&gt;"",ROW($D$5)+MATCH(F94,INDIRECT(Analyse!$AR$8):INDIRECT(Analyse!$AS$8)),"")</f>
        <v>95</v>
      </c>
      <c r="H94" s="1" t="str">
        <f t="shared" ca="1" si="14"/>
        <v>D95</v>
      </c>
      <c r="I94" s="1" t="str">
        <f t="shared" ca="1" si="15"/>
        <v>D94</v>
      </c>
      <c r="J94" s="1" t="str">
        <f t="shared" ca="1" si="16"/>
        <v>C95</v>
      </c>
      <c r="K94" s="1" t="str">
        <f t="shared" ca="1" si="17"/>
        <v>C94</v>
      </c>
      <c r="L94" s="10">
        <f t="shared" ca="1" si="18"/>
        <v>-0.17000000000000171</v>
      </c>
      <c r="M94" s="10">
        <f t="shared" ca="1" si="19"/>
        <v>-9.9999999999997868E-2</v>
      </c>
      <c r="N94" s="2">
        <f t="shared" ca="1" si="20"/>
        <v>1.7000000000000532</v>
      </c>
      <c r="O94" s="10">
        <f t="shared" ca="1" si="21"/>
        <v>79.160000000001162</v>
      </c>
      <c r="P94" s="2">
        <f t="shared" ca="1" si="22"/>
        <v>41.93</v>
      </c>
      <c r="R94" s="1">
        <f t="shared" ca="1" si="23"/>
        <v>-21.9</v>
      </c>
      <c r="S94" s="2">
        <f t="shared" ca="1" si="24"/>
        <v>41.93</v>
      </c>
      <c r="T94" s="1">
        <f ca="1">IF(R94&lt;0,MATCH(ABS(R94),$R96:$R$1000,0)+ROW($R96)-1,"")</f>
        <v>532</v>
      </c>
      <c r="U94" s="1" t="str">
        <f t="shared" ca="1" si="25"/>
        <v>S532</v>
      </c>
      <c r="V94" s="11">
        <f t="shared" ca="1" si="26"/>
        <v>41.93</v>
      </c>
      <c r="W94" s="11"/>
      <c r="X94" s="11"/>
      <c r="Y94" s="12" t="str">
        <f ca="1">IF(V94&lt;&gt;"",IF(ABS($R94)&lt;0.8*Analyse!$AO$8/2,ABS($V94-$S94)/(INDIRECT($X$5)/100),""),"")</f>
        <v/>
      </c>
      <c r="AL94" s="1"/>
      <c r="AM94" s="2"/>
    </row>
    <row r="95" spans="2:39" x14ac:dyDescent="0.2">
      <c r="B95">
        <v>-21.7</v>
      </c>
      <c r="C95">
        <v>42.1</v>
      </c>
      <c r="D95" s="13">
        <f ca="1">IF(B95&lt;&gt;"",TRUNC(B95-Analyse!$AP$8,2),"")</f>
        <v>-21.8</v>
      </c>
      <c r="F95" s="1">
        <f t="shared" ca="1" si="27"/>
        <v>-21.8</v>
      </c>
      <c r="G95" s="12">
        <f ca="1">IF(F95&lt;&gt;"",ROW($D$5)+MATCH(F95,INDIRECT(Analyse!$AR$8):INDIRECT(Analyse!$AS$8)),"")</f>
        <v>96</v>
      </c>
      <c r="H95" s="1" t="str">
        <f t="shared" ca="1" si="14"/>
        <v>D96</v>
      </c>
      <c r="I95" s="1" t="str">
        <f t="shared" ca="1" si="15"/>
        <v>D95</v>
      </c>
      <c r="J95" s="1" t="str">
        <f t="shared" ca="1" si="16"/>
        <v>C96</v>
      </c>
      <c r="K95" s="1" t="str">
        <f t="shared" ca="1" si="17"/>
        <v>C95</v>
      </c>
      <c r="L95" s="10">
        <f t="shared" ca="1" si="18"/>
        <v>-0.14999999999999858</v>
      </c>
      <c r="M95" s="10">
        <f t="shared" ca="1" si="19"/>
        <v>-0.10000000000000142</v>
      </c>
      <c r="N95" s="2">
        <f t="shared" ca="1" si="20"/>
        <v>1.4999999999999645</v>
      </c>
      <c r="O95" s="10">
        <f t="shared" ca="1" si="21"/>
        <v>74.79999999999923</v>
      </c>
      <c r="P95" s="2">
        <f t="shared" ca="1" si="22"/>
        <v>42.1</v>
      </c>
      <c r="R95" s="1">
        <f t="shared" ca="1" si="23"/>
        <v>-21.8</v>
      </c>
      <c r="S95" s="2">
        <f t="shared" ca="1" si="24"/>
        <v>42.1</v>
      </c>
      <c r="T95" s="1">
        <f ca="1">IF(R95&lt;0,MATCH(ABS(R95),$R97:$R$1000,0)+ROW($R97)-1,"")</f>
        <v>531</v>
      </c>
      <c r="U95" s="1" t="str">
        <f t="shared" ca="1" si="25"/>
        <v>S531</v>
      </c>
      <c r="V95" s="11">
        <f t="shared" ca="1" si="26"/>
        <v>42.1</v>
      </c>
      <c r="W95" s="11"/>
      <c r="X95" s="11"/>
      <c r="Y95" s="12" t="str">
        <f ca="1">IF(V95&lt;&gt;"",IF(ABS($R95)&lt;0.8*Analyse!$AO$8/2,ABS($V95-$S95)/(INDIRECT($X$5)/100),""),"")</f>
        <v/>
      </c>
      <c r="AL95" s="1"/>
      <c r="AM95" s="2"/>
    </row>
    <row r="96" spans="2:39" x14ac:dyDescent="0.2">
      <c r="B96">
        <v>-21.6</v>
      </c>
      <c r="C96">
        <v>42.25</v>
      </c>
      <c r="D96" s="13">
        <f ca="1">IF(B96&lt;&gt;"",TRUNC(B96-Analyse!$AP$8,2),"")</f>
        <v>-21.7</v>
      </c>
      <c r="F96" s="1">
        <f t="shared" ca="1" si="27"/>
        <v>-21.7</v>
      </c>
      <c r="G96" s="12">
        <f ca="1">IF(F96&lt;&gt;"",ROW($D$5)+MATCH(F96,INDIRECT(Analyse!$AR$8):INDIRECT(Analyse!$AS$8)),"")</f>
        <v>97</v>
      </c>
      <c r="H96" s="1" t="str">
        <f t="shared" ca="1" si="14"/>
        <v>D97</v>
      </c>
      <c r="I96" s="1" t="str">
        <f t="shared" ca="1" si="15"/>
        <v>D96</v>
      </c>
      <c r="J96" s="1" t="str">
        <f t="shared" ca="1" si="16"/>
        <v>C97</v>
      </c>
      <c r="K96" s="1" t="str">
        <f t="shared" ca="1" si="17"/>
        <v>C96</v>
      </c>
      <c r="L96" s="10">
        <f t="shared" ca="1" si="18"/>
        <v>-0.14999999999999858</v>
      </c>
      <c r="M96" s="10">
        <f t="shared" ca="1" si="19"/>
        <v>-9.9999999999997868E-2</v>
      </c>
      <c r="N96" s="2">
        <f t="shared" ca="1" si="20"/>
        <v>1.5000000000000178</v>
      </c>
      <c r="O96" s="10">
        <f t="shared" ca="1" si="21"/>
        <v>74.800000000000381</v>
      </c>
      <c r="P96" s="2">
        <f t="shared" ca="1" si="22"/>
        <v>42.25</v>
      </c>
      <c r="R96" s="1">
        <f t="shared" ca="1" si="23"/>
        <v>-21.7</v>
      </c>
      <c r="S96" s="2">
        <f t="shared" ca="1" si="24"/>
        <v>42.25</v>
      </c>
      <c r="T96" s="1">
        <f ca="1">IF(R96&lt;0,MATCH(ABS(R96),$R98:$R$1000,0)+ROW($R98)-1,"")</f>
        <v>530</v>
      </c>
      <c r="U96" s="1" t="str">
        <f t="shared" ca="1" si="25"/>
        <v>S530</v>
      </c>
      <c r="V96" s="11">
        <f t="shared" ca="1" si="26"/>
        <v>42.25</v>
      </c>
      <c r="W96" s="11"/>
      <c r="X96" s="11"/>
      <c r="Y96" s="12" t="str">
        <f ca="1">IF(V96&lt;&gt;"",IF(ABS($R96)&lt;0.8*Analyse!$AO$8/2,ABS($V96-$S96)/(INDIRECT($X$5)/100),""),"")</f>
        <v/>
      </c>
      <c r="AL96" s="1"/>
      <c r="AM96" s="2"/>
    </row>
    <row r="97" spans="2:39" x14ac:dyDescent="0.2">
      <c r="B97">
        <v>-21.5</v>
      </c>
      <c r="C97">
        <v>42.4</v>
      </c>
      <c r="D97" s="13">
        <f ca="1">IF(B97&lt;&gt;"",TRUNC(B97-Analyse!$AP$8,2),"")</f>
        <v>-21.6</v>
      </c>
      <c r="F97" s="1">
        <f t="shared" ca="1" si="27"/>
        <v>-21.6</v>
      </c>
      <c r="G97" s="12">
        <f ca="1">IF(F97&lt;&gt;"",ROW($D$5)+MATCH(F97,INDIRECT(Analyse!$AR$8):INDIRECT(Analyse!$AS$8)),"")</f>
        <v>98</v>
      </c>
      <c r="H97" s="1" t="str">
        <f t="shared" ca="1" si="14"/>
        <v>D98</v>
      </c>
      <c r="I97" s="1" t="str">
        <f t="shared" ca="1" si="15"/>
        <v>D97</v>
      </c>
      <c r="J97" s="1" t="str">
        <f t="shared" ca="1" si="16"/>
        <v>C98</v>
      </c>
      <c r="K97" s="1" t="str">
        <f t="shared" ca="1" si="17"/>
        <v>C97</v>
      </c>
      <c r="L97" s="10">
        <f t="shared" ca="1" si="18"/>
        <v>0</v>
      </c>
      <c r="M97" s="10">
        <f t="shared" ca="1" si="19"/>
        <v>-0.10000000000000142</v>
      </c>
      <c r="N97" s="2">
        <f t="shared" ca="1" si="20"/>
        <v>0</v>
      </c>
      <c r="O97" s="10">
        <f t="shared" ca="1" si="21"/>
        <v>42.4</v>
      </c>
      <c r="P97" s="2">
        <f t="shared" ca="1" si="22"/>
        <v>42.4</v>
      </c>
      <c r="R97" s="1">
        <f t="shared" ca="1" si="23"/>
        <v>-21.6</v>
      </c>
      <c r="S97" s="2">
        <f t="shared" ca="1" si="24"/>
        <v>42.4</v>
      </c>
      <c r="T97" s="1">
        <f ca="1">IF(R97&lt;0,MATCH(ABS(R97),$R99:$R$1000,0)+ROW($R99)-1,"")</f>
        <v>529</v>
      </c>
      <c r="U97" s="1" t="str">
        <f t="shared" ca="1" si="25"/>
        <v>S529</v>
      </c>
      <c r="V97" s="11">
        <f t="shared" ca="1" si="26"/>
        <v>42.399999999999991</v>
      </c>
      <c r="W97" s="11"/>
      <c r="X97" s="11"/>
      <c r="Y97" s="12" t="str">
        <f ca="1">IF(V97&lt;&gt;"",IF(ABS($R97)&lt;0.8*Analyse!$AO$8/2,ABS($V97-$S97)/(INDIRECT($X$5)/100),""),"")</f>
        <v/>
      </c>
      <c r="AL97" s="1"/>
      <c r="AM97" s="2"/>
    </row>
    <row r="98" spans="2:39" x14ac:dyDescent="0.2">
      <c r="B98">
        <v>-21.4</v>
      </c>
      <c r="C98">
        <v>42.4</v>
      </c>
      <c r="D98" s="13">
        <f ca="1">IF(B98&lt;&gt;"",TRUNC(B98-Analyse!$AP$8,2),"")</f>
        <v>-21.5</v>
      </c>
      <c r="F98" s="1">
        <f t="shared" ca="1" si="27"/>
        <v>-21.5</v>
      </c>
      <c r="G98" s="12">
        <f ca="1">IF(F98&lt;&gt;"",ROW($D$5)+MATCH(F98,INDIRECT(Analyse!$AR$8):INDIRECT(Analyse!$AS$8)),"")</f>
        <v>99</v>
      </c>
      <c r="H98" s="1" t="str">
        <f t="shared" ca="1" si="14"/>
        <v>D99</v>
      </c>
      <c r="I98" s="1" t="str">
        <f t="shared" ca="1" si="15"/>
        <v>D98</v>
      </c>
      <c r="J98" s="1" t="str">
        <f t="shared" ca="1" si="16"/>
        <v>C99</v>
      </c>
      <c r="K98" s="1" t="str">
        <f t="shared" ca="1" si="17"/>
        <v>C98</v>
      </c>
      <c r="L98" s="10">
        <f t="shared" ca="1" si="18"/>
        <v>-0.32999999999999829</v>
      </c>
      <c r="M98" s="10">
        <f t="shared" ca="1" si="19"/>
        <v>-0.10000000000000142</v>
      </c>
      <c r="N98" s="2">
        <f t="shared" ca="1" si="20"/>
        <v>3.2999999999999359</v>
      </c>
      <c r="O98" s="10">
        <f t="shared" ca="1" si="21"/>
        <v>113.34999999999863</v>
      </c>
      <c r="P98" s="2">
        <f t="shared" ca="1" si="22"/>
        <v>42.400000000000006</v>
      </c>
      <c r="R98" s="1">
        <f t="shared" ca="1" si="23"/>
        <v>-21.5</v>
      </c>
      <c r="S98" s="2">
        <f t="shared" ca="1" si="24"/>
        <v>42.400000000000006</v>
      </c>
      <c r="T98" s="1">
        <f ca="1">IF(R98&lt;0,MATCH(ABS(R98),$R100:$R$1000,0)+ROW($R100)-1,"")</f>
        <v>528</v>
      </c>
      <c r="U98" s="1" t="str">
        <f t="shared" ca="1" si="25"/>
        <v>S528</v>
      </c>
      <c r="V98" s="11">
        <f t="shared" ca="1" si="26"/>
        <v>42.4</v>
      </c>
      <c r="W98" s="11"/>
      <c r="X98" s="11"/>
      <c r="Y98" s="12" t="str">
        <f ca="1">IF(V98&lt;&gt;"",IF(ABS($R98)&lt;0.8*Analyse!$AO$8/2,ABS($V98-$S98)/(INDIRECT($X$5)/100),""),"")</f>
        <v/>
      </c>
      <c r="AL98" s="1"/>
      <c r="AM98" s="2"/>
    </row>
    <row r="99" spans="2:39" x14ac:dyDescent="0.2">
      <c r="B99">
        <v>-21.3</v>
      </c>
      <c r="C99">
        <v>42.73</v>
      </c>
      <c r="D99" s="13">
        <f ca="1">IF(B99&lt;&gt;"",TRUNC(B99-Analyse!$AP$8,2),"")</f>
        <v>-21.4</v>
      </c>
      <c r="F99" s="1">
        <f t="shared" ca="1" si="27"/>
        <v>-21.4</v>
      </c>
      <c r="G99" s="12">
        <f ca="1">IF(F99&lt;&gt;"",ROW($D$5)+MATCH(F99,INDIRECT(Analyse!$AR$8):INDIRECT(Analyse!$AS$8)),"")</f>
        <v>100</v>
      </c>
      <c r="H99" s="1" t="str">
        <f t="shared" ca="1" si="14"/>
        <v>D100</v>
      </c>
      <c r="I99" s="1" t="str">
        <f t="shared" ca="1" si="15"/>
        <v>D99</v>
      </c>
      <c r="J99" s="1" t="str">
        <f t="shared" ca="1" si="16"/>
        <v>C100</v>
      </c>
      <c r="K99" s="1" t="str">
        <f t="shared" ca="1" si="17"/>
        <v>C99</v>
      </c>
      <c r="L99" s="10">
        <f t="shared" ca="1" si="18"/>
        <v>0</v>
      </c>
      <c r="M99" s="10">
        <f t="shared" ca="1" si="19"/>
        <v>-9.9999999999997868E-2</v>
      </c>
      <c r="N99" s="2">
        <f t="shared" ca="1" si="20"/>
        <v>0</v>
      </c>
      <c r="O99" s="10">
        <f t="shared" ca="1" si="21"/>
        <v>42.73</v>
      </c>
      <c r="P99" s="2">
        <f t="shared" ca="1" si="22"/>
        <v>42.73</v>
      </c>
      <c r="R99" s="1">
        <f t="shared" ca="1" si="23"/>
        <v>-21.4</v>
      </c>
      <c r="S99" s="2">
        <f t="shared" ca="1" si="24"/>
        <v>42.73</v>
      </c>
      <c r="T99" s="1">
        <f ca="1">IF(R99&lt;0,MATCH(ABS(R99),$R101:$R$1000,0)+ROW($R101)-1,"")</f>
        <v>527</v>
      </c>
      <c r="U99" s="1" t="str">
        <f t="shared" ca="1" si="25"/>
        <v>S527</v>
      </c>
      <c r="V99" s="11">
        <f t="shared" ca="1" si="26"/>
        <v>42.730000000000004</v>
      </c>
      <c r="W99" s="11"/>
      <c r="X99" s="11"/>
      <c r="Y99" s="12" t="str">
        <f ca="1">IF(V99&lt;&gt;"",IF(ABS($R99)&lt;0.8*Analyse!$AO$8/2,ABS($V99-$S99)/(INDIRECT($X$5)/100),""),"")</f>
        <v/>
      </c>
      <c r="AL99" s="1"/>
      <c r="AM99" s="2"/>
    </row>
    <row r="100" spans="2:39" x14ac:dyDescent="0.2">
      <c r="B100">
        <v>-21.2</v>
      </c>
      <c r="C100">
        <v>42.73</v>
      </c>
      <c r="D100" s="13">
        <f ca="1">IF(B100&lt;&gt;"",TRUNC(B100-Analyse!$AP$8,2),"")</f>
        <v>-21.3</v>
      </c>
      <c r="F100" s="1">
        <f t="shared" ca="1" si="27"/>
        <v>-21.3</v>
      </c>
      <c r="G100" s="12">
        <f ca="1">IF(F100&lt;&gt;"",ROW($D$5)+MATCH(F100,INDIRECT(Analyse!$AR$8):INDIRECT(Analyse!$AS$8)),"")</f>
        <v>101</v>
      </c>
      <c r="H100" s="1" t="str">
        <f t="shared" ca="1" si="14"/>
        <v>D101</v>
      </c>
      <c r="I100" s="1" t="str">
        <f t="shared" ca="1" si="15"/>
        <v>D100</v>
      </c>
      <c r="J100" s="1" t="str">
        <f t="shared" ca="1" si="16"/>
        <v>C101</v>
      </c>
      <c r="K100" s="1" t="str">
        <f t="shared" ca="1" si="17"/>
        <v>C100</v>
      </c>
      <c r="L100" s="10">
        <f t="shared" ca="1" si="18"/>
        <v>-0.17000000000000171</v>
      </c>
      <c r="M100" s="10">
        <f t="shared" ca="1" si="19"/>
        <v>-0.10000000000000142</v>
      </c>
      <c r="N100" s="2">
        <f t="shared" ca="1" si="20"/>
        <v>1.6999999999999929</v>
      </c>
      <c r="O100" s="10">
        <f t="shared" ca="1" si="21"/>
        <v>78.939999999999856</v>
      </c>
      <c r="P100" s="2">
        <f t="shared" ca="1" si="22"/>
        <v>42.730000000000004</v>
      </c>
      <c r="R100" s="1">
        <f t="shared" ca="1" si="23"/>
        <v>-21.3</v>
      </c>
      <c r="S100" s="2">
        <f t="shared" ca="1" si="24"/>
        <v>42.730000000000004</v>
      </c>
      <c r="T100" s="1">
        <f ca="1">IF(R100&lt;0,MATCH(ABS(R100),$R102:$R$1000,0)+ROW($R102)-1,"")</f>
        <v>526</v>
      </c>
      <c r="U100" s="1" t="str">
        <f t="shared" ca="1" si="25"/>
        <v>S526</v>
      </c>
      <c r="V100" s="11">
        <f t="shared" ca="1" si="26"/>
        <v>42.73</v>
      </c>
      <c r="W100" s="11"/>
      <c r="X100" s="11"/>
      <c r="Y100" s="12" t="str">
        <f ca="1">IF(V100&lt;&gt;"",IF(ABS($R100)&lt;0.8*Analyse!$AO$8/2,ABS($V100-$S100)/(INDIRECT($X$5)/100),""),"")</f>
        <v/>
      </c>
      <c r="AL100" s="1"/>
      <c r="AM100" s="2"/>
    </row>
    <row r="101" spans="2:39" x14ac:dyDescent="0.2">
      <c r="B101">
        <v>-21.1</v>
      </c>
      <c r="C101">
        <v>42.9</v>
      </c>
      <c r="D101" s="13">
        <f ca="1">IF(B101&lt;&gt;"",TRUNC(B101-Analyse!$AP$8,2),"")</f>
        <v>-21.2</v>
      </c>
      <c r="F101" s="1">
        <f t="shared" ca="1" si="27"/>
        <v>-21.2</v>
      </c>
      <c r="G101" s="12">
        <f ca="1">IF(F101&lt;&gt;"",ROW($D$5)+MATCH(F101,INDIRECT(Analyse!$AR$8):INDIRECT(Analyse!$AS$8)),"")</f>
        <v>102</v>
      </c>
      <c r="H101" s="1" t="str">
        <f t="shared" ca="1" si="14"/>
        <v>D102</v>
      </c>
      <c r="I101" s="1" t="str">
        <f t="shared" ca="1" si="15"/>
        <v>D101</v>
      </c>
      <c r="J101" s="1" t="str">
        <f t="shared" ca="1" si="16"/>
        <v>C102</v>
      </c>
      <c r="K101" s="1" t="str">
        <f t="shared" ca="1" si="17"/>
        <v>C101</v>
      </c>
      <c r="L101" s="10">
        <f t="shared" ca="1" si="18"/>
        <v>-0.13000000000000256</v>
      </c>
      <c r="M101" s="10">
        <f t="shared" ca="1" si="19"/>
        <v>-9.9999999999997868E-2</v>
      </c>
      <c r="N101" s="2">
        <f t="shared" ca="1" si="20"/>
        <v>1.3000000000000533</v>
      </c>
      <c r="O101" s="10">
        <f t="shared" ca="1" si="21"/>
        <v>70.460000000001131</v>
      </c>
      <c r="P101" s="2">
        <f t="shared" ca="1" si="22"/>
        <v>42.900000000000006</v>
      </c>
      <c r="R101" s="1">
        <f t="shared" ca="1" si="23"/>
        <v>-21.2</v>
      </c>
      <c r="S101" s="2">
        <f t="shared" ca="1" si="24"/>
        <v>42.900000000000006</v>
      </c>
      <c r="T101" s="1">
        <f ca="1">IF(R101&lt;0,MATCH(ABS(R101),$R103:$R$1000,0)+ROW($R103)-1,"")</f>
        <v>525</v>
      </c>
      <c r="U101" s="1" t="str">
        <f t="shared" ca="1" si="25"/>
        <v>S525</v>
      </c>
      <c r="V101" s="11">
        <f t="shared" ca="1" si="26"/>
        <v>42.900000000000006</v>
      </c>
      <c r="W101" s="11"/>
      <c r="X101" s="11"/>
      <c r="Y101" s="12" t="str">
        <f ca="1">IF(V101&lt;&gt;"",IF(ABS($R101)&lt;0.8*Analyse!$AO$8/2,ABS($V101-$S101)/(INDIRECT($X$5)/100),""),"")</f>
        <v/>
      </c>
      <c r="AL101" s="1"/>
      <c r="AM101" s="2"/>
    </row>
    <row r="102" spans="2:39" x14ac:dyDescent="0.2">
      <c r="B102">
        <v>-21</v>
      </c>
      <c r="C102">
        <v>43.03</v>
      </c>
      <c r="D102" s="13">
        <f ca="1">IF(B102&lt;&gt;"",TRUNC(B102-Analyse!$AP$8,2),"")</f>
        <v>-21.1</v>
      </c>
      <c r="F102" s="1">
        <f t="shared" ca="1" si="27"/>
        <v>-21.1</v>
      </c>
      <c r="G102" s="12">
        <f ca="1">IF(F102&lt;&gt;"",ROW($D$5)+MATCH(F102,INDIRECT(Analyse!$AR$8):INDIRECT(Analyse!$AS$8)),"")</f>
        <v>103</v>
      </c>
      <c r="H102" s="1" t="str">
        <f t="shared" ca="1" si="14"/>
        <v>D103</v>
      </c>
      <c r="I102" s="1" t="str">
        <f t="shared" ca="1" si="15"/>
        <v>D102</v>
      </c>
      <c r="J102" s="1" t="str">
        <f t="shared" ca="1" si="16"/>
        <v>C103</v>
      </c>
      <c r="K102" s="1" t="str">
        <f t="shared" ca="1" si="17"/>
        <v>C102</v>
      </c>
      <c r="L102" s="10">
        <f t="shared" ca="1" si="18"/>
        <v>-0.19999999999999574</v>
      </c>
      <c r="M102" s="10">
        <f t="shared" ca="1" si="19"/>
        <v>-0.10000000000000142</v>
      </c>
      <c r="N102" s="2">
        <f t="shared" ca="1" si="20"/>
        <v>1.9999999999999289</v>
      </c>
      <c r="O102" s="10">
        <f t="shared" ca="1" si="21"/>
        <v>85.229999999998512</v>
      </c>
      <c r="P102" s="2">
        <f t="shared" ca="1" si="22"/>
        <v>43.030000000000008</v>
      </c>
      <c r="R102" s="1">
        <f t="shared" ca="1" si="23"/>
        <v>-21.1</v>
      </c>
      <c r="S102" s="2">
        <f t="shared" ca="1" si="24"/>
        <v>43.030000000000008</v>
      </c>
      <c r="T102" s="1">
        <f ca="1">IF(R102&lt;0,MATCH(ABS(R102),$R104:$R$1000,0)+ROW($R104)-1,"")</f>
        <v>524</v>
      </c>
      <c r="U102" s="1" t="str">
        <f t="shared" ca="1" si="25"/>
        <v>S524</v>
      </c>
      <c r="V102" s="11">
        <f t="shared" ca="1" si="26"/>
        <v>43.03</v>
      </c>
      <c r="W102" s="11"/>
      <c r="X102" s="11"/>
      <c r="Y102" s="12" t="str">
        <f ca="1">IF(V102&lt;&gt;"",IF(ABS($R102)&lt;0.8*Analyse!$AO$8/2,ABS($V102-$S102)/(INDIRECT($X$5)/100),""),"")</f>
        <v/>
      </c>
      <c r="AL102" s="1"/>
      <c r="AM102" s="2"/>
    </row>
    <row r="103" spans="2:39" x14ac:dyDescent="0.2">
      <c r="B103">
        <v>-20.9</v>
      </c>
      <c r="C103">
        <v>43.23</v>
      </c>
      <c r="D103" s="13">
        <f ca="1">IF(B103&lt;&gt;"",TRUNC(B103-Analyse!$AP$8,2),"")</f>
        <v>-21</v>
      </c>
      <c r="F103" s="1">
        <f t="shared" ca="1" si="27"/>
        <v>-21</v>
      </c>
      <c r="G103" s="12">
        <f ca="1">IF(F103&lt;&gt;"",ROW($D$5)+MATCH(F103,INDIRECT(Analyse!$AR$8):INDIRECT(Analyse!$AS$8)),"")</f>
        <v>104</v>
      </c>
      <c r="H103" s="1" t="str">
        <f t="shared" ca="1" si="14"/>
        <v>D104</v>
      </c>
      <c r="I103" s="1" t="str">
        <f t="shared" ca="1" si="15"/>
        <v>D103</v>
      </c>
      <c r="J103" s="1" t="str">
        <f t="shared" ca="1" si="16"/>
        <v>C104</v>
      </c>
      <c r="K103" s="1" t="str">
        <f t="shared" ca="1" si="17"/>
        <v>C103</v>
      </c>
      <c r="L103" s="10">
        <f t="shared" ca="1" si="18"/>
        <v>0</v>
      </c>
      <c r="M103" s="10">
        <f t="shared" ca="1" si="19"/>
        <v>-0.10000000000000142</v>
      </c>
      <c r="N103" s="2">
        <f t="shared" ca="1" si="20"/>
        <v>0</v>
      </c>
      <c r="O103" s="10">
        <f t="shared" ca="1" si="21"/>
        <v>43.23</v>
      </c>
      <c r="P103" s="2">
        <f t="shared" ca="1" si="22"/>
        <v>43.23</v>
      </c>
      <c r="R103" s="1">
        <f t="shared" ca="1" si="23"/>
        <v>-21</v>
      </c>
      <c r="S103" s="2">
        <f t="shared" ca="1" si="24"/>
        <v>43.23</v>
      </c>
      <c r="T103" s="1">
        <f ca="1">IF(R103&lt;0,MATCH(ABS(R103),$R105:$R$1000,0)+ROW($R105)-1,"")</f>
        <v>523</v>
      </c>
      <c r="U103" s="1" t="str">
        <f t="shared" ca="1" si="25"/>
        <v>S523</v>
      </c>
      <c r="V103" s="11">
        <f t="shared" ca="1" si="26"/>
        <v>43.230000000000004</v>
      </c>
      <c r="W103" s="11"/>
      <c r="X103" s="11"/>
      <c r="Y103" s="12" t="str">
        <f ca="1">IF(V103&lt;&gt;"",IF(ABS($R103)&lt;0.8*Analyse!$AO$8/2,ABS($V103-$S103)/(INDIRECT($X$5)/100),""),"")</f>
        <v/>
      </c>
      <c r="AL103" s="1"/>
      <c r="AM103" s="2"/>
    </row>
    <row r="104" spans="2:39" x14ac:dyDescent="0.2">
      <c r="B104">
        <v>-20.8</v>
      </c>
      <c r="C104">
        <v>43.23</v>
      </c>
      <c r="D104" s="13">
        <f ca="1">IF(B104&lt;&gt;"",TRUNC(B104-Analyse!$AP$8,2),"")</f>
        <v>-20.9</v>
      </c>
      <c r="F104" s="1">
        <f t="shared" ca="1" si="27"/>
        <v>-20.9</v>
      </c>
      <c r="G104" s="12">
        <f ca="1">IF(F104&lt;&gt;"",ROW($D$5)+MATCH(F104,INDIRECT(Analyse!$AR$8):INDIRECT(Analyse!$AS$8)),"")</f>
        <v>105</v>
      </c>
      <c r="H104" s="1" t="str">
        <f t="shared" ca="1" si="14"/>
        <v>D105</v>
      </c>
      <c r="I104" s="1" t="str">
        <f t="shared" ca="1" si="15"/>
        <v>D104</v>
      </c>
      <c r="J104" s="1" t="str">
        <f t="shared" ca="1" si="16"/>
        <v>C105</v>
      </c>
      <c r="K104" s="1" t="str">
        <f t="shared" ca="1" si="17"/>
        <v>C104</v>
      </c>
      <c r="L104" s="10">
        <f t="shared" ca="1" si="18"/>
        <v>-0.14000000000000057</v>
      </c>
      <c r="M104" s="10">
        <f t="shared" ca="1" si="19"/>
        <v>-9.9999999999997868E-2</v>
      </c>
      <c r="N104" s="2">
        <f t="shared" ca="1" si="20"/>
        <v>1.4000000000000354</v>
      </c>
      <c r="O104" s="10">
        <f t="shared" ca="1" si="21"/>
        <v>72.490000000000734</v>
      </c>
      <c r="P104" s="2">
        <f t="shared" ca="1" si="22"/>
        <v>43.23</v>
      </c>
      <c r="R104" s="1">
        <f t="shared" ca="1" si="23"/>
        <v>-20.9</v>
      </c>
      <c r="S104" s="2">
        <f t="shared" ca="1" si="24"/>
        <v>43.23</v>
      </c>
      <c r="T104" s="1">
        <f ca="1">IF(R104&lt;0,MATCH(ABS(R104),$R106:$R$1000,0)+ROW($R106)-1,"")</f>
        <v>522</v>
      </c>
      <c r="U104" s="1" t="str">
        <f t="shared" ca="1" si="25"/>
        <v>S522</v>
      </c>
      <c r="V104" s="11">
        <f t="shared" ca="1" si="26"/>
        <v>43.23</v>
      </c>
      <c r="W104" s="11"/>
      <c r="X104" s="11"/>
      <c r="Y104" s="12" t="str">
        <f ca="1">IF(V104&lt;&gt;"",IF(ABS($R104)&lt;0.8*Analyse!$AO$8/2,ABS($V104-$S104)/(INDIRECT($X$5)/100),""),"")</f>
        <v/>
      </c>
      <c r="AL104" s="1"/>
      <c r="AM104" s="2"/>
    </row>
    <row r="105" spans="2:39" x14ac:dyDescent="0.2">
      <c r="B105">
        <v>-20.7</v>
      </c>
      <c r="C105">
        <v>43.37</v>
      </c>
      <c r="D105" s="13">
        <f ca="1">IF(B105&lt;&gt;"",TRUNC(B105-Analyse!$AP$8,2),"")</f>
        <v>-20.8</v>
      </c>
      <c r="F105" s="1">
        <f t="shared" ca="1" si="27"/>
        <v>-20.8</v>
      </c>
      <c r="G105" s="12">
        <f ca="1">IF(F105&lt;&gt;"",ROW($D$5)+MATCH(F105,INDIRECT(Analyse!$AR$8):INDIRECT(Analyse!$AS$8)),"")</f>
        <v>106</v>
      </c>
      <c r="H105" s="1" t="str">
        <f t="shared" ca="1" si="14"/>
        <v>D106</v>
      </c>
      <c r="I105" s="1" t="str">
        <f t="shared" ca="1" si="15"/>
        <v>D105</v>
      </c>
      <c r="J105" s="1" t="str">
        <f t="shared" ca="1" si="16"/>
        <v>C106</v>
      </c>
      <c r="K105" s="1" t="str">
        <f t="shared" ca="1" si="17"/>
        <v>C105</v>
      </c>
      <c r="L105" s="10">
        <f t="shared" ca="1" si="18"/>
        <v>-0.10000000000000142</v>
      </c>
      <c r="M105" s="10">
        <f t="shared" ca="1" si="19"/>
        <v>-0.10000000000000142</v>
      </c>
      <c r="N105" s="2">
        <f t="shared" ca="1" si="20"/>
        <v>1</v>
      </c>
      <c r="O105" s="10">
        <f t="shared" ca="1" si="21"/>
        <v>64.17</v>
      </c>
      <c r="P105" s="2">
        <f t="shared" ca="1" si="22"/>
        <v>43.370000000000005</v>
      </c>
      <c r="R105" s="1">
        <f t="shared" ca="1" si="23"/>
        <v>-20.8</v>
      </c>
      <c r="S105" s="2">
        <f t="shared" ca="1" si="24"/>
        <v>43.370000000000005</v>
      </c>
      <c r="T105" s="1">
        <f ca="1">IF(R105&lt;0,MATCH(ABS(R105),$R107:$R$1000,0)+ROW($R107)-1,"")</f>
        <v>521</v>
      </c>
      <c r="U105" s="1" t="str">
        <f t="shared" ca="1" si="25"/>
        <v>S521</v>
      </c>
      <c r="V105" s="11">
        <f t="shared" ca="1" si="26"/>
        <v>43.37</v>
      </c>
      <c r="W105" s="11"/>
      <c r="X105" s="11"/>
      <c r="Y105" s="12" t="str">
        <f ca="1">IF(V105&lt;&gt;"",IF(ABS($R105)&lt;0.8*Analyse!$AO$8/2,ABS($V105-$S105)/(INDIRECT($X$5)/100),""),"")</f>
        <v/>
      </c>
      <c r="AL105" s="1"/>
      <c r="AM105" s="2"/>
    </row>
    <row r="106" spans="2:39" x14ac:dyDescent="0.2">
      <c r="B106">
        <v>-20.6</v>
      </c>
      <c r="C106">
        <v>43.47</v>
      </c>
      <c r="D106" s="13">
        <f ca="1">IF(B106&lt;&gt;"",TRUNC(B106-Analyse!$AP$8,2),"")</f>
        <v>-20.7</v>
      </c>
      <c r="F106" s="1">
        <f t="shared" ca="1" si="27"/>
        <v>-20.7</v>
      </c>
      <c r="G106" s="12">
        <f ca="1">IF(F106&lt;&gt;"",ROW($D$5)+MATCH(F106,INDIRECT(Analyse!$AR$8):INDIRECT(Analyse!$AS$8)),"")</f>
        <v>107</v>
      </c>
      <c r="H106" s="1" t="str">
        <f t="shared" ca="1" si="14"/>
        <v>D107</v>
      </c>
      <c r="I106" s="1" t="str">
        <f t="shared" ca="1" si="15"/>
        <v>D106</v>
      </c>
      <c r="J106" s="1" t="str">
        <f t="shared" ca="1" si="16"/>
        <v>C107</v>
      </c>
      <c r="K106" s="1" t="str">
        <f t="shared" ca="1" si="17"/>
        <v>C106</v>
      </c>
      <c r="L106" s="10">
        <f t="shared" ca="1" si="18"/>
        <v>-6.0000000000002274E-2</v>
      </c>
      <c r="M106" s="10">
        <f t="shared" ca="1" si="19"/>
        <v>-9.9999999999997868E-2</v>
      </c>
      <c r="N106" s="2">
        <f t="shared" ca="1" si="20"/>
        <v>0.6000000000000355</v>
      </c>
      <c r="O106" s="10">
        <f t="shared" ca="1" si="21"/>
        <v>55.890000000000732</v>
      </c>
      <c r="P106" s="2">
        <f t="shared" ca="1" si="22"/>
        <v>43.47</v>
      </c>
      <c r="R106" s="1">
        <f t="shared" ca="1" si="23"/>
        <v>-20.7</v>
      </c>
      <c r="S106" s="2">
        <f t="shared" ca="1" si="24"/>
        <v>43.47</v>
      </c>
      <c r="T106" s="1">
        <f ca="1">IF(R106&lt;0,MATCH(ABS(R106),$R108:$R$1000,0)+ROW($R108)-1,"")</f>
        <v>520</v>
      </c>
      <c r="U106" s="1" t="str">
        <f t="shared" ca="1" si="25"/>
        <v>S520</v>
      </c>
      <c r="V106" s="11">
        <f t="shared" ca="1" si="26"/>
        <v>43.47</v>
      </c>
      <c r="W106" s="11"/>
      <c r="X106" s="11"/>
      <c r="Y106" s="12" t="str">
        <f ca="1">IF(V106&lt;&gt;"",IF(ABS($R106)&lt;0.8*Analyse!$AO$8/2,ABS($V106-$S106)/(INDIRECT($X$5)/100),""),"")</f>
        <v/>
      </c>
      <c r="AL106" s="1"/>
      <c r="AM106" s="2"/>
    </row>
    <row r="107" spans="2:39" x14ac:dyDescent="0.2">
      <c r="B107">
        <v>-20.5</v>
      </c>
      <c r="C107">
        <v>43.53</v>
      </c>
      <c r="D107" s="13">
        <f ca="1">IF(B107&lt;&gt;"",TRUNC(B107-Analyse!$AP$8,2),"")</f>
        <v>-20.6</v>
      </c>
      <c r="F107" s="1">
        <f t="shared" ca="1" si="27"/>
        <v>-20.6</v>
      </c>
      <c r="G107" s="12">
        <f ca="1">IF(F107&lt;&gt;"",ROW($D$5)+MATCH(F107,INDIRECT(Analyse!$AR$8):INDIRECT(Analyse!$AS$8)),"")</f>
        <v>108</v>
      </c>
      <c r="H107" s="1" t="str">
        <f t="shared" ca="1" si="14"/>
        <v>D108</v>
      </c>
      <c r="I107" s="1" t="str">
        <f t="shared" ca="1" si="15"/>
        <v>D107</v>
      </c>
      <c r="J107" s="1" t="str">
        <f t="shared" ca="1" si="16"/>
        <v>C108</v>
      </c>
      <c r="K107" s="1" t="str">
        <f t="shared" ca="1" si="17"/>
        <v>C107</v>
      </c>
      <c r="L107" s="10">
        <f t="shared" ca="1" si="18"/>
        <v>-0.17000000000000171</v>
      </c>
      <c r="M107" s="10">
        <f t="shared" ca="1" si="19"/>
        <v>-0.10000000000000142</v>
      </c>
      <c r="N107" s="2">
        <f t="shared" ca="1" si="20"/>
        <v>1.6999999999999929</v>
      </c>
      <c r="O107" s="10">
        <f t="shared" ca="1" si="21"/>
        <v>78.549999999999855</v>
      </c>
      <c r="P107" s="2">
        <f t="shared" ca="1" si="22"/>
        <v>43.53</v>
      </c>
      <c r="R107" s="1">
        <f t="shared" ca="1" si="23"/>
        <v>-20.6</v>
      </c>
      <c r="S107" s="2">
        <f t="shared" ca="1" si="24"/>
        <v>43.53</v>
      </c>
      <c r="T107" s="1">
        <f ca="1">IF(R107&lt;0,MATCH(ABS(R107),$R109:$R$1000,0)+ROW($R109)-1,"")</f>
        <v>519</v>
      </c>
      <c r="U107" s="1" t="str">
        <f t="shared" ca="1" si="25"/>
        <v>S519</v>
      </c>
      <c r="V107" s="11">
        <f t="shared" ca="1" si="26"/>
        <v>43.53</v>
      </c>
      <c r="W107" s="11"/>
      <c r="X107" s="11"/>
      <c r="Y107" s="12" t="str">
        <f ca="1">IF(V107&lt;&gt;"",IF(ABS($R107)&lt;0.8*Analyse!$AO$8/2,ABS($V107-$S107)/(INDIRECT($X$5)/100),""),"")</f>
        <v/>
      </c>
      <c r="AL107" s="1"/>
      <c r="AM107" s="2"/>
    </row>
    <row r="108" spans="2:39" x14ac:dyDescent="0.2">
      <c r="B108">
        <v>-20.399999999999999</v>
      </c>
      <c r="C108">
        <v>43.7</v>
      </c>
      <c r="D108" s="13">
        <f ca="1">IF(B108&lt;&gt;"",TRUNC(B108-Analyse!$AP$8,2),"")</f>
        <v>-20.5</v>
      </c>
      <c r="F108" s="1">
        <f t="shared" ca="1" si="27"/>
        <v>-20.5</v>
      </c>
      <c r="G108" s="12">
        <f ca="1">IF(F108&lt;&gt;"",ROW($D$5)+MATCH(F108,INDIRECT(Analyse!$AR$8):INDIRECT(Analyse!$AS$8)),"")</f>
        <v>109</v>
      </c>
      <c r="H108" s="1" t="str">
        <f t="shared" ca="1" si="14"/>
        <v>D109</v>
      </c>
      <c r="I108" s="1" t="str">
        <f t="shared" ca="1" si="15"/>
        <v>D108</v>
      </c>
      <c r="J108" s="1" t="str">
        <f t="shared" ca="1" si="16"/>
        <v>C109</v>
      </c>
      <c r="K108" s="1" t="str">
        <f t="shared" ca="1" si="17"/>
        <v>C108</v>
      </c>
      <c r="L108" s="10">
        <f t="shared" ca="1" si="18"/>
        <v>-0.22999999999999687</v>
      </c>
      <c r="M108" s="10">
        <f t="shared" ca="1" si="19"/>
        <v>-0.10000000000000142</v>
      </c>
      <c r="N108" s="2">
        <f t="shared" ca="1" si="20"/>
        <v>2.2999999999999359</v>
      </c>
      <c r="O108" s="10">
        <f t="shared" ca="1" si="21"/>
        <v>90.849999999998687</v>
      </c>
      <c r="P108" s="2">
        <f t="shared" ca="1" si="22"/>
        <v>43.7</v>
      </c>
      <c r="R108" s="1">
        <f t="shared" ca="1" si="23"/>
        <v>-20.5</v>
      </c>
      <c r="S108" s="2">
        <f t="shared" ca="1" si="24"/>
        <v>43.7</v>
      </c>
      <c r="T108" s="1">
        <f ca="1">IF(R108&lt;0,MATCH(ABS(R108),$R110:$R$1000,0)+ROW($R110)-1,"")</f>
        <v>518</v>
      </c>
      <c r="U108" s="1" t="str">
        <f t="shared" ca="1" si="25"/>
        <v>S518</v>
      </c>
      <c r="V108" s="11">
        <f t="shared" ca="1" si="26"/>
        <v>43.7</v>
      </c>
      <c r="W108" s="11"/>
      <c r="X108" s="11"/>
      <c r="Y108" s="12" t="str">
        <f ca="1">IF(V108&lt;&gt;"",IF(ABS($R108)&lt;0.8*Analyse!$AO$8/2,ABS($V108-$S108)/(INDIRECT($X$5)/100),""),"")</f>
        <v/>
      </c>
      <c r="AL108" s="1"/>
      <c r="AM108" s="2"/>
    </row>
    <row r="109" spans="2:39" x14ac:dyDescent="0.2">
      <c r="B109">
        <v>-20.3</v>
      </c>
      <c r="C109">
        <v>43.93</v>
      </c>
      <c r="D109" s="13">
        <f ca="1">IF(B109&lt;&gt;"",TRUNC(B109-Analyse!$AP$8,2),"")</f>
        <v>-20.399999999999999</v>
      </c>
      <c r="F109" s="1">
        <f t="shared" ca="1" si="27"/>
        <v>-20.399999999999999</v>
      </c>
      <c r="G109" s="12">
        <f ca="1">IF(F109&lt;&gt;"",ROW($D$5)+MATCH(F109,INDIRECT(Analyse!$AR$8):INDIRECT(Analyse!$AS$8)),"")</f>
        <v>110</v>
      </c>
      <c r="H109" s="1" t="str">
        <f t="shared" ca="1" si="14"/>
        <v>D110</v>
      </c>
      <c r="I109" s="1" t="str">
        <f t="shared" ca="1" si="15"/>
        <v>D109</v>
      </c>
      <c r="J109" s="1" t="str">
        <f t="shared" ca="1" si="16"/>
        <v>C110</v>
      </c>
      <c r="K109" s="1" t="str">
        <f t="shared" ca="1" si="17"/>
        <v>C109</v>
      </c>
      <c r="L109" s="10">
        <f t="shared" ca="1" si="18"/>
        <v>-3.9999999999999147E-2</v>
      </c>
      <c r="M109" s="10">
        <f t="shared" ca="1" si="19"/>
        <v>-9.9999999999997868E-2</v>
      </c>
      <c r="N109" s="2">
        <f t="shared" ca="1" si="20"/>
        <v>0.4</v>
      </c>
      <c r="O109" s="10">
        <f t="shared" ca="1" si="21"/>
        <v>52.09</v>
      </c>
      <c r="P109" s="2">
        <f t="shared" ca="1" si="22"/>
        <v>43.930000000000007</v>
      </c>
      <c r="R109" s="1">
        <f t="shared" ca="1" si="23"/>
        <v>-20.399999999999999</v>
      </c>
      <c r="S109" s="2">
        <f t="shared" ca="1" si="24"/>
        <v>43.930000000000007</v>
      </c>
      <c r="T109" s="1">
        <f ca="1">IF(R109&lt;0,MATCH(ABS(R109),$R111:$R$1000,0)+ROW($R111)-1,"")</f>
        <v>517</v>
      </c>
      <c r="U109" s="1" t="str">
        <f t="shared" ca="1" si="25"/>
        <v>S517</v>
      </c>
      <c r="V109" s="11">
        <f t="shared" ca="1" si="26"/>
        <v>43.93</v>
      </c>
      <c r="W109" s="11"/>
      <c r="X109" s="11"/>
      <c r="Y109" s="12" t="str">
        <f ca="1">IF(V109&lt;&gt;"",IF(ABS($R109)&lt;0.8*Analyse!$AO$8/2,ABS($V109-$S109)/(INDIRECT($X$5)/100),""),"")</f>
        <v/>
      </c>
      <c r="AL109" s="1"/>
      <c r="AM109" s="2"/>
    </row>
    <row r="110" spans="2:39" x14ac:dyDescent="0.2">
      <c r="B110">
        <v>-20.2</v>
      </c>
      <c r="C110">
        <v>43.97</v>
      </c>
      <c r="D110" s="13">
        <f ca="1">IF(B110&lt;&gt;"",TRUNC(B110-Analyse!$AP$8,2),"")</f>
        <v>-20.3</v>
      </c>
      <c r="F110" s="1">
        <f t="shared" ca="1" si="27"/>
        <v>-20.3</v>
      </c>
      <c r="G110" s="12">
        <f ca="1">IF(F110&lt;&gt;"",ROW($D$5)+MATCH(F110,INDIRECT(Analyse!$AR$8):INDIRECT(Analyse!$AS$8)),"")</f>
        <v>111</v>
      </c>
      <c r="H110" s="1" t="str">
        <f t="shared" ca="1" si="14"/>
        <v>D111</v>
      </c>
      <c r="I110" s="1" t="str">
        <f t="shared" ca="1" si="15"/>
        <v>D110</v>
      </c>
      <c r="J110" s="1" t="str">
        <f t="shared" ca="1" si="16"/>
        <v>C111</v>
      </c>
      <c r="K110" s="1" t="str">
        <f t="shared" ca="1" si="17"/>
        <v>C110</v>
      </c>
      <c r="L110" s="10">
        <f t="shared" ca="1" si="18"/>
        <v>-0.13000000000000256</v>
      </c>
      <c r="M110" s="10">
        <f t="shared" ca="1" si="19"/>
        <v>-0.10000000000000142</v>
      </c>
      <c r="N110" s="2">
        <f t="shared" ca="1" si="20"/>
        <v>1.3000000000000071</v>
      </c>
      <c r="O110" s="10">
        <f t="shared" ca="1" si="21"/>
        <v>70.360000000000142</v>
      </c>
      <c r="P110" s="2">
        <f t="shared" ca="1" si="22"/>
        <v>43.97</v>
      </c>
      <c r="R110" s="1">
        <f t="shared" ca="1" si="23"/>
        <v>-20.3</v>
      </c>
      <c r="S110" s="2">
        <f t="shared" ca="1" si="24"/>
        <v>43.97</v>
      </c>
      <c r="T110" s="1">
        <f ca="1">IF(R110&lt;0,MATCH(ABS(R110),$R112:$R$1000,0)+ROW($R112)-1,"")</f>
        <v>516</v>
      </c>
      <c r="U110" s="1" t="str">
        <f t="shared" ca="1" si="25"/>
        <v>S516</v>
      </c>
      <c r="V110" s="11">
        <f t="shared" ca="1" si="26"/>
        <v>43.97</v>
      </c>
      <c r="W110" s="11"/>
      <c r="X110" s="11"/>
      <c r="Y110" s="12" t="str">
        <f ca="1">IF(V110&lt;&gt;"",IF(ABS($R110)&lt;0.8*Analyse!$AO$8/2,ABS($V110-$S110)/(INDIRECT($X$5)/100),""),"")</f>
        <v/>
      </c>
      <c r="AL110" s="1"/>
      <c r="AM110" s="2"/>
    </row>
    <row r="111" spans="2:39" x14ac:dyDescent="0.2">
      <c r="B111">
        <v>-20.100000000000001</v>
      </c>
      <c r="C111">
        <v>44.1</v>
      </c>
      <c r="D111" s="13">
        <f ca="1">IF(B111&lt;&gt;"",TRUNC(B111-Analyse!$AP$8,2),"")</f>
        <v>-20.2</v>
      </c>
      <c r="F111" s="1">
        <f t="shared" ca="1" si="27"/>
        <v>-20.2</v>
      </c>
      <c r="G111" s="12">
        <f ca="1">IF(F111&lt;&gt;"",ROW($D$5)+MATCH(F111,INDIRECT(Analyse!$AR$8):INDIRECT(Analyse!$AS$8)),"")</f>
        <v>112</v>
      </c>
      <c r="H111" s="1" t="str">
        <f t="shared" ca="1" si="14"/>
        <v>D112</v>
      </c>
      <c r="I111" s="1" t="str">
        <f t="shared" ca="1" si="15"/>
        <v>D111</v>
      </c>
      <c r="J111" s="1" t="str">
        <f t="shared" ca="1" si="16"/>
        <v>C112</v>
      </c>
      <c r="K111" s="1" t="str">
        <f t="shared" ca="1" si="17"/>
        <v>C111</v>
      </c>
      <c r="L111" s="10">
        <f t="shared" ca="1" si="18"/>
        <v>-0.14999999999999858</v>
      </c>
      <c r="M111" s="10">
        <f t="shared" ca="1" si="19"/>
        <v>-9.9999999999997868E-2</v>
      </c>
      <c r="N111" s="2">
        <f t="shared" ca="1" si="20"/>
        <v>1.5000000000000178</v>
      </c>
      <c r="O111" s="10">
        <f t="shared" ca="1" si="21"/>
        <v>74.400000000000361</v>
      </c>
      <c r="P111" s="2">
        <f t="shared" ca="1" si="22"/>
        <v>44.100000000000009</v>
      </c>
      <c r="R111" s="1">
        <f t="shared" ca="1" si="23"/>
        <v>-20.2</v>
      </c>
      <c r="S111" s="2">
        <f t="shared" ca="1" si="24"/>
        <v>44.100000000000009</v>
      </c>
      <c r="T111" s="1">
        <f ca="1">IF(R111&lt;0,MATCH(ABS(R111),$R113:$R$1000,0)+ROW($R113)-1,"")</f>
        <v>515</v>
      </c>
      <c r="U111" s="1" t="str">
        <f t="shared" ca="1" si="25"/>
        <v>S515</v>
      </c>
      <c r="V111" s="11">
        <f t="shared" ca="1" si="26"/>
        <v>44.099999999999994</v>
      </c>
      <c r="W111" s="11"/>
      <c r="X111" s="11"/>
      <c r="Y111" s="12" t="str">
        <f ca="1">IF(V111&lt;&gt;"",IF(ABS($R111)&lt;0.8*Analyse!$AO$8/2,ABS($V111-$S111)/(INDIRECT($X$5)/100),""),"")</f>
        <v/>
      </c>
      <c r="AL111" s="1"/>
      <c r="AM111" s="2"/>
    </row>
    <row r="112" spans="2:39" x14ac:dyDescent="0.2">
      <c r="B112">
        <v>-20</v>
      </c>
      <c r="C112">
        <v>44.25</v>
      </c>
      <c r="D112" s="13">
        <f ca="1">IF(B112&lt;&gt;"",TRUNC(B112-Analyse!$AP$8,2),"")</f>
        <v>-20.100000000000001</v>
      </c>
      <c r="F112" s="1">
        <f t="shared" ca="1" si="27"/>
        <v>-20.100000000000001</v>
      </c>
      <c r="G112" s="12">
        <f ca="1">IF(F112&lt;&gt;"",ROW($D$5)+MATCH(F112,INDIRECT(Analyse!$AR$8):INDIRECT(Analyse!$AS$8)),"")</f>
        <v>113</v>
      </c>
      <c r="H112" s="1" t="str">
        <f t="shared" ca="1" si="14"/>
        <v>D113</v>
      </c>
      <c r="I112" s="1" t="str">
        <f t="shared" ca="1" si="15"/>
        <v>D112</v>
      </c>
      <c r="J112" s="1" t="str">
        <f t="shared" ca="1" si="16"/>
        <v>C113</v>
      </c>
      <c r="K112" s="1" t="str">
        <f t="shared" ca="1" si="17"/>
        <v>C112</v>
      </c>
      <c r="L112" s="10">
        <f t="shared" ca="1" si="18"/>
        <v>-4.9999999999997158E-2</v>
      </c>
      <c r="M112" s="10">
        <f t="shared" ca="1" si="19"/>
        <v>-0.10000000000000142</v>
      </c>
      <c r="N112" s="2">
        <f t="shared" ca="1" si="20"/>
        <v>0.49999999999996447</v>
      </c>
      <c r="O112" s="10">
        <f t="shared" ca="1" si="21"/>
        <v>54.299999999999287</v>
      </c>
      <c r="P112" s="2">
        <f t="shared" ca="1" si="22"/>
        <v>44.25</v>
      </c>
      <c r="R112" s="1">
        <f t="shared" ca="1" si="23"/>
        <v>-20.100000000000001</v>
      </c>
      <c r="S112" s="2">
        <f t="shared" ca="1" si="24"/>
        <v>44.25</v>
      </c>
      <c r="T112" s="1">
        <f ca="1">IF(R112&lt;0,MATCH(ABS(R112),$R114:$R$1000,0)+ROW($R114)-1,"")</f>
        <v>514</v>
      </c>
      <c r="U112" s="1" t="str">
        <f t="shared" ca="1" si="25"/>
        <v>S514</v>
      </c>
      <c r="V112" s="11">
        <f t="shared" ca="1" si="26"/>
        <v>44.25</v>
      </c>
      <c r="W112" s="11"/>
      <c r="X112" s="11"/>
      <c r="Y112" s="12" t="str">
        <f ca="1">IF(V112&lt;&gt;"",IF(ABS($R112)&lt;0.8*Analyse!$AO$8/2,ABS($V112-$S112)/(INDIRECT($X$5)/100),""),"")</f>
        <v/>
      </c>
      <c r="AL112" s="1"/>
      <c r="AM112" s="2"/>
    </row>
    <row r="113" spans="2:39" x14ac:dyDescent="0.2">
      <c r="B113">
        <v>-19.899999999999999</v>
      </c>
      <c r="C113">
        <v>44.3</v>
      </c>
      <c r="D113" s="13">
        <f ca="1">IF(B113&lt;&gt;"",TRUNC(B113-Analyse!$AP$8,2),"")</f>
        <v>-20</v>
      </c>
      <c r="F113" s="1">
        <f t="shared" ca="1" si="27"/>
        <v>-20</v>
      </c>
      <c r="G113" s="12">
        <f ca="1">IF(F113&lt;&gt;"",ROW($D$5)+MATCH(F113,INDIRECT(Analyse!$AR$8):INDIRECT(Analyse!$AS$8)),"")</f>
        <v>114</v>
      </c>
      <c r="H113" s="1" t="str">
        <f t="shared" ca="1" si="14"/>
        <v>D114</v>
      </c>
      <c r="I113" s="1" t="str">
        <f t="shared" ca="1" si="15"/>
        <v>D113</v>
      </c>
      <c r="J113" s="1" t="str">
        <f t="shared" ca="1" si="16"/>
        <v>C114</v>
      </c>
      <c r="K113" s="1" t="str">
        <f t="shared" ca="1" si="17"/>
        <v>C113</v>
      </c>
      <c r="L113" s="10">
        <f t="shared" ca="1" si="18"/>
        <v>-0.13000000000000256</v>
      </c>
      <c r="M113" s="10">
        <f t="shared" ca="1" si="19"/>
        <v>-0.10000000000000142</v>
      </c>
      <c r="N113" s="2">
        <f t="shared" ca="1" si="20"/>
        <v>1.3000000000000071</v>
      </c>
      <c r="O113" s="10">
        <f t="shared" ca="1" si="21"/>
        <v>70.300000000000139</v>
      </c>
      <c r="P113" s="2">
        <f t="shared" ca="1" si="22"/>
        <v>44.3</v>
      </c>
      <c r="R113" s="1">
        <f t="shared" ca="1" si="23"/>
        <v>-20</v>
      </c>
      <c r="S113" s="2">
        <f t="shared" ca="1" si="24"/>
        <v>44.3</v>
      </c>
      <c r="T113" s="1">
        <f ca="1">IF(R113&lt;0,MATCH(ABS(R113),$R115:$R$1000,0)+ROW($R115)-1,"")</f>
        <v>513</v>
      </c>
      <c r="U113" s="1" t="str">
        <f t="shared" ca="1" si="25"/>
        <v>S513</v>
      </c>
      <c r="V113" s="11">
        <f t="shared" ca="1" si="26"/>
        <v>44.3</v>
      </c>
      <c r="W113" s="11"/>
      <c r="X113" s="11"/>
      <c r="Y113" s="12" t="str">
        <f ca="1">IF(V113&lt;&gt;"",IF(ABS($R113)&lt;0.8*Analyse!$AO$8/2,ABS($V113-$S113)/(INDIRECT($X$5)/100),""),"")</f>
        <v/>
      </c>
      <c r="AL113" s="1"/>
      <c r="AM113" s="2"/>
    </row>
    <row r="114" spans="2:39" x14ac:dyDescent="0.2">
      <c r="B114">
        <v>-19.8</v>
      </c>
      <c r="C114">
        <v>44.43</v>
      </c>
      <c r="D114" s="13">
        <f ca="1">IF(B114&lt;&gt;"",TRUNC(B114-Analyse!$AP$8,2),"")</f>
        <v>-19.899999999999999</v>
      </c>
      <c r="F114" s="1">
        <f t="shared" ca="1" si="27"/>
        <v>-19.899999999999999</v>
      </c>
      <c r="G114" s="12">
        <f ca="1">IF(F114&lt;&gt;"",ROW($D$5)+MATCH(F114,INDIRECT(Analyse!$AR$8):INDIRECT(Analyse!$AS$8)),"")</f>
        <v>115</v>
      </c>
      <c r="H114" s="1" t="str">
        <f t="shared" ca="1" si="14"/>
        <v>D115</v>
      </c>
      <c r="I114" s="1" t="str">
        <f t="shared" ca="1" si="15"/>
        <v>D114</v>
      </c>
      <c r="J114" s="1" t="str">
        <f t="shared" ca="1" si="16"/>
        <v>C115</v>
      </c>
      <c r="K114" s="1" t="str">
        <f t="shared" ca="1" si="17"/>
        <v>C114</v>
      </c>
      <c r="L114" s="10">
        <f t="shared" ca="1" si="18"/>
        <v>6.0000000000002274E-2</v>
      </c>
      <c r="M114" s="10">
        <f t="shared" ca="1" si="19"/>
        <v>-9.9999999999997868E-2</v>
      </c>
      <c r="N114" s="2">
        <f t="shared" ca="1" si="20"/>
        <v>-0.6000000000000355</v>
      </c>
      <c r="O114" s="10">
        <f t="shared" ca="1" si="21"/>
        <v>32.489999999999291</v>
      </c>
      <c r="P114" s="2">
        <f t="shared" ca="1" si="22"/>
        <v>44.43</v>
      </c>
      <c r="R114" s="1">
        <f t="shared" ca="1" si="23"/>
        <v>-19.899999999999999</v>
      </c>
      <c r="S114" s="2">
        <f t="shared" ca="1" si="24"/>
        <v>44.43</v>
      </c>
      <c r="T114" s="1">
        <f ca="1">IF(R114&lt;0,MATCH(ABS(R114),$R116:$R$1000,0)+ROW($R116)-1,"")</f>
        <v>512</v>
      </c>
      <c r="U114" s="1" t="str">
        <f t="shared" ca="1" si="25"/>
        <v>S512</v>
      </c>
      <c r="V114" s="11">
        <f t="shared" ca="1" si="26"/>
        <v>44.43</v>
      </c>
      <c r="W114" s="11"/>
      <c r="X114" s="11"/>
      <c r="Y114" s="12" t="str">
        <f ca="1">IF(V114&lt;&gt;"",IF(ABS($R114)&lt;0.8*Analyse!$AO$8/2,ABS($V114-$S114)/(INDIRECT($X$5)/100),""),"")</f>
        <v/>
      </c>
      <c r="AL114" s="1"/>
      <c r="AM114" s="2"/>
    </row>
    <row r="115" spans="2:39" x14ac:dyDescent="0.2">
      <c r="B115">
        <v>-19.7</v>
      </c>
      <c r="C115">
        <v>44.37</v>
      </c>
      <c r="D115" s="13">
        <f ca="1">IF(B115&lt;&gt;"",TRUNC(B115-Analyse!$AP$8,2),"")</f>
        <v>-19.8</v>
      </c>
      <c r="F115" s="1">
        <f t="shared" ca="1" si="27"/>
        <v>-19.8</v>
      </c>
      <c r="G115" s="12">
        <f ca="1">IF(F115&lt;&gt;"",ROW($D$5)+MATCH(F115,INDIRECT(Analyse!$AR$8):INDIRECT(Analyse!$AS$8)),"")</f>
        <v>116</v>
      </c>
      <c r="H115" s="1" t="str">
        <f t="shared" ca="1" si="14"/>
        <v>D116</v>
      </c>
      <c r="I115" s="1" t="str">
        <f t="shared" ca="1" si="15"/>
        <v>D115</v>
      </c>
      <c r="J115" s="1" t="str">
        <f t="shared" ca="1" si="16"/>
        <v>C116</v>
      </c>
      <c r="K115" s="1" t="str">
        <f t="shared" ca="1" si="17"/>
        <v>C115</v>
      </c>
      <c r="L115" s="10">
        <f t="shared" ca="1" si="18"/>
        <v>-6.0000000000002274E-2</v>
      </c>
      <c r="M115" s="10">
        <f t="shared" ca="1" si="19"/>
        <v>-0.10000000000000142</v>
      </c>
      <c r="N115" s="2">
        <f t="shared" ca="1" si="20"/>
        <v>0.60000000000001419</v>
      </c>
      <c r="O115" s="10">
        <f t="shared" ca="1" si="21"/>
        <v>56.250000000000277</v>
      </c>
      <c r="P115" s="2">
        <f t="shared" ca="1" si="22"/>
        <v>44.37</v>
      </c>
      <c r="R115" s="1">
        <f t="shared" ca="1" si="23"/>
        <v>-19.8</v>
      </c>
      <c r="S115" s="2">
        <f t="shared" ca="1" si="24"/>
        <v>44.37</v>
      </c>
      <c r="T115" s="1">
        <f ca="1">IF(R115&lt;0,MATCH(ABS(R115),$R117:$R$1000,0)+ROW($R117)-1,"")</f>
        <v>511</v>
      </c>
      <c r="U115" s="1" t="str">
        <f t="shared" ca="1" si="25"/>
        <v>S511</v>
      </c>
      <c r="V115" s="11">
        <f t="shared" ca="1" si="26"/>
        <v>44.37</v>
      </c>
      <c r="W115" s="11"/>
      <c r="X115" s="11"/>
      <c r="Y115" s="12" t="str">
        <f ca="1">IF(V115&lt;&gt;"",IF(ABS($R115)&lt;0.8*Analyse!$AO$8/2,ABS($V115-$S115)/(INDIRECT($X$5)/100),""),"")</f>
        <v/>
      </c>
      <c r="AL115" s="1"/>
      <c r="AM115" s="2"/>
    </row>
    <row r="116" spans="2:39" x14ac:dyDescent="0.2">
      <c r="B116">
        <v>-19.600000000000001</v>
      </c>
      <c r="C116">
        <v>44.43</v>
      </c>
      <c r="D116" s="13">
        <f ca="1">IF(B116&lt;&gt;"",TRUNC(B116-Analyse!$AP$8,2),"")</f>
        <v>-19.7</v>
      </c>
      <c r="F116" s="1">
        <f t="shared" ca="1" si="27"/>
        <v>-19.7</v>
      </c>
      <c r="G116" s="12">
        <f ca="1">IF(F116&lt;&gt;"",ROW($D$5)+MATCH(F116,INDIRECT(Analyse!$AR$8):INDIRECT(Analyse!$AS$8)),"")</f>
        <v>117</v>
      </c>
      <c r="H116" s="1" t="str">
        <f t="shared" ca="1" si="14"/>
        <v>D117</v>
      </c>
      <c r="I116" s="1" t="str">
        <f t="shared" ca="1" si="15"/>
        <v>D116</v>
      </c>
      <c r="J116" s="1" t="str">
        <f t="shared" ca="1" si="16"/>
        <v>C117</v>
      </c>
      <c r="K116" s="1" t="str">
        <f t="shared" ca="1" si="17"/>
        <v>C116</v>
      </c>
      <c r="L116" s="10">
        <f t="shared" ca="1" si="18"/>
        <v>-0.20000000000000284</v>
      </c>
      <c r="M116" s="10">
        <f t="shared" ca="1" si="19"/>
        <v>-9.9999999999997868E-2</v>
      </c>
      <c r="N116" s="2">
        <f t="shared" ca="1" si="20"/>
        <v>2.0000000000000711</v>
      </c>
      <c r="O116" s="10">
        <f t="shared" ca="1" si="21"/>
        <v>83.830000000001405</v>
      </c>
      <c r="P116" s="2">
        <f t="shared" ca="1" si="22"/>
        <v>44.430000000000007</v>
      </c>
      <c r="R116" s="1">
        <f t="shared" ca="1" si="23"/>
        <v>-19.7</v>
      </c>
      <c r="S116" s="2">
        <f t="shared" ca="1" si="24"/>
        <v>44.430000000000007</v>
      </c>
      <c r="T116" s="1">
        <f ca="1">IF(R116&lt;0,MATCH(ABS(R116),$R118:$R$1000,0)+ROW($R118)-1,"")</f>
        <v>510</v>
      </c>
      <c r="U116" s="1" t="str">
        <f t="shared" ca="1" si="25"/>
        <v>S510</v>
      </c>
      <c r="V116" s="11">
        <f t="shared" ca="1" si="26"/>
        <v>44.43</v>
      </c>
      <c r="W116" s="11"/>
      <c r="X116" s="11"/>
      <c r="Y116" s="12" t="str">
        <f ca="1">IF(V116&lt;&gt;"",IF(ABS($R116)&lt;0.8*Analyse!$AO$8/2,ABS($V116-$S116)/(INDIRECT($X$5)/100),""),"")</f>
        <v/>
      </c>
      <c r="AL116" s="1"/>
      <c r="AM116" s="2"/>
    </row>
    <row r="117" spans="2:39" x14ac:dyDescent="0.2">
      <c r="B117">
        <v>-19.5</v>
      </c>
      <c r="C117">
        <v>44.63</v>
      </c>
      <c r="D117" s="13">
        <f ca="1">IF(B117&lt;&gt;"",TRUNC(B117-Analyse!$AP$8,2),"")</f>
        <v>-19.600000000000001</v>
      </c>
      <c r="F117" s="1">
        <f t="shared" ca="1" si="27"/>
        <v>-19.600000000000001</v>
      </c>
      <c r="G117" s="12">
        <f ca="1">IF(F117&lt;&gt;"",ROW($D$5)+MATCH(F117,INDIRECT(Analyse!$AR$8):INDIRECT(Analyse!$AS$8)),"")</f>
        <v>118</v>
      </c>
      <c r="H117" s="1" t="str">
        <f t="shared" ca="1" si="14"/>
        <v>D118</v>
      </c>
      <c r="I117" s="1" t="str">
        <f t="shared" ca="1" si="15"/>
        <v>D117</v>
      </c>
      <c r="J117" s="1" t="str">
        <f t="shared" ca="1" si="16"/>
        <v>C118</v>
      </c>
      <c r="K117" s="1" t="str">
        <f t="shared" ca="1" si="17"/>
        <v>C117</v>
      </c>
      <c r="L117" s="10">
        <f t="shared" ca="1" si="18"/>
        <v>0</v>
      </c>
      <c r="M117" s="10">
        <f t="shared" ca="1" si="19"/>
        <v>-0.10000000000000142</v>
      </c>
      <c r="N117" s="2">
        <f t="shared" ca="1" si="20"/>
        <v>0</v>
      </c>
      <c r="O117" s="10">
        <f t="shared" ca="1" si="21"/>
        <v>44.63</v>
      </c>
      <c r="P117" s="2">
        <f t="shared" ca="1" si="22"/>
        <v>44.63</v>
      </c>
      <c r="R117" s="1">
        <f t="shared" ca="1" si="23"/>
        <v>-19.600000000000001</v>
      </c>
      <c r="S117" s="2">
        <f t="shared" ca="1" si="24"/>
        <v>44.63</v>
      </c>
      <c r="T117" s="1">
        <f ca="1">IF(R117&lt;0,MATCH(ABS(R117),$R119:$R$1000,0)+ROW($R119)-1,"")</f>
        <v>509</v>
      </c>
      <c r="U117" s="1" t="str">
        <f t="shared" ca="1" si="25"/>
        <v>S509</v>
      </c>
      <c r="V117" s="11">
        <f t="shared" ca="1" si="26"/>
        <v>44.63000000000001</v>
      </c>
      <c r="W117" s="11"/>
      <c r="X117" s="11"/>
      <c r="Y117" s="12" t="str">
        <f ca="1">IF(V117&lt;&gt;"",IF(ABS($R117)&lt;0.8*Analyse!$AO$8/2,ABS($V117-$S117)/(INDIRECT($X$5)/100),""),"")</f>
        <v/>
      </c>
      <c r="AL117" s="1"/>
      <c r="AM117" s="2"/>
    </row>
    <row r="118" spans="2:39" x14ac:dyDescent="0.2">
      <c r="B118">
        <v>-19.399999999999999</v>
      </c>
      <c r="C118">
        <v>44.63</v>
      </c>
      <c r="D118" s="13">
        <f ca="1">IF(B118&lt;&gt;"",TRUNC(B118-Analyse!$AP$8,2),"")</f>
        <v>-19.5</v>
      </c>
      <c r="F118" s="1">
        <f t="shared" ca="1" si="27"/>
        <v>-19.5</v>
      </c>
      <c r="G118" s="12">
        <f ca="1">IF(F118&lt;&gt;"",ROW($D$5)+MATCH(F118,INDIRECT(Analyse!$AR$8):INDIRECT(Analyse!$AS$8)),"")</f>
        <v>119</v>
      </c>
      <c r="H118" s="1" t="str">
        <f t="shared" ca="1" si="14"/>
        <v>D119</v>
      </c>
      <c r="I118" s="1" t="str">
        <f t="shared" ca="1" si="15"/>
        <v>D118</v>
      </c>
      <c r="J118" s="1" t="str">
        <f t="shared" ca="1" si="16"/>
        <v>C119</v>
      </c>
      <c r="K118" s="1" t="str">
        <f t="shared" ca="1" si="17"/>
        <v>C118</v>
      </c>
      <c r="L118" s="10">
        <f t="shared" ca="1" si="18"/>
        <v>-7.0000000000000284E-2</v>
      </c>
      <c r="M118" s="10">
        <f t="shared" ca="1" si="19"/>
        <v>-0.10000000000000142</v>
      </c>
      <c r="N118" s="2">
        <f t="shared" ca="1" si="20"/>
        <v>0.69999999999999285</v>
      </c>
      <c r="O118" s="10">
        <f t="shared" ca="1" si="21"/>
        <v>58.279999999999859</v>
      </c>
      <c r="P118" s="2">
        <f t="shared" ca="1" si="22"/>
        <v>44.629999999999995</v>
      </c>
      <c r="R118" s="1">
        <f t="shared" ca="1" si="23"/>
        <v>-19.5</v>
      </c>
      <c r="S118" s="2">
        <f t="shared" ca="1" si="24"/>
        <v>44.629999999999995</v>
      </c>
      <c r="T118" s="1">
        <f ca="1">IF(R118&lt;0,MATCH(ABS(R118),$R120:$R$1000,0)+ROW($R120)-1,"")</f>
        <v>508</v>
      </c>
      <c r="U118" s="1" t="str">
        <f t="shared" ca="1" si="25"/>
        <v>S508</v>
      </c>
      <c r="V118" s="11">
        <f t="shared" ca="1" si="26"/>
        <v>44.63</v>
      </c>
      <c r="W118" s="11"/>
      <c r="X118" s="11"/>
      <c r="Y118" s="12" t="str">
        <f ca="1">IF(V118&lt;&gt;"",IF(ABS($R118)&lt;0.8*Analyse!$AO$8/2,ABS($V118-$S118)/(INDIRECT($X$5)/100),""),"")</f>
        <v/>
      </c>
      <c r="AL118" s="1"/>
      <c r="AM118" s="2"/>
    </row>
    <row r="119" spans="2:39" x14ac:dyDescent="0.2">
      <c r="B119">
        <v>-19.3</v>
      </c>
      <c r="C119">
        <v>44.7</v>
      </c>
      <c r="D119" s="13">
        <f ca="1">IF(B119&lt;&gt;"",TRUNC(B119-Analyse!$AP$8,2),"")</f>
        <v>-19.399999999999999</v>
      </c>
      <c r="F119" s="1">
        <f t="shared" ca="1" si="27"/>
        <v>-19.399999999999999</v>
      </c>
      <c r="G119" s="12">
        <f ca="1">IF(F119&lt;&gt;"",ROW($D$5)+MATCH(F119,INDIRECT(Analyse!$AR$8):INDIRECT(Analyse!$AS$8)),"")</f>
        <v>120</v>
      </c>
      <c r="H119" s="1" t="str">
        <f t="shared" ca="1" si="14"/>
        <v>D120</v>
      </c>
      <c r="I119" s="1" t="str">
        <f t="shared" ca="1" si="15"/>
        <v>D119</v>
      </c>
      <c r="J119" s="1" t="str">
        <f t="shared" ca="1" si="16"/>
        <v>C120</v>
      </c>
      <c r="K119" s="1" t="str">
        <f t="shared" ca="1" si="17"/>
        <v>C119</v>
      </c>
      <c r="L119" s="10">
        <f t="shared" ca="1" si="18"/>
        <v>-0.12999999999999545</v>
      </c>
      <c r="M119" s="10">
        <f t="shared" ca="1" si="19"/>
        <v>-9.9999999999997868E-2</v>
      </c>
      <c r="N119" s="2">
        <f t="shared" ca="1" si="20"/>
        <v>1.2999999999999823</v>
      </c>
      <c r="O119" s="10">
        <f t="shared" ca="1" si="21"/>
        <v>69.919999999999661</v>
      </c>
      <c r="P119" s="2">
        <f t="shared" ca="1" si="22"/>
        <v>44.7</v>
      </c>
      <c r="R119" s="1">
        <f t="shared" ca="1" si="23"/>
        <v>-19.399999999999999</v>
      </c>
      <c r="S119" s="2">
        <f t="shared" ca="1" si="24"/>
        <v>44.7</v>
      </c>
      <c r="T119" s="1">
        <f ca="1">IF(R119&lt;0,MATCH(ABS(R119),$R121:$R$1000,0)+ROW($R121)-1,"")</f>
        <v>507</v>
      </c>
      <c r="U119" s="1" t="str">
        <f t="shared" ca="1" si="25"/>
        <v>S507</v>
      </c>
      <c r="V119" s="11">
        <f t="shared" ca="1" si="26"/>
        <v>44.7</v>
      </c>
      <c r="W119" s="11"/>
      <c r="X119" s="11"/>
      <c r="Y119" s="12" t="str">
        <f ca="1">IF(V119&lt;&gt;"",IF(ABS($R119)&lt;0.8*Analyse!$AO$8/2,ABS($V119-$S119)/(INDIRECT($X$5)/100),""),"")</f>
        <v/>
      </c>
      <c r="AL119" s="1"/>
      <c r="AM119" s="2"/>
    </row>
    <row r="120" spans="2:39" x14ac:dyDescent="0.2">
      <c r="B120">
        <v>-19.2</v>
      </c>
      <c r="C120">
        <v>44.83</v>
      </c>
      <c r="D120" s="13">
        <f ca="1">IF(B120&lt;&gt;"",TRUNC(B120-Analyse!$AP$8,2),"")</f>
        <v>-19.3</v>
      </c>
      <c r="F120" s="1">
        <f t="shared" ca="1" si="27"/>
        <v>-19.3</v>
      </c>
      <c r="G120" s="12">
        <f ca="1">IF(F120&lt;&gt;"",ROW($D$5)+MATCH(F120,INDIRECT(Analyse!$AR$8):INDIRECT(Analyse!$AS$8)),"")</f>
        <v>121</v>
      </c>
      <c r="H120" s="1" t="str">
        <f t="shared" ca="1" si="14"/>
        <v>D121</v>
      </c>
      <c r="I120" s="1" t="str">
        <f t="shared" ca="1" si="15"/>
        <v>D120</v>
      </c>
      <c r="J120" s="1" t="str">
        <f t="shared" ca="1" si="16"/>
        <v>C121</v>
      </c>
      <c r="K120" s="1" t="str">
        <f t="shared" ca="1" si="17"/>
        <v>C120</v>
      </c>
      <c r="L120" s="10">
        <f t="shared" ca="1" si="18"/>
        <v>-7.0000000000000284E-2</v>
      </c>
      <c r="M120" s="10">
        <f t="shared" ca="1" si="19"/>
        <v>-0.10000000000000142</v>
      </c>
      <c r="N120" s="2">
        <f t="shared" ca="1" si="20"/>
        <v>0.69999999999999285</v>
      </c>
      <c r="O120" s="10">
        <f t="shared" ca="1" si="21"/>
        <v>58.339999999999861</v>
      </c>
      <c r="P120" s="2">
        <f t="shared" ca="1" si="22"/>
        <v>44.83</v>
      </c>
      <c r="R120" s="1">
        <f t="shared" ca="1" si="23"/>
        <v>-19.3</v>
      </c>
      <c r="S120" s="2">
        <f t="shared" ca="1" si="24"/>
        <v>44.83</v>
      </c>
      <c r="T120" s="1">
        <f ca="1">IF(R120&lt;0,MATCH(ABS(R120),$R122:$R$1000,0)+ROW($R122)-1,"")</f>
        <v>506</v>
      </c>
      <c r="U120" s="1" t="str">
        <f t="shared" ca="1" si="25"/>
        <v>S506</v>
      </c>
      <c r="V120" s="11">
        <f t="shared" ca="1" si="26"/>
        <v>44.83</v>
      </c>
      <c r="W120" s="11"/>
      <c r="X120" s="11"/>
      <c r="Y120" s="12" t="str">
        <f ca="1">IF(V120&lt;&gt;"",IF(ABS($R120)&lt;0.8*Analyse!$AO$8/2,ABS($V120-$S120)/(INDIRECT($X$5)/100),""),"")</f>
        <v/>
      </c>
      <c r="AL120" s="1"/>
      <c r="AM120" s="2"/>
    </row>
    <row r="121" spans="2:39" x14ac:dyDescent="0.2">
      <c r="B121">
        <v>-19.100000000000001</v>
      </c>
      <c r="C121">
        <v>44.9</v>
      </c>
      <c r="D121" s="13">
        <f ca="1">IF(B121&lt;&gt;"",TRUNC(B121-Analyse!$AP$8,2),"")</f>
        <v>-19.2</v>
      </c>
      <c r="F121" s="1">
        <f t="shared" ca="1" si="27"/>
        <v>-19.2</v>
      </c>
      <c r="G121" s="12">
        <f ca="1">IF(F121&lt;&gt;"",ROW($D$5)+MATCH(F121,INDIRECT(Analyse!$AR$8):INDIRECT(Analyse!$AS$8)),"")</f>
        <v>122</v>
      </c>
      <c r="H121" s="1" t="str">
        <f t="shared" ca="1" si="14"/>
        <v>D122</v>
      </c>
      <c r="I121" s="1" t="str">
        <f t="shared" ca="1" si="15"/>
        <v>D121</v>
      </c>
      <c r="J121" s="1" t="str">
        <f t="shared" ca="1" si="16"/>
        <v>C122</v>
      </c>
      <c r="K121" s="1" t="str">
        <f t="shared" ca="1" si="17"/>
        <v>C121</v>
      </c>
      <c r="L121" s="10">
        <f t="shared" ca="1" si="18"/>
        <v>-0.13000000000000256</v>
      </c>
      <c r="M121" s="10">
        <f t="shared" ca="1" si="19"/>
        <v>-9.9999999999997868E-2</v>
      </c>
      <c r="N121" s="2">
        <f t="shared" ca="1" si="20"/>
        <v>1.3000000000000533</v>
      </c>
      <c r="O121" s="10">
        <f t="shared" ca="1" si="21"/>
        <v>69.860000000001023</v>
      </c>
      <c r="P121" s="2">
        <f t="shared" ca="1" si="22"/>
        <v>44.9</v>
      </c>
      <c r="R121" s="1">
        <f t="shared" ca="1" si="23"/>
        <v>-19.2</v>
      </c>
      <c r="S121" s="2">
        <f t="shared" ca="1" si="24"/>
        <v>44.9</v>
      </c>
      <c r="T121" s="1">
        <f ca="1">IF(R121&lt;0,MATCH(ABS(R121),$R123:$R$1000,0)+ROW($R123)-1,"")</f>
        <v>505</v>
      </c>
      <c r="U121" s="1" t="str">
        <f t="shared" ca="1" si="25"/>
        <v>S505</v>
      </c>
      <c r="V121" s="11">
        <f t="shared" ca="1" si="26"/>
        <v>44.9</v>
      </c>
      <c r="W121" s="11"/>
      <c r="X121" s="11"/>
      <c r="Y121" s="12" t="str">
        <f ca="1">IF(V121&lt;&gt;"",IF(ABS($R121)&lt;0.8*Analyse!$AO$8/2,ABS($V121-$S121)/(INDIRECT($X$5)/100),""),"")</f>
        <v/>
      </c>
      <c r="AL121" s="1"/>
      <c r="AM121" s="2"/>
    </row>
    <row r="122" spans="2:39" x14ac:dyDescent="0.2">
      <c r="B122">
        <v>-19</v>
      </c>
      <c r="C122">
        <v>45.03</v>
      </c>
      <c r="D122" s="13">
        <f ca="1">IF(B122&lt;&gt;"",TRUNC(B122-Analyse!$AP$8,2),"")</f>
        <v>-19.100000000000001</v>
      </c>
      <c r="F122" s="1">
        <f t="shared" ca="1" si="27"/>
        <v>-19.100000000000001</v>
      </c>
      <c r="G122" s="12">
        <f ca="1">IF(F122&lt;&gt;"",ROW($D$5)+MATCH(F122,INDIRECT(Analyse!$AR$8):INDIRECT(Analyse!$AS$8)),"")</f>
        <v>123</v>
      </c>
      <c r="H122" s="1" t="str">
        <f t="shared" ca="1" si="14"/>
        <v>D123</v>
      </c>
      <c r="I122" s="1" t="str">
        <f t="shared" ca="1" si="15"/>
        <v>D122</v>
      </c>
      <c r="J122" s="1" t="str">
        <f t="shared" ca="1" si="16"/>
        <v>C123</v>
      </c>
      <c r="K122" s="1" t="str">
        <f t="shared" ca="1" si="17"/>
        <v>C122</v>
      </c>
      <c r="L122" s="10">
        <f t="shared" ca="1" si="18"/>
        <v>-0.14999999999999858</v>
      </c>
      <c r="M122" s="10">
        <f t="shared" ca="1" si="19"/>
        <v>-0.10000000000000142</v>
      </c>
      <c r="N122" s="2">
        <f t="shared" ca="1" si="20"/>
        <v>1.4999999999999645</v>
      </c>
      <c r="O122" s="10">
        <f t="shared" ca="1" si="21"/>
        <v>73.679999999999325</v>
      </c>
      <c r="P122" s="2">
        <f t="shared" ca="1" si="22"/>
        <v>45.03</v>
      </c>
      <c r="R122" s="1">
        <f t="shared" ca="1" si="23"/>
        <v>-19.100000000000001</v>
      </c>
      <c r="S122" s="2">
        <f t="shared" ca="1" si="24"/>
        <v>45.03</v>
      </c>
      <c r="T122" s="1">
        <f ca="1">IF(R122&lt;0,MATCH(ABS(R122),$R124:$R$1000,0)+ROW($R124)-1,"")</f>
        <v>504</v>
      </c>
      <c r="U122" s="1" t="str">
        <f t="shared" ca="1" si="25"/>
        <v>S504</v>
      </c>
      <c r="V122" s="11">
        <f t="shared" ca="1" si="26"/>
        <v>45.03</v>
      </c>
      <c r="W122" s="11"/>
      <c r="X122" s="11"/>
      <c r="Y122" s="12">
        <f ca="1">IF(V122&lt;&gt;"",IF(ABS($R122)&lt;0.8*Analyse!$AO$8/2,ABS($V122-$S122)/(INDIRECT($X$5)/100),""),"")</f>
        <v>0</v>
      </c>
      <c r="AL122" s="1"/>
      <c r="AM122" s="2"/>
    </row>
    <row r="123" spans="2:39" x14ac:dyDescent="0.2">
      <c r="B123">
        <v>-18.899999999999999</v>
      </c>
      <c r="C123">
        <v>45.18</v>
      </c>
      <c r="D123" s="13">
        <f ca="1">IF(B123&lt;&gt;"",TRUNC(B123-Analyse!$AP$8,2),"")</f>
        <v>-19</v>
      </c>
      <c r="F123" s="1">
        <f t="shared" ca="1" si="27"/>
        <v>-19</v>
      </c>
      <c r="G123" s="12">
        <f ca="1">IF(F123&lt;&gt;"",ROW($D$5)+MATCH(F123,INDIRECT(Analyse!$AR$8):INDIRECT(Analyse!$AS$8)),"")</f>
        <v>124</v>
      </c>
      <c r="H123" s="1" t="str">
        <f t="shared" ca="1" si="14"/>
        <v>D124</v>
      </c>
      <c r="I123" s="1" t="str">
        <f t="shared" ca="1" si="15"/>
        <v>D123</v>
      </c>
      <c r="J123" s="1" t="str">
        <f t="shared" ca="1" si="16"/>
        <v>C124</v>
      </c>
      <c r="K123" s="1" t="str">
        <f t="shared" ca="1" si="17"/>
        <v>C123</v>
      </c>
      <c r="L123" s="10">
        <f t="shared" ca="1" si="18"/>
        <v>0</v>
      </c>
      <c r="M123" s="10">
        <f t="shared" ca="1" si="19"/>
        <v>-0.10000000000000142</v>
      </c>
      <c r="N123" s="2">
        <f t="shared" ca="1" si="20"/>
        <v>0</v>
      </c>
      <c r="O123" s="10">
        <f t="shared" ca="1" si="21"/>
        <v>45.18</v>
      </c>
      <c r="P123" s="2">
        <f t="shared" ca="1" si="22"/>
        <v>45.18</v>
      </c>
      <c r="R123" s="1">
        <f t="shared" ca="1" si="23"/>
        <v>-19</v>
      </c>
      <c r="S123" s="2">
        <f t="shared" ca="1" si="24"/>
        <v>45.18</v>
      </c>
      <c r="T123" s="1">
        <f ca="1">IF(R123&lt;0,MATCH(ABS(R123),$R125:$R$1000,0)+ROW($R125)-1,"")</f>
        <v>503</v>
      </c>
      <c r="U123" s="1" t="str">
        <f t="shared" ca="1" si="25"/>
        <v>S503</v>
      </c>
      <c r="V123" s="11">
        <f t="shared" ca="1" si="26"/>
        <v>45.18</v>
      </c>
      <c r="W123" s="11"/>
      <c r="X123" s="11"/>
      <c r="Y123" s="12">
        <f ca="1">IF(V123&lt;&gt;"",IF(ABS($R123)&lt;0.8*Analyse!$AO$8/2,ABS($V123-$S123)/(INDIRECT($X$5)/100),""),"")</f>
        <v>0</v>
      </c>
      <c r="AL123" s="1"/>
      <c r="AM123" s="2"/>
    </row>
    <row r="124" spans="2:39" x14ac:dyDescent="0.2">
      <c r="B124">
        <v>-18.8</v>
      </c>
      <c r="C124">
        <v>45.18</v>
      </c>
      <c r="D124" s="13">
        <f ca="1">IF(B124&lt;&gt;"",TRUNC(B124-Analyse!$AP$8,2),"")</f>
        <v>-18.899999999999999</v>
      </c>
      <c r="F124" s="1">
        <f t="shared" ca="1" si="27"/>
        <v>-18.899999999999999</v>
      </c>
      <c r="G124" s="12">
        <f ca="1">IF(F124&lt;&gt;"",ROW($D$5)+MATCH(F124,INDIRECT(Analyse!$AR$8):INDIRECT(Analyse!$AS$8)),"")</f>
        <v>125</v>
      </c>
      <c r="H124" s="1" t="str">
        <f t="shared" ca="1" si="14"/>
        <v>D125</v>
      </c>
      <c r="I124" s="1" t="str">
        <f t="shared" ca="1" si="15"/>
        <v>D124</v>
      </c>
      <c r="J124" s="1" t="str">
        <f t="shared" ca="1" si="16"/>
        <v>C125</v>
      </c>
      <c r="K124" s="1" t="str">
        <f t="shared" ca="1" si="17"/>
        <v>C124</v>
      </c>
      <c r="L124" s="10">
        <f t="shared" ca="1" si="18"/>
        <v>4.9999999999997158E-2</v>
      </c>
      <c r="M124" s="10">
        <f t="shared" ca="1" si="19"/>
        <v>-9.9999999999997868E-2</v>
      </c>
      <c r="N124" s="2">
        <f t="shared" ca="1" si="20"/>
        <v>-0.49999999999998224</v>
      </c>
      <c r="O124" s="10">
        <f t="shared" ca="1" si="21"/>
        <v>35.730000000000338</v>
      </c>
      <c r="P124" s="2">
        <f t="shared" ca="1" si="22"/>
        <v>45.18</v>
      </c>
      <c r="R124" s="1">
        <f t="shared" ca="1" si="23"/>
        <v>-18.899999999999999</v>
      </c>
      <c r="S124" s="2">
        <f t="shared" ca="1" si="24"/>
        <v>45.18</v>
      </c>
      <c r="T124" s="1">
        <f ca="1">IF(R124&lt;0,MATCH(ABS(R124),$R126:$R$1000,0)+ROW($R126)-1,"")</f>
        <v>502</v>
      </c>
      <c r="U124" s="1" t="str">
        <f t="shared" ca="1" si="25"/>
        <v>S502</v>
      </c>
      <c r="V124" s="11">
        <f t="shared" ca="1" si="26"/>
        <v>45.18</v>
      </c>
      <c r="W124" s="11"/>
      <c r="X124" s="11"/>
      <c r="Y124" s="12">
        <f ca="1">IF(V124&lt;&gt;"",IF(ABS($R124)&lt;0.8*Analyse!$AO$8/2,ABS($V124-$S124)/(INDIRECT($X$5)/100),""),"")</f>
        <v>0</v>
      </c>
      <c r="AL124" s="1"/>
      <c r="AM124" s="2"/>
    </row>
    <row r="125" spans="2:39" x14ac:dyDescent="0.2">
      <c r="B125">
        <v>-18.7</v>
      </c>
      <c r="C125">
        <v>45.13</v>
      </c>
      <c r="D125" s="13">
        <f ca="1">IF(B125&lt;&gt;"",TRUNC(B125-Analyse!$AP$8,2),"")</f>
        <v>-18.8</v>
      </c>
      <c r="F125" s="1">
        <f t="shared" ca="1" si="27"/>
        <v>-18.8</v>
      </c>
      <c r="G125" s="12">
        <f ca="1">IF(F125&lt;&gt;"",ROW($D$5)+MATCH(F125,INDIRECT(Analyse!$AR$8):INDIRECT(Analyse!$AS$8)),"")</f>
        <v>126</v>
      </c>
      <c r="H125" s="1" t="str">
        <f t="shared" ca="1" si="14"/>
        <v>D126</v>
      </c>
      <c r="I125" s="1" t="str">
        <f t="shared" ca="1" si="15"/>
        <v>D125</v>
      </c>
      <c r="J125" s="1" t="str">
        <f t="shared" ca="1" si="16"/>
        <v>C126</v>
      </c>
      <c r="K125" s="1" t="str">
        <f t="shared" ca="1" si="17"/>
        <v>C125</v>
      </c>
      <c r="L125" s="10">
        <f t="shared" ca="1" si="18"/>
        <v>-0.19999999999999574</v>
      </c>
      <c r="M125" s="10">
        <f t="shared" ca="1" si="19"/>
        <v>-0.10000000000000142</v>
      </c>
      <c r="N125" s="2">
        <f t="shared" ca="1" si="20"/>
        <v>1.9999999999999289</v>
      </c>
      <c r="O125" s="10">
        <f t="shared" ca="1" si="21"/>
        <v>82.729999999998668</v>
      </c>
      <c r="P125" s="2">
        <f t="shared" ca="1" si="22"/>
        <v>45.13</v>
      </c>
      <c r="R125" s="1">
        <f t="shared" ca="1" si="23"/>
        <v>-18.8</v>
      </c>
      <c r="S125" s="2">
        <f t="shared" ca="1" si="24"/>
        <v>45.13</v>
      </c>
      <c r="T125" s="1">
        <f ca="1">IF(R125&lt;0,MATCH(ABS(R125),$R127:$R$1000,0)+ROW($R127)-1,"")</f>
        <v>501</v>
      </c>
      <c r="U125" s="1" t="str">
        <f t="shared" ca="1" si="25"/>
        <v>S501</v>
      </c>
      <c r="V125" s="11">
        <f t="shared" ca="1" si="26"/>
        <v>45.13</v>
      </c>
      <c r="W125" s="11"/>
      <c r="X125" s="11"/>
      <c r="Y125" s="12">
        <f ca="1">IF(V125&lt;&gt;"",IF(ABS($R125)&lt;0.8*Analyse!$AO$8/2,ABS($V125-$S125)/(INDIRECT($X$5)/100),""),"")</f>
        <v>0</v>
      </c>
      <c r="AL125" s="1"/>
      <c r="AM125" s="2"/>
    </row>
    <row r="126" spans="2:39" x14ac:dyDescent="0.2">
      <c r="B126">
        <v>-18.600000000000001</v>
      </c>
      <c r="C126">
        <v>45.33</v>
      </c>
      <c r="D126" s="13">
        <f ca="1">IF(B126&lt;&gt;"",TRUNC(B126-Analyse!$AP$8,2),"")</f>
        <v>-18.7</v>
      </c>
      <c r="F126" s="1">
        <f t="shared" ca="1" si="27"/>
        <v>-18.7</v>
      </c>
      <c r="G126" s="12">
        <f ca="1">IF(F126&lt;&gt;"",ROW($D$5)+MATCH(F126,INDIRECT(Analyse!$AR$8):INDIRECT(Analyse!$AS$8)),"")</f>
        <v>127</v>
      </c>
      <c r="H126" s="1" t="str">
        <f t="shared" ca="1" si="14"/>
        <v>D127</v>
      </c>
      <c r="I126" s="1" t="str">
        <f t="shared" ca="1" si="15"/>
        <v>D126</v>
      </c>
      <c r="J126" s="1" t="str">
        <f t="shared" ca="1" si="16"/>
        <v>C127</v>
      </c>
      <c r="K126" s="1" t="str">
        <f t="shared" ca="1" si="17"/>
        <v>C126</v>
      </c>
      <c r="L126" s="10">
        <f t="shared" ca="1" si="18"/>
        <v>-3.9999999999999147E-2</v>
      </c>
      <c r="M126" s="10">
        <f t="shared" ca="1" si="19"/>
        <v>-9.9999999999997868E-2</v>
      </c>
      <c r="N126" s="2">
        <f t="shared" ca="1" si="20"/>
        <v>0.4</v>
      </c>
      <c r="O126" s="10">
        <f t="shared" ca="1" si="21"/>
        <v>52.81</v>
      </c>
      <c r="P126" s="2">
        <f t="shared" ca="1" si="22"/>
        <v>45.33</v>
      </c>
      <c r="R126" s="1">
        <f t="shared" ca="1" si="23"/>
        <v>-18.7</v>
      </c>
      <c r="S126" s="2">
        <f t="shared" ca="1" si="24"/>
        <v>45.33</v>
      </c>
      <c r="T126" s="1">
        <f ca="1">IF(R126&lt;0,MATCH(ABS(R126),$R128:$R$1000,0)+ROW($R128)-1,"")</f>
        <v>500</v>
      </c>
      <c r="U126" s="1" t="str">
        <f t="shared" ca="1" si="25"/>
        <v>S500</v>
      </c>
      <c r="V126" s="11">
        <f t="shared" ca="1" si="26"/>
        <v>45.33</v>
      </c>
      <c r="W126" s="11"/>
      <c r="X126" s="11"/>
      <c r="Y126" s="12">
        <f ca="1">IF(V126&lt;&gt;"",IF(ABS($R126)&lt;0.8*Analyse!$AO$8/2,ABS($V126-$S126)/(INDIRECT($X$5)/100),""),"")</f>
        <v>0</v>
      </c>
      <c r="AL126" s="1"/>
      <c r="AM126" s="2"/>
    </row>
    <row r="127" spans="2:39" x14ac:dyDescent="0.2">
      <c r="B127">
        <v>-18.5</v>
      </c>
      <c r="C127">
        <v>45.37</v>
      </c>
      <c r="D127" s="13">
        <f ca="1">IF(B127&lt;&gt;"",TRUNC(B127-Analyse!$AP$8,2),"")</f>
        <v>-18.600000000000001</v>
      </c>
      <c r="F127" s="1">
        <f t="shared" ca="1" si="27"/>
        <v>-18.600000000000001</v>
      </c>
      <c r="G127" s="12">
        <f ca="1">IF(F127&lt;&gt;"",ROW($D$5)+MATCH(F127,INDIRECT(Analyse!$AR$8):INDIRECT(Analyse!$AS$8)),"")</f>
        <v>128</v>
      </c>
      <c r="H127" s="1" t="str">
        <f t="shared" ca="1" si="14"/>
        <v>D128</v>
      </c>
      <c r="I127" s="1" t="str">
        <f t="shared" ca="1" si="15"/>
        <v>D127</v>
      </c>
      <c r="J127" s="1" t="str">
        <f t="shared" ca="1" si="16"/>
        <v>C128</v>
      </c>
      <c r="K127" s="1" t="str">
        <f t="shared" ca="1" si="17"/>
        <v>C127</v>
      </c>
      <c r="L127" s="10">
        <f t="shared" ca="1" si="18"/>
        <v>-0.20000000000000284</v>
      </c>
      <c r="M127" s="10">
        <f t="shared" ca="1" si="19"/>
        <v>-0.10000000000000142</v>
      </c>
      <c r="N127" s="2">
        <f t="shared" ca="1" si="20"/>
        <v>2</v>
      </c>
      <c r="O127" s="10">
        <f t="shared" ca="1" si="21"/>
        <v>82.57</v>
      </c>
      <c r="P127" s="2">
        <f t="shared" ca="1" si="22"/>
        <v>45.36999999999999</v>
      </c>
      <c r="R127" s="1">
        <f t="shared" ca="1" si="23"/>
        <v>-18.600000000000001</v>
      </c>
      <c r="S127" s="2">
        <f t="shared" ca="1" si="24"/>
        <v>45.36999999999999</v>
      </c>
      <c r="T127" s="1">
        <f ca="1">IF(R127&lt;0,MATCH(ABS(R127),$R129:$R$1000,0)+ROW($R129)-1,"")</f>
        <v>499</v>
      </c>
      <c r="U127" s="1" t="str">
        <f t="shared" ca="1" si="25"/>
        <v>S499</v>
      </c>
      <c r="V127" s="11">
        <f t="shared" ca="1" si="26"/>
        <v>45.370000000000005</v>
      </c>
      <c r="W127" s="11"/>
      <c r="X127" s="11"/>
      <c r="Y127" s="12">
        <f ca="1">IF(V127&lt;&gt;"",IF(ABS($R127)&lt;0.8*Analyse!$AO$8/2,ABS($V127-$S127)/(INDIRECT($X$5)/100),""),"")</f>
        <v>2.9511488203897E-14</v>
      </c>
      <c r="AL127" s="1"/>
      <c r="AM127" s="2"/>
    </row>
    <row r="128" spans="2:39" x14ac:dyDescent="0.2">
      <c r="B128">
        <v>-18.399999999999999</v>
      </c>
      <c r="C128">
        <v>45.57</v>
      </c>
      <c r="D128" s="13">
        <f ca="1">IF(B128&lt;&gt;"",TRUNC(B128-Analyse!$AP$8,2),"")</f>
        <v>-18.5</v>
      </c>
      <c r="F128" s="1">
        <f t="shared" ca="1" si="27"/>
        <v>-18.5</v>
      </c>
      <c r="G128" s="12">
        <f ca="1">IF(F128&lt;&gt;"",ROW($D$5)+MATCH(F128,INDIRECT(Analyse!$AR$8):INDIRECT(Analyse!$AS$8)),"")</f>
        <v>129</v>
      </c>
      <c r="H128" s="1" t="str">
        <f t="shared" ca="1" si="14"/>
        <v>D129</v>
      </c>
      <c r="I128" s="1" t="str">
        <f t="shared" ca="1" si="15"/>
        <v>D128</v>
      </c>
      <c r="J128" s="1" t="str">
        <f t="shared" ca="1" si="16"/>
        <v>C129</v>
      </c>
      <c r="K128" s="1" t="str">
        <f t="shared" ca="1" si="17"/>
        <v>C128</v>
      </c>
      <c r="L128" s="10">
        <f t="shared" ca="1" si="18"/>
        <v>-6.0000000000002274E-2</v>
      </c>
      <c r="M128" s="10">
        <f t="shared" ca="1" si="19"/>
        <v>-0.10000000000000142</v>
      </c>
      <c r="N128" s="2">
        <f t="shared" ca="1" si="20"/>
        <v>0.60000000000001419</v>
      </c>
      <c r="O128" s="10">
        <f t="shared" ca="1" si="21"/>
        <v>56.670000000000265</v>
      </c>
      <c r="P128" s="2">
        <f t="shared" ca="1" si="22"/>
        <v>45.57</v>
      </c>
      <c r="R128" s="1">
        <f t="shared" ca="1" si="23"/>
        <v>-18.5</v>
      </c>
      <c r="S128" s="2">
        <f t="shared" ca="1" si="24"/>
        <v>45.57</v>
      </c>
      <c r="T128" s="1">
        <f ca="1">IF(R128&lt;0,MATCH(ABS(R128),$R130:$R$1000,0)+ROW($R130)-1,"")</f>
        <v>498</v>
      </c>
      <c r="U128" s="1" t="str">
        <f t="shared" ca="1" si="25"/>
        <v>S498</v>
      </c>
      <c r="V128" s="11">
        <f t="shared" ca="1" si="26"/>
        <v>45.569999999999993</v>
      </c>
      <c r="W128" s="11"/>
      <c r="X128" s="11"/>
      <c r="Y128" s="12">
        <f ca="1">IF(V128&lt;&gt;"",IF(ABS($R128)&lt;0.8*Analyse!$AO$8/2,ABS($V128-$S128)/(INDIRECT($X$5)/100),""),"")</f>
        <v>1.47557441019485E-14</v>
      </c>
      <c r="AL128" s="1"/>
      <c r="AM128" s="2"/>
    </row>
    <row r="129" spans="2:39" x14ac:dyDescent="0.2">
      <c r="B129">
        <v>-18.3</v>
      </c>
      <c r="C129">
        <v>45.63</v>
      </c>
      <c r="D129" s="13">
        <f ca="1">IF(B129&lt;&gt;"",TRUNC(B129-Analyse!$AP$8,2),"")</f>
        <v>-18.399999999999999</v>
      </c>
      <c r="F129" s="1">
        <f t="shared" ca="1" si="27"/>
        <v>-18.399999999999999</v>
      </c>
      <c r="G129" s="12">
        <f ca="1">IF(F129&lt;&gt;"",ROW($D$5)+MATCH(F129,INDIRECT(Analyse!$AR$8):INDIRECT(Analyse!$AS$8)),"")</f>
        <v>130</v>
      </c>
      <c r="H129" s="1" t="str">
        <f t="shared" ca="1" si="14"/>
        <v>D130</v>
      </c>
      <c r="I129" s="1" t="str">
        <f t="shared" ca="1" si="15"/>
        <v>D129</v>
      </c>
      <c r="J129" s="1" t="str">
        <f t="shared" ca="1" si="16"/>
        <v>C130</v>
      </c>
      <c r="K129" s="1" t="str">
        <f t="shared" ca="1" si="17"/>
        <v>C129</v>
      </c>
      <c r="L129" s="10">
        <f t="shared" ca="1" si="18"/>
        <v>-0.26999999999999602</v>
      </c>
      <c r="M129" s="10">
        <f t="shared" ca="1" si="19"/>
        <v>-9.9999999999997868E-2</v>
      </c>
      <c r="N129" s="2">
        <f t="shared" ca="1" si="20"/>
        <v>2.7000000000000179</v>
      </c>
      <c r="O129" s="10">
        <f t="shared" ca="1" si="21"/>
        <v>95.310000000000329</v>
      </c>
      <c r="P129" s="2">
        <f t="shared" ca="1" si="22"/>
        <v>45.63</v>
      </c>
      <c r="R129" s="1">
        <f t="shared" ca="1" si="23"/>
        <v>-18.399999999999999</v>
      </c>
      <c r="S129" s="2">
        <f t="shared" ca="1" si="24"/>
        <v>45.63</v>
      </c>
      <c r="T129" s="1">
        <f ca="1">IF(R129&lt;0,MATCH(ABS(R129),$R131:$R$1000,0)+ROW($R131)-1,"")</f>
        <v>497</v>
      </c>
      <c r="U129" s="1" t="str">
        <f t="shared" ca="1" si="25"/>
        <v>S497</v>
      </c>
      <c r="V129" s="11">
        <f t="shared" ca="1" si="26"/>
        <v>45.63</v>
      </c>
      <c r="W129" s="11"/>
      <c r="X129" s="11"/>
      <c r="Y129" s="12">
        <f ca="1">IF(V129&lt;&gt;"",IF(ABS($R129)&lt;0.8*Analyse!$AO$8/2,ABS($V129-$S129)/(INDIRECT($X$5)/100),""),"")</f>
        <v>0</v>
      </c>
      <c r="AL129" s="1"/>
      <c r="AM129" s="2"/>
    </row>
    <row r="130" spans="2:39" x14ac:dyDescent="0.2">
      <c r="B130">
        <v>-18.2</v>
      </c>
      <c r="C130">
        <v>45.9</v>
      </c>
      <c r="D130" s="13">
        <f ca="1">IF(B130&lt;&gt;"",TRUNC(B130-Analyse!$AP$8,2),"")</f>
        <v>-18.3</v>
      </c>
      <c r="F130" s="1">
        <f t="shared" ca="1" si="27"/>
        <v>-18.3</v>
      </c>
      <c r="G130" s="12">
        <f ca="1">IF(F130&lt;&gt;"",ROW($D$5)+MATCH(F130,INDIRECT(Analyse!$AR$8):INDIRECT(Analyse!$AS$8)),"")</f>
        <v>131</v>
      </c>
      <c r="H130" s="1" t="str">
        <f t="shared" ca="1" si="14"/>
        <v>D131</v>
      </c>
      <c r="I130" s="1" t="str">
        <f t="shared" ca="1" si="15"/>
        <v>D130</v>
      </c>
      <c r="J130" s="1" t="str">
        <f t="shared" ca="1" si="16"/>
        <v>C131</v>
      </c>
      <c r="K130" s="1" t="str">
        <f t="shared" ca="1" si="17"/>
        <v>C130</v>
      </c>
      <c r="L130" s="10">
        <f t="shared" ca="1" si="18"/>
        <v>3.0000000000001137E-2</v>
      </c>
      <c r="M130" s="10">
        <f t="shared" ca="1" si="19"/>
        <v>-0.10000000000000142</v>
      </c>
      <c r="N130" s="2">
        <f t="shared" ca="1" si="20"/>
        <v>-0.30000000000000709</v>
      </c>
      <c r="O130" s="10">
        <f t="shared" ca="1" si="21"/>
        <v>40.409999999999869</v>
      </c>
      <c r="P130" s="2">
        <f t="shared" ca="1" si="22"/>
        <v>45.9</v>
      </c>
      <c r="R130" s="1">
        <f t="shared" ca="1" si="23"/>
        <v>-18.3</v>
      </c>
      <c r="S130" s="2">
        <f t="shared" ca="1" si="24"/>
        <v>45.9</v>
      </c>
      <c r="T130" s="1">
        <f ca="1">IF(R130&lt;0,MATCH(ABS(R130),$R132:$R$1000,0)+ROW($R132)-1,"")</f>
        <v>496</v>
      </c>
      <c r="U130" s="1" t="str">
        <f t="shared" ca="1" si="25"/>
        <v>S496</v>
      </c>
      <c r="V130" s="11">
        <f t="shared" ca="1" si="26"/>
        <v>45.9</v>
      </c>
      <c r="W130" s="11"/>
      <c r="X130" s="11"/>
      <c r="Y130" s="12">
        <f ca="1">IF(V130&lt;&gt;"",IF(ABS($R130)&lt;0.8*Analyse!$AO$8/2,ABS($V130-$S130)/(INDIRECT($X$5)/100),""),"")</f>
        <v>0</v>
      </c>
      <c r="AL130" s="1"/>
      <c r="AM130" s="2"/>
    </row>
    <row r="131" spans="2:39" x14ac:dyDescent="0.2">
      <c r="B131">
        <v>-18.100000000000001</v>
      </c>
      <c r="C131">
        <v>45.87</v>
      </c>
      <c r="D131" s="13">
        <f ca="1">IF(B131&lt;&gt;"",TRUNC(B131-Analyse!$AP$8,2),"")</f>
        <v>-18.2</v>
      </c>
      <c r="F131" s="1">
        <f t="shared" ca="1" si="27"/>
        <v>-18.2</v>
      </c>
      <c r="G131" s="12">
        <f ca="1">IF(F131&lt;&gt;"",ROW($D$5)+MATCH(F131,INDIRECT(Analyse!$AR$8):INDIRECT(Analyse!$AS$8)),"")</f>
        <v>132</v>
      </c>
      <c r="H131" s="1" t="str">
        <f t="shared" ca="1" si="14"/>
        <v>D132</v>
      </c>
      <c r="I131" s="1" t="str">
        <f t="shared" ca="1" si="15"/>
        <v>D131</v>
      </c>
      <c r="J131" s="1" t="str">
        <f t="shared" ca="1" si="16"/>
        <v>C132</v>
      </c>
      <c r="K131" s="1" t="str">
        <f t="shared" ca="1" si="17"/>
        <v>C131</v>
      </c>
      <c r="L131" s="10">
        <f t="shared" ca="1" si="18"/>
        <v>-0.17999999999999972</v>
      </c>
      <c r="M131" s="10">
        <f t="shared" ca="1" si="19"/>
        <v>-9.9999999999997868E-2</v>
      </c>
      <c r="N131" s="2">
        <f t="shared" ca="1" si="20"/>
        <v>1.8000000000000356</v>
      </c>
      <c r="O131" s="10">
        <f t="shared" ca="1" si="21"/>
        <v>78.630000000000649</v>
      </c>
      <c r="P131" s="2">
        <f t="shared" ca="1" si="22"/>
        <v>45.870000000000005</v>
      </c>
      <c r="R131" s="1">
        <f t="shared" ca="1" si="23"/>
        <v>-18.2</v>
      </c>
      <c r="S131" s="2">
        <f t="shared" ca="1" si="24"/>
        <v>45.870000000000005</v>
      </c>
      <c r="T131" s="1">
        <f ca="1">IF(R131&lt;0,MATCH(ABS(R131),$R133:$R$1000,0)+ROW($R133)-1,"")</f>
        <v>495</v>
      </c>
      <c r="U131" s="1" t="str">
        <f t="shared" ca="1" si="25"/>
        <v>S495</v>
      </c>
      <c r="V131" s="11">
        <f t="shared" ca="1" si="26"/>
        <v>45.87</v>
      </c>
      <c r="W131" s="11"/>
      <c r="X131" s="11"/>
      <c r="Y131" s="12">
        <f ca="1">IF(V131&lt;&gt;"",IF(ABS($R131)&lt;0.8*Analyse!$AO$8/2,ABS($V131-$S131)/(INDIRECT($X$5)/100),""),"")</f>
        <v>1.47557441019485E-14</v>
      </c>
      <c r="AL131" s="1"/>
      <c r="AM131" s="2"/>
    </row>
    <row r="132" spans="2:39" x14ac:dyDescent="0.2">
      <c r="B132">
        <v>-18</v>
      </c>
      <c r="C132">
        <v>46.05</v>
      </c>
      <c r="D132" s="13">
        <f ca="1">IF(B132&lt;&gt;"",TRUNC(B132-Analyse!$AP$8,2),"")</f>
        <v>-18.100000000000001</v>
      </c>
      <c r="F132" s="1">
        <f t="shared" ca="1" si="27"/>
        <v>-18.100000000000001</v>
      </c>
      <c r="G132" s="12">
        <f ca="1">IF(F132&lt;&gt;"",ROW($D$5)+MATCH(F132,INDIRECT(Analyse!$AR$8):INDIRECT(Analyse!$AS$8)),"")</f>
        <v>133</v>
      </c>
      <c r="H132" s="1" t="str">
        <f t="shared" ca="1" si="14"/>
        <v>D133</v>
      </c>
      <c r="I132" s="1" t="str">
        <f t="shared" ca="1" si="15"/>
        <v>D132</v>
      </c>
      <c r="J132" s="1" t="str">
        <f t="shared" ca="1" si="16"/>
        <v>C133</v>
      </c>
      <c r="K132" s="1" t="str">
        <f t="shared" ca="1" si="17"/>
        <v>C132</v>
      </c>
      <c r="L132" s="10">
        <f t="shared" ca="1" si="18"/>
        <v>7.9999999999998295E-2</v>
      </c>
      <c r="M132" s="10">
        <f t="shared" ca="1" si="19"/>
        <v>-0.10000000000000142</v>
      </c>
      <c r="N132" s="2">
        <f t="shared" ca="1" si="20"/>
        <v>-0.79999999999997162</v>
      </c>
      <c r="O132" s="10">
        <f t="shared" ca="1" si="21"/>
        <v>31.570000000000512</v>
      </c>
      <c r="P132" s="2">
        <f t="shared" ca="1" si="22"/>
        <v>46.05</v>
      </c>
      <c r="R132" s="1">
        <f t="shared" ca="1" si="23"/>
        <v>-18.100000000000001</v>
      </c>
      <c r="S132" s="2">
        <f t="shared" ca="1" si="24"/>
        <v>46.05</v>
      </c>
      <c r="T132" s="1">
        <f ca="1">IF(R132&lt;0,MATCH(ABS(R132),$R134:$R$1000,0)+ROW($R134)-1,"")</f>
        <v>494</v>
      </c>
      <c r="U132" s="1" t="str">
        <f t="shared" ca="1" si="25"/>
        <v>S494</v>
      </c>
      <c r="V132" s="11">
        <f t="shared" ca="1" si="26"/>
        <v>46.050000000000004</v>
      </c>
      <c r="W132" s="11"/>
      <c r="X132" s="11"/>
      <c r="Y132" s="12">
        <f ca="1">IF(V132&lt;&gt;"",IF(ABS($R132)&lt;0.8*Analyse!$AO$8/2,ABS($V132-$S132)/(INDIRECT($X$5)/100),""),"")</f>
        <v>1.47557441019485E-14</v>
      </c>
      <c r="AL132" s="1"/>
      <c r="AM132" s="2"/>
    </row>
    <row r="133" spans="2:39" x14ac:dyDescent="0.2">
      <c r="B133">
        <v>-17.899999999999999</v>
      </c>
      <c r="C133">
        <v>45.97</v>
      </c>
      <c r="D133" s="13">
        <f ca="1">IF(B133&lt;&gt;"",TRUNC(B133-Analyse!$AP$8,2),"")</f>
        <v>-18</v>
      </c>
      <c r="F133" s="1">
        <f t="shared" ca="1" si="27"/>
        <v>-18</v>
      </c>
      <c r="G133" s="12">
        <f ca="1">IF(F133&lt;&gt;"",ROW($D$5)+MATCH(F133,INDIRECT(Analyse!$AR$8):INDIRECT(Analyse!$AS$8)),"")</f>
        <v>134</v>
      </c>
      <c r="H133" s="1" t="str">
        <f t="shared" ca="1" si="14"/>
        <v>D134</v>
      </c>
      <c r="I133" s="1" t="str">
        <f t="shared" ca="1" si="15"/>
        <v>D133</v>
      </c>
      <c r="J133" s="1" t="str">
        <f t="shared" ca="1" si="16"/>
        <v>C134</v>
      </c>
      <c r="K133" s="1" t="str">
        <f t="shared" ca="1" si="17"/>
        <v>C133</v>
      </c>
      <c r="L133" s="10">
        <f t="shared" ca="1" si="18"/>
        <v>-0.16000000000000369</v>
      </c>
      <c r="M133" s="10">
        <f t="shared" ca="1" si="19"/>
        <v>-0.10000000000000142</v>
      </c>
      <c r="N133" s="2">
        <f t="shared" ca="1" si="20"/>
        <v>1.6000000000000143</v>
      </c>
      <c r="O133" s="10">
        <f t="shared" ca="1" si="21"/>
        <v>74.770000000000252</v>
      </c>
      <c r="P133" s="2">
        <f t="shared" ca="1" si="22"/>
        <v>45.97</v>
      </c>
      <c r="R133" s="1">
        <f t="shared" ca="1" si="23"/>
        <v>-18</v>
      </c>
      <c r="S133" s="2">
        <f t="shared" ca="1" si="24"/>
        <v>45.97</v>
      </c>
      <c r="T133" s="1">
        <f ca="1">IF(R133&lt;0,MATCH(ABS(R133),$R135:$R$1000,0)+ROW($R135)-1,"")</f>
        <v>493</v>
      </c>
      <c r="U133" s="1" t="str">
        <f t="shared" ca="1" si="25"/>
        <v>S493</v>
      </c>
      <c r="V133" s="11">
        <f t="shared" ca="1" si="26"/>
        <v>45.97</v>
      </c>
      <c r="W133" s="11"/>
      <c r="X133" s="11"/>
      <c r="Y133" s="12">
        <f ca="1">IF(V133&lt;&gt;"",IF(ABS($R133)&lt;0.8*Analyse!$AO$8/2,ABS($V133-$S133)/(INDIRECT($X$5)/100),""),"")</f>
        <v>0</v>
      </c>
      <c r="AL133" s="1"/>
      <c r="AM133" s="2"/>
    </row>
    <row r="134" spans="2:39" x14ac:dyDescent="0.2">
      <c r="B134">
        <v>-17.8</v>
      </c>
      <c r="C134">
        <v>46.13</v>
      </c>
      <c r="D134" s="13">
        <f ca="1">IF(B134&lt;&gt;"",TRUNC(B134-Analyse!$AP$8,2),"")</f>
        <v>-17.899999999999999</v>
      </c>
      <c r="F134" s="1">
        <f t="shared" ca="1" si="27"/>
        <v>-17.899999999999999</v>
      </c>
      <c r="G134" s="12">
        <f ca="1">IF(F134&lt;&gt;"",ROW($D$5)+MATCH(F134,INDIRECT(Analyse!$AR$8):INDIRECT(Analyse!$AS$8)),"")</f>
        <v>135</v>
      </c>
      <c r="H134" s="1" t="str">
        <f t="shared" ref="H134:H197" ca="1" si="28">IF(G134&lt;&gt;"","D"&amp;$G134,"")</f>
        <v>D135</v>
      </c>
      <c r="I134" s="1" t="str">
        <f t="shared" ref="I134:I197" ca="1" si="29">"D"&amp;TEXT($G134-1,"0")</f>
        <v>D134</v>
      </c>
      <c r="J134" s="1" t="str">
        <f t="shared" ref="J134:J197" ca="1" si="30">"C"&amp;$G134</f>
        <v>C135</v>
      </c>
      <c r="K134" s="1" t="str">
        <f t="shared" ref="K134:K197" ca="1" si="31">"C"&amp;TEXT($G134-1,"0")</f>
        <v>C134</v>
      </c>
      <c r="L134" s="10">
        <f t="shared" ref="L134:L197" ca="1" si="32">IF(INDIRECT(J134)&lt;&gt;"",INDIRECT(K134)-INDIRECT(J134),"")</f>
        <v>3.0000000000001137E-2</v>
      </c>
      <c r="M134" s="10">
        <f t="shared" ref="M134:M197" ca="1" si="33">IF(L134&lt;&gt;"",INDIRECT(I134)-INDIRECT(H134),"")</f>
        <v>-9.9999999999997868E-2</v>
      </c>
      <c r="N134" s="2">
        <f t="shared" ref="N134:N197" ca="1" si="34">IF(M134&lt;&gt;"",L134/M134,"")</f>
        <v>-0.30000000000001775</v>
      </c>
      <c r="O134" s="10">
        <f t="shared" ref="O134:O197" ca="1" si="35">IF(N134&lt;&gt;"",INDIRECT(K134)-N134*INDIRECT(I134),"")</f>
        <v>40.759999999999685</v>
      </c>
      <c r="P134" s="2">
        <f t="shared" ref="P134:P197" ca="1" si="36">IF(O134&lt;&gt;"",N134*F134+O134,"")</f>
        <v>46.13</v>
      </c>
      <c r="R134" s="1">
        <f t="shared" ref="R134:R197" ca="1" si="37">F134</f>
        <v>-17.899999999999999</v>
      </c>
      <c r="S134" s="2">
        <f t="shared" ref="S134:S197" ca="1" si="38">P134</f>
        <v>46.13</v>
      </c>
      <c r="T134" s="1">
        <f ca="1">IF(R134&lt;0,MATCH(ABS(R134),$R136:$R$1000,0)+ROW($R136)-1,"")</f>
        <v>492</v>
      </c>
      <c r="U134" s="1" t="str">
        <f t="shared" ref="U134:U197" ca="1" si="39">IF(T134&lt;&gt;"","S"&amp;T134,"")</f>
        <v>S492</v>
      </c>
      <c r="V134" s="11">
        <f t="shared" ref="V134:V197" ca="1" si="40">IF(U134&lt;&gt;"",INDIRECT(U134),"")</f>
        <v>46.129999999999995</v>
      </c>
      <c r="W134" s="11"/>
      <c r="X134" s="11"/>
      <c r="Y134" s="12">
        <f ca="1">IF(V134&lt;&gt;"",IF(ABS($R134)&lt;0.8*Analyse!$AO$8/2,ABS($V134-$S134)/(INDIRECT($X$5)/100),""),"")</f>
        <v>1.47557441019485E-14</v>
      </c>
      <c r="AL134" s="1"/>
      <c r="AM134" s="2"/>
    </row>
    <row r="135" spans="2:39" x14ac:dyDescent="0.2">
      <c r="B135">
        <v>-17.7</v>
      </c>
      <c r="C135">
        <v>46.1</v>
      </c>
      <c r="D135" s="13">
        <f ca="1">IF(B135&lt;&gt;"",TRUNC(B135-Analyse!$AP$8,2),"")</f>
        <v>-17.8</v>
      </c>
      <c r="F135" s="1">
        <f t="shared" ref="F135:F198" ca="1" si="41">IF(B135&lt;&gt;"",ROUND(F134+0.1,1),"")</f>
        <v>-17.8</v>
      </c>
      <c r="G135" s="12">
        <f ca="1">IF(F135&lt;&gt;"",ROW($D$5)+MATCH(F135,INDIRECT(Analyse!$AR$8):INDIRECT(Analyse!$AS$8)),"")</f>
        <v>136</v>
      </c>
      <c r="H135" s="1" t="str">
        <f t="shared" ca="1" si="28"/>
        <v>D136</v>
      </c>
      <c r="I135" s="1" t="str">
        <f t="shared" ca="1" si="29"/>
        <v>D135</v>
      </c>
      <c r="J135" s="1" t="str">
        <f t="shared" ca="1" si="30"/>
        <v>C136</v>
      </c>
      <c r="K135" s="1" t="str">
        <f t="shared" ca="1" si="31"/>
        <v>C135</v>
      </c>
      <c r="L135" s="10">
        <f t="shared" ca="1" si="32"/>
        <v>-0.12999999999999545</v>
      </c>
      <c r="M135" s="10">
        <f t="shared" ca="1" si="33"/>
        <v>-0.10000000000000142</v>
      </c>
      <c r="N135" s="2">
        <f t="shared" ca="1" si="34"/>
        <v>1.2999999999999361</v>
      </c>
      <c r="O135" s="10">
        <f t="shared" ca="1" si="35"/>
        <v>69.239999999998872</v>
      </c>
      <c r="P135" s="2">
        <f t="shared" ca="1" si="36"/>
        <v>46.100000000000009</v>
      </c>
      <c r="R135" s="1">
        <f t="shared" ca="1" si="37"/>
        <v>-17.8</v>
      </c>
      <c r="S135" s="2">
        <f t="shared" ca="1" si="38"/>
        <v>46.100000000000009</v>
      </c>
      <c r="T135" s="1">
        <f ca="1">IF(R135&lt;0,MATCH(ABS(R135),$R137:$R$1000,0)+ROW($R137)-1,"")</f>
        <v>491</v>
      </c>
      <c r="U135" s="1" t="str">
        <f t="shared" ca="1" si="39"/>
        <v>S491</v>
      </c>
      <c r="V135" s="11">
        <f t="shared" ca="1" si="40"/>
        <v>46.1</v>
      </c>
      <c r="W135" s="11"/>
      <c r="X135" s="11"/>
      <c r="Y135" s="12">
        <f ca="1">IF(V135&lt;&gt;"",IF(ABS($R135)&lt;0.8*Analyse!$AO$8/2,ABS($V135-$S135)/(INDIRECT($X$5)/100),""),"")</f>
        <v>1.47557441019485E-14</v>
      </c>
      <c r="AL135" s="1"/>
      <c r="AM135" s="2"/>
    </row>
    <row r="136" spans="2:39" x14ac:dyDescent="0.2">
      <c r="B136">
        <v>-17.600000000000001</v>
      </c>
      <c r="C136">
        <v>46.23</v>
      </c>
      <c r="D136" s="13">
        <f ca="1">IF(B136&lt;&gt;"",TRUNC(B136-Analyse!$AP$8,2),"")</f>
        <v>-17.7</v>
      </c>
      <c r="F136" s="1">
        <f t="shared" ca="1" si="41"/>
        <v>-17.7</v>
      </c>
      <c r="G136" s="12">
        <f ca="1">IF(F136&lt;&gt;"",ROW($D$5)+MATCH(F136,INDIRECT(Analyse!$AR$8):INDIRECT(Analyse!$AS$8)),"")</f>
        <v>137</v>
      </c>
      <c r="H136" s="1" t="str">
        <f t="shared" ca="1" si="28"/>
        <v>D137</v>
      </c>
      <c r="I136" s="1" t="str">
        <f t="shared" ca="1" si="29"/>
        <v>D136</v>
      </c>
      <c r="J136" s="1" t="str">
        <f t="shared" ca="1" si="30"/>
        <v>C137</v>
      </c>
      <c r="K136" s="1" t="str">
        <f t="shared" ca="1" si="31"/>
        <v>C136</v>
      </c>
      <c r="L136" s="10">
        <f t="shared" ca="1" si="32"/>
        <v>5.9999999999995168E-2</v>
      </c>
      <c r="M136" s="10">
        <f t="shared" ca="1" si="33"/>
        <v>-9.9999999999997868E-2</v>
      </c>
      <c r="N136" s="2">
        <f t="shared" ca="1" si="34"/>
        <v>-0.59999999999996445</v>
      </c>
      <c r="O136" s="10">
        <f t="shared" ca="1" si="35"/>
        <v>35.610000000000625</v>
      </c>
      <c r="P136" s="2">
        <f t="shared" ca="1" si="36"/>
        <v>46.23</v>
      </c>
      <c r="R136" s="1">
        <f t="shared" ca="1" si="37"/>
        <v>-17.7</v>
      </c>
      <c r="S136" s="2">
        <f t="shared" ca="1" si="38"/>
        <v>46.23</v>
      </c>
      <c r="T136" s="1">
        <f ca="1">IF(R136&lt;0,MATCH(ABS(R136),$R138:$R$1000,0)+ROW($R138)-1,"")</f>
        <v>490</v>
      </c>
      <c r="U136" s="1" t="str">
        <f t="shared" ca="1" si="39"/>
        <v>S490</v>
      </c>
      <c r="V136" s="11">
        <f t="shared" ca="1" si="40"/>
        <v>46.230000000000004</v>
      </c>
      <c r="W136" s="11"/>
      <c r="X136" s="11"/>
      <c r="Y136" s="12">
        <f ca="1">IF(V136&lt;&gt;"",IF(ABS($R136)&lt;0.8*Analyse!$AO$8/2,ABS($V136-$S136)/(INDIRECT($X$5)/100),""),"")</f>
        <v>1.47557441019485E-14</v>
      </c>
      <c r="AL136" s="1"/>
      <c r="AM136" s="2"/>
    </row>
    <row r="137" spans="2:39" x14ac:dyDescent="0.2">
      <c r="B137">
        <v>-17.5</v>
      </c>
      <c r="C137">
        <v>46.17</v>
      </c>
      <c r="D137" s="13">
        <f ca="1">IF(B137&lt;&gt;"",TRUNC(B137-Analyse!$AP$8,2),"")</f>
        <v>-17.600000000000001</v>
      </c>
      <c r="F137" s="1">
        <f t="shared" ca="1" si="41"/>
        <v>-17.600000000000001</v>
      </c>
      <c r="G137" s="12">
        <f ca="1">IF(F137&lt;&gt;"",ROW($D$5)+MATCH(F137,INDIRECT(Analyse!$AR$8):INDIRECT(Analyse!$AS$8)),"")</f>
        <v>138</v>
      </c>
      <c r="H137" s="1" t="str">
        <f t="shared" ca="1" si="28"/>
        <v>D138</v>
      </c>
      <c r="I137" s="1" t="str">
        <f t="shared" ca="1" si="29"/>
        <v>D137</v>
      </c>
      <c r="J137" s="1" t="str">
        <f t="shared" ca="1" si="30"/>
        <v>C138</v>
      </c>
      <c r="K137" s="1" t="str">
        <f t="shared" ca="1" si="31"/>
        <v>C137</v>
      </c>
      <c r="L137" s="10">
        <f t="shared" ca="1" si="32"/>
        <v>-0.12999999999999545</v>
      </c>
      <c r="M137" s="10">
        <f t="shared" ca="1" si="33"/>
        <v>-0.10000000000000142</v>
      </c>
      <c r="N137" s="2">
        <f t="shared" ca="1" si="34"/>
        <v>1.2999999999999361</v>
      </c>
      <c r="O137" s="10">
        <f t="shared" ca="1" si="35"/>
        <v>69.049999999998875</v>
      </c>
      <c r="P137" s="2">
        <f t="shared" ca="1" si="36"/>
        <v>46.17</v>
      </c>
      <c r="R137" s="1">
        <f t="shared" ca="1" si="37"/>
        <v>-17.600000000000001</v>
      </c>
      <c r="S137" s="2">
        <f t="shared" ca="1" si="38"/>
        <v>46.17</v>
      </c>
      <c r="T137" s="1">
        <f ca="1">IF(R137&lt;0,MATCH(ABS(R137),$R139:$R$1000,0)+ROW($R139)-1,"")</f>
        <v>489</v>
      </c>
      <c r="U137" s="1" t="str">
        <f t="shared" ca="1" si="39"/>
        <v>S489</v>
      </c>
      <c r="V137" s="11">
        <f t="shared" ca="1" si="40"/>
        <v>46.17</v>
      </c>
      <c r="W137" s="11"/>
      <c r="X137" s="11"/>
      <c r="Y137" s="12">
        <f ca="1">IF(V137&lt;&gt;"",IF(ABS($R137)&lt;0.8*Analyse!$AO$8/2,ABS($V137-$S137)/(INDIRECT($X$5)/100),""),"")</f>
        <v>0</v>
      </c>
      <c r="AL137" s="1"/>
      <c r="AM137" s="2"/>
    </row>
    <row r="138" spans="2:39" x14ac:dyDescent="0.2">
      <c r="B138">
        <v>-17.399999999999999</v>
      </c>
      <c r="C138">
        <v>46.3</v>
      </c>
      <c r="D138" s="13">
        <f ca="1">IF(B138&lt;&gt;"",TRUNC(B138-Analyse!$AP$8,2),"")</f>
        <v>-17.5</v>
      </c>
      <c r="F138" s="1">
        <f t="shared" ca="1" si="41"/>
        <v>-17.5</v>
      </c>
      <c r="G138" s="12">
        <f ca="1">IF(F138&lt;&gt;"",ROW($D$5)+MATCH(F138,INDIRECT(Analyse!$AR$8):INDIRECT(Analyse!$AS$8)),"")</f>
        <v>139</v>
      </c>
      <c r="H138" s="1" t="str">
        <f t="shared" ca="1" si="28"/>
        <v>D139</v>
      </c>
      <c r="I138" s="1" t="str">
        <f t="shared" ca="1" si="29"/>
        <v>D138</v>
      </c>
      <c r="J138" s="1" t="str">
        <f t="shared" ca="1" si="30"/>
        <v>C139</v>
      </c>
      <c r="K138" s="1" t="str">
        <f t="shared" ca="1" si="31"/>
        <v>C138</v>
      </c>
      <c r="L138" s="10">
        <f t="shared" ca="1" si="32"/>
        <v>2.9999999999994031E-2</v>
      </c>
      <c r="M138" s="10">
        <f t="shared" ca="1" si="33"/>
        <v>-0.10000000000000142</v>
      </c>
      <c r="N138" s="2">
        <f t="shared" ca="1" si="34"/>
        <v>-0.29999999999993604</v>
      </c>
      <c r="O138" s="10">
        <f t="shared" ca="1" si="35"/>
        <v>41.05000000000112</v>
      </c>
      <c r="P138" s="2">
        <f t="shared" ca="1" si="36"/>
        <v>46.3</v>
      </c>
      <c r="R138" s="1">
        <f t="shared" ca="1" si="37"/>
        <v>-17.5</v>
      </c>
      <c r="S138" s="2">
        <f t="shared" ca="1" si="38"/>
        <v>46.3</v>
      </c>
      <c r="T138" s="1">
        <f ca="1">IF(R138&lt;0,MATCH(ABS(R138),$R140:$R$1000,0)+ROW($R140)-1,"")</f>
        <v>488</v>
      </c>
      <c r="U138" s="1" t="str">
        <f t="shared" ca="1" si="39"/>
        <v>S488</v>
      </c>
      <c r="V138" s="11">
        <f t="shared" ca="1" si="40"/>
        <v>46.3</v>
      </c>
      <c r="W138" s="11"/>
      <c r="X138" s="11"/>
      <c r="Y138" s="12">
        <f ca="1">IF(V138&lt;&gt;"",IF(ABS($R138)&lt;0.8*Analyse!$AO$8/2,ABS($V138-$S138)/(INDIRECT($X$5)/100),""),"")</f>
        <v>0</v>
      </c>
      <c r="AL138" s="1"/>
      <c r="AM138" s="2"/>
    </row>
    <row r="139" spans="2:39" x14ac:dyDescent="0.2">
      <c r="B139">
        <v>-17.3</v>
      </c>
      <c r="C139">
        <v>46.27</v>
      </c>
      <c r="D139" s="13">
        <f ca="1">IF(B139&lt;&gt;"",TRUNC(B139-Analyse!$AP$8,2),"")</f>
        <v>-17.399999999999999</v>
      </c>
      <c r="F139" s="1">
        <f t="shared" ca="1" si="41"/>
        <v>-17.399999999999999</v>
      </c>
      <c r="G139" s="12">
        <f ca="1">IF(F139&lt;&gt;"",ROW($D$5)+MATCH(F139,INDIRECT(Analyse!$AR$8):INDIRECT(Analyse!$AS$8)),"")</f>
        <v>140</v>
      </c>
      <c r="H139" s="1" t="str">
        <f t="shared" ca="1" si="28"/>
        <v>D140</v>
      </c>
      <c r="I139" s="1" t="str">
        <f t="shared" ca="1" si="29"/>
        <v>D139</v>
      </c>
      <c r="J139" s="1" t="str">
        <f t="shared" ca="1" si="30"/>
        <v>C140</v>
      </c>
      <c r="K139" s="1" t="str">
        <f t="shared" ca="1" si="31"/>
        <v>C139</v>
      </c>
      <c r="L139" s="10">
        <f t="shared" ca="1" si="32"/>
        <v>-5.9999999999995168E-2</v>
      </c>
      <c r="M139" s="10">
        <f t="shared" ca="1" si="33"/>
        <v>-9.9999999999997868E-2</v>
      </c>
      <c r="N139" s="2">
        <f t="shared" ca="1" si="34"/>
        <v>0.59999999999996445</v>
      </c>
      <c r="O139" s="10">
        <f t="shared" ca="1" si="35"/>
        <v>56.709999999999383</v>
      </c>
      <c r="P139" s="2">
        <f t="shared" ca="1" si="36"/>
        <v>46.27</v>
      </c>
      <c r="R139" s="1">
        <f t="shared" ca="1" si="37"/>
        <v>-17.399999999999999</v>
      </c>
      <c r="S139" s="2">
        <f t="shared" ca="1" si="38"/>
        <v>46.27</v>
      </c>
      <c r="T139" s="1">
        <f ca="1">IF(R139&lt;0,MATCH(ABS(R139),$R141:$R$1000,0)+ROW($R141)-1,"")</f>
        <v>487</v>
      </c>
      <c r="U139" s="1" t="str">
        <f t="shared" ca="1" si="39"/>
        <v>S487</v>
      </c>
      <c r="V139" s="11">
        <f t="shared" ca="1" si="40"/>
        <v>46.27000000000001</v>
      </c>
      <c r="W139" s="11"/>
      <c r="X139" s="11"/>
      <c r="Y139" s="12">
        <f ca="1">IF(V139&lt;&gt;"",IF(ABS($R139)&lt;0.8*Analyse!$AO$8/2,ABS($V139-$S139)/(INDIRECT($X$5)/100),""),"")</f>
        <v>1.47557441019485E-14</v>
      </c>
      <c r="AL139" s="1"/>
      <c r="AM139" s="2"/>
    </row>
    <row r="140" spans="2:39" x14ac:dyDescent="0.2">
      <c r="B140">
        <v>-17.2</v>
      </c>
      <c r="C140">
        <v>46.33</v>
      </c>
      <c r="D140" s="13">
        <f ca="1">IF(B140&lt;&gt;"",TRUNC(B140-Analyse!$AP$8,2),"")</f>
        <v>-17.3</v>
      </c>
      <c r="F140" s="1">
        <f t="shared" ca="1" si="41"/>
        <v>-17.3</v>
      </c>
      <c r="G140" s="12">
        <f ca="1">IF(F140&lt;&gt;"",ROW($D$5)+MATCH(F140,INDIRECT(Analyse!$AR$8):INDIRECT(Analyse!$AS$8)),"")</f>
        <v>141</v>
      </c>
      <c r="H140" s="1" t="str">
        <f t="shared" ca="1" si="28"/>
        <v>D141</v>
      </c>
      <c r="I140" s="1" t="str">
        <f t="shared" ca="1" si="29"/>
        <v>D140</v>
      </c>
      <c r="J140" s="1" t="str">
        <f t="shared" ca="1" si="30"/>
        <v>C141</v>
      </c>
      <c r="K140" s="1" t="str">
        <f t="shared" ca="1" si="31"/>
        <v>C140</v>
      </c>
      <c r="L140" s="10">
        <f t="shared" ca="1" si="32"/>
        <v>3.0000000000001137E-2</v>
      </c>
      <c r="M140" s="10">
        <f t="shared" ca="1" si="33"/>
        <v>-0.10000000000000142</v>
      </c>
      <c r="N140" s="2">
        <f t="shared" ca="1" si="34"/>
        <v>-0.30000000000000709</v>
      </c>
      <c r="O140" s="10">
        <f t="shared" ca="1" si="35"/>
        <v>41.139999999999873</v>
      </c>
      <c r="P140" s="2">
        <f t="shared" ca="1" si="36"/>
        <v>46.33</v>
      </c>
      <c r="R140" s="1">
        <f t="shared" ca="1" si="37"/>
        <v>-17.3</v>
      </c>
      <c r="S140" s="2">
        <f t="shared" ca="1" si="38"/>
        <v>46.33</v>
      </c>
      <c r="T140" s="1">
        <f ca="1">IF(R140&lt;0,MATCH(ABS(R140),$R142:$R$1000,0)+ROW($R142)-1,"")</f>
        <v>486</v>
      </c>
      <c r="U140" s="1" t="str">
        <f t="shared" ca="1" si="39"/>
        <v>S486</v>
      </c>
      <c r="V140" s="11">
        <f t="shared" ca="1" si="40"/>
        <v>46.33</v>
      </c>
      <c r="W140" s="11"/>
      <c r="X140" s="11"/>
      <c r="Y140" s="12">
        <f ca="1">IF(V140&lt;&gt;"",IF(ABS($R140)&lt;0.8*Analyse!$AO$8/2,ABS($V140-$S140)/(INDIRECT($X$5)/100),""),"")</f>
        <v>0</v>
      </c>
      <c r="AL140" s="1"/>
      <c r="AM140" s="2"/>
    </row>
    <row r="141" spans="2:39" x14ac:dyDescent="0.2">
      <c r="B141">
        <v>-17.100000000000001</v>
      </c>
      <c r="C141">
        <v>46.3</v>
      </c>
      <c r="D141" s="13">
        <f ca="1">IF(B141&lt;&gt;"",TRUNC(B141-Analyse!$AP$8,2),"")</f>
        <v>-17.2</v>
      </c>
      <c r="F141" s="1">
        <f t="shared" ca="1" si="41"/>
        <v>-17.2</v>
      </c>
      <c r="G141" s="12">
        <f ca="1">IF(F141&lt;&gt;"",ROW($D$5)+MATCH(F141,INDIRECT(Analyse!$AR$8):INDIRECT(Analyse!$AS$8)),"")</f>
        <v>142</v>
      </c>
      <c r="H141" s="1" t="str">
        <f t="shared" ca="1" si="28"/>
        <v>D142</v>
      </c>
      <c r="I141" s="1" t="str">
        <f t="shared" ca="1" si="29"/>
        <v>D141</v>
      </c>
      <c r="J141" s="1" t="str">
        <f t="shared" ca="1" si="30"/>
        <v>C142</v>
      </c>
      <c r="K141" s="1" t="str">
        <f t="shared" ca="1" si="31"/>
        <v>C141</v>
      </c>
      <c r="L141" s="10">
        <f t="shared" ca="1" si="32"/>
        <v>-0.10000000000000142</v>
      </c>
      <c r="M141" s="10">
        <f t="shared" ca="1" si="33"/>
        <v>-9.9999999999997868E-2</v>
      </c>
      <c r="N141" s="2">
        <f t="shared" ca="1" si="34"/>
        <v>1.0000000000000355</v>
      </c>
      <c r="O141" s="10">
        <f t="shared" ca="1" si="35"/>
        <v>63.500000000000611</v>
      </c>
      <c r="P141" s="2">
        <f t="shared" ca="1" si="36"/>
        <v>46.3</v>
      </c>
      <c r="R141" s="1">
        <f t="shared" ca="1" si="37"/>
        <v>-17.2</v>
      </c>
      <c r="S141" s="2">
        <f t="shared" ca="1" si="38"/>
        <v>46.3</v>
      </c>
      <c r="T141" s="1">
        <f ca="1">IF(R141&lt;0,MATCH(ABS(R141),$R143:$R$1000,0)+ROW($R143)-1,"")</f>
        <v>485</v>
      </c>
      <c r="U141" s="1" t="str">
        <f t="shared" ca="1" si="39"/>
        <v>S485</v>
      </c>
      <c r="V141" s="11">
        <f t="shared" ca="1" si="40"/>
        <v>46.3</v>
      </c>
      <c r="W141" s="11"/>
      <c r="X141" s="11"/>
      <c r="Y141" s="12">
        <f ca="1">IF(V141&lt;&gt;"",IF(ABS($R141)&lt;0.8*Analyse!$AO$8/2,ABS($V141-$S141)/(INDIRECT($X$5)/100),""),"")</f>
        <v>0</v>
      </c>
      <c r="AL141" s="1"/>
      <c r="AM141" s="2"/>
    </row>
    <row r="142" spans="2:39" x14ac:dyDescent="0.2">
      <c r="B142">
        <v>-17</v>
      </c>
      <c r="C142">
        <v>46.4</v>
      </c>
      <c r="D142" s="13">
        <f ca="1">IF(B142&lt;&gt;"",TRUNC(B142-Analyse!$AP$8,2),"")</f>
        <v>-17.100000000000001</v>
      </c>
      <c r="F142" s="1">
        <f t="shared" ca="1" si="41"/>
        <v>-17.100000000000001</v>
      </c>
      <c r="G142" s="12">
        <f ca="1">IF(F142&lt;&gt;"",ROW($D$5)+MATCH(F142,INDIRECT(Analyse!$AR$8):INDIRECT(Analyse!$AS$8)),"")</f>
        <v>143</v>
      </c>
      <c r="H142" s="1" t="str">
        <f t="shared" ca="1" si="28"/>
        <v>D143</v>
      </c>
      <c r="I142" s="1" t="str">
        <f t="shared" ca="1" si="29"/>
        <v>D142</v>
      </c>
      <c r="J142" s="1" t="str">
        <f t="shared" ca="1" si="30"/>
        <v>C143</v>
      </c>
      <c r="K142" s="1" t="str">
        <f t="shared" ca="1" si="31"/>
        <v>C142</v>
      </c>
      <c r="L142" s="10">
        <f t="shared" ca="1" si="32"/>
        <v>-3.0000000000001137E-2</v>
      </c>
      <c r="M142" s="10">
        <f t="shared" ca="1" si="33"/>
        <v>-0.10000000000000142</v>
      </c>
      <c r="N142" s="2">
        <f t="shared" ca="1" si="34"/>
        <v>0.30000000000000709</v>
      </c>
      <c r="O142" s="10">
        <f t="shared" ca="1" si="35"/>
        <v>51.530000000000122</v>
      </c>
      <c r="P142" s="2">
        <f t="shared" ca="1" si="36"/>
        <v>46.4</v>
      </c>
      <c r="R142" s="1">
        <f t="shared" ca="1" si="37"/>
        <v>-17.100000000000001</v>
      </c>
      <c r="S142" s="2">
        <f t="shared" ca="1" si="38"/>
        <v>46.4</v>
      </c>
      <c r="T142" s="1">
        <f ca="1">IF(R142&lt;0,MATCH(ABS(R142),$R144:$R$1000,0)+ROW($R144)-1,"")</f>
        <v>484</v>
      </c>
      <c r="U142" s="1" t="str">
        <f t="shared" ca="1" si="39"/>
        <v>S484</v>
      </c>
      <c r="V142" s="11">
        <f t="shared" ca="1" si="40"/>
        <v>46.400000000000006</v>
      </c>
      <c r="W142" s="11"/>
      <c r="X142" s="11"/>
      <c r="Y142" s="12">
        <f ca="1">IF(V142&lt;&gt;"",IF(ABS($R142)&lt;0.8*Analyse!$AO$8/2,ABS($V142-$S142)/(INDIRECT($X$5)/100),""),"")</f>
        <v>1.47557441019485E-14</v>
      </c>
      <c r="AL142" s="1"/>
      <c r="AM142" s="2"/>
    </row>
    <row r="143" spans="2:39" x14ac:dyDescent="0.2">
      <c r="B143">
        <v>-16.899999999999999</v>
      </c>
      <c r="C143">
        <v>46.43</v>
      </c>
      <c r="D143" s="13">
        <f ca="1">IF(B143&lt;&gt;"",TRUNC(B143-Analyse!$AP$8,2),"")</f>
        <v>-17</v>
      </c>
      <c r="F143" s="1">
        <f t="shared" ca="1" si="41"/>
        <v>-17</v>
      </c>
      <c r="G143" s="12">
        <f ca="1">IF(F143&lt;&gt;"",ROW($D$5)+MATCH(F143,INDIRECT(Analyse!$AR$8):INDIRECT(Analyse!$AS$8)),"")</f>
        <v>144</v>
      </c>
      <c r="H143" s="1" t="str">
        <f t="shared" ca="1" si="28"/>
        <v>D144</v>
      </c>
      <c r="I143" s="1" t="str">
        <f t="shared" ca="1" si="29"/>
        <v>D143</v>
      </c>
      <c r="J143" s="1" t="str">
        <f t="shared" ca="1" si="30"/>
        <v>C144</v>
      </c>
      <c r="K143" s="1" t="str">
        <f t="shared" ca="1" si="31"/>
        <v>C143</v>
      </c>
      <c r="L143" s="10">
        <f t="shared" ca="1" si="32"/>
        <v>3.0000000000001137E-2</v>
      </c>
      <c r="M143" s="10">
        <f t="shared" ca="1" si="33"/>
        <v>-0.10000000000000142</v>
      </c>
      <c r="N143" s="2">
        <f t="shared" ca="1" si="34"/>
        <v>-0.30000000000000709</v>
      </c>
      <c r="O143" s="10">
        <f t="shared" ca="1" si="35"/>
        <v>41.329999999999878</v>
      </c>
      <c r="P143" s="2">
        <f t="shared" ca="1" si="36"/>
        <v>46.43</v>
      </c>
      <c r="R143" s="1">
        <f t="shared" ca="1" si="37"/>
        <v>-17</v>
      </c>
      <c r="S143" s="2">
        <f t="shared" ca="1" si="38"/>
        <v>46.43</v>
      </c>
      <c r="T143" s="1">
        <f ca="1">IF(R143&lt;0,MATCH(ABS(R143),$R145:$R$1000,0)+ROW($R145)-1,"")</f>
        <v>483</v>
      </c>
      <c r="U143" s="1" t="str">
        <f t="shared" ca="1" si="39"/>
        <v>S483</v>
      </c>
      <c r="V143" s="11">
        <f t="shared" ca="1" si="40"/>
        <v>46.43</v>
      </c>
      <c r="W143" s="11"/>
      <c r="X143" s="11"/>
      <c r="Y143" s="12">
        <f ca="1">IF(V143&lt;&gt;"",IF(ABS($R143)&lt;0.8*Analyse!$AO$8/2,ABS($V143-$S143)/(INDIRECT($X$5)/100),""),"")</f>
        <v>0</v>
      </c>
      <c r="AL143" s="1"/>
      <c r="AM143" s="2"/>
    </row>
    <row r="144" spans="2:39" x14ac:dyDescent="0.2">
      <c r="B144">
        <v>-16.8</v>
      </c>
      <c r="C144">
        <v>46.4</v>
      </c>
      <c r="D144" s="13">
        <f ca="1">IF(B144&lt;&gt;"",TRUNC(B144-Analyse!$AP$8,2),"")</f>
        <v>-16.899999999999999</v>
      </c>
      <c r="F144" s="1">
        <f t="shared" ca="1" si="41"/>
        <v>-16.899999999999999</v>
      </c>
      <c r="G144" s="12">
        <f ca="1">IF(F144&lt;&gt;"",ROW($D$5)+MATCH(F144,INDIRECT(Analyse!$AR$8):INDIRECT(Analyse!$AS$8)),"")</f>
        <v>145</v>
      </c>
      <c r="H144" s="1" t="str">
        <f t="shared" ca="1" si="28"/>
        <v>D145</v>
      </c>
      <c r="I144" s="1" t="str">
        <f t="shared" ca="1" si="29"/>
        <v>D144</v>
      </c>
      <c r="J144" s="1" t="str">
        <f t="shared" ca="1" si="30"/>
        <v>C145</v>
      </c>
      <c r="K144" s="1" t="str">
        <f t="shared" ca="1" si="31"/>
        <v>C144</v>
      </c>
      <c r="L144" s="10">
        <f t="shared" ca="1" si="32"/>
        <v>3.0000000000001137E-2</v>
      </c>
      <c r="M144" s="10">
        <f t="shared" ca="1" si="33"/>
        <v>-9.9999999999997868E-2</v>
      </c>
      <c r="N144" s="2">
        <f t="shared" ca="1" si="34"/>
        <v>-0.30000000000001775</v>
      </c>
      <c r="O144" s="10">
        <f t="shared" ca="1" si="35"/>
        <v>41.3299999999997</v>
      </c>
      <c r="P144" s="2">
        <f t="shared" ca="1" si="36"/>
        <v>46.4</v>
      </c>
      <c r="R144" s="1">
        <f t="shared" ca="1" si="37"/>
        <v>-16.899999999999999</v>
      </c>
      <c r="S144" s="2">
        <f t="shared" ca="1" si="38"/>
        <v>46.4</v>
      </c>
      <c r="T144" s="1">
        <f ca="1">IF(R144&lt;0,MATCH(ABS(R144),$R146:$R$1000,0)+ROW($R146)-1,"")</f>
        <v>482</v>
      </c>
      <c r="U144" s="1" t="str">
        <f t="shared" ca="1" si="39"/>
        <v>S482</v>
      </c>
      <c r="V144" s="11">
        <f t="shared" ca="1" si="40"/>
        <v>46.4</v>
      </c>
      <c r="W144" s="11"/>
      <c r="X144" s="11"/>
      <c r="Y144" s="12">
        <f ca="1">IF(V144&lt;&gt;"",IF(ABS($R144)&lt;0.8*Analyse!$AO$8/2,ABS($V144-$S144)/(INDIRECT($X$5)/100),""),"")</f>
        <v>0</v>
      </c>
      <c r="AL144" s="1"/>
      <c r="AM144" s="2"/>
    </row>
    <row r="145" spans="2:39" x14ac:dyDescent="0.2">
      <c r="B145">
        <v>-16.7</v>
      </c>
      <c r="C145">
        <v>46.37</v>
      </c>
      <c r="D145" s="13">
        <f ca="1">IF(B145&lt;&gt;"",TRUNC(B145-Analyse!$AP$8,2),"")</f>
        <v>-16.8</v>
      </c>
      <c r="F145" s="1">
        <f t="shared" ca="1" si="41"/>
        <v>-16.8</v>
      </c>
      <c r="G145" s="12">
        <f ca="1">IF(F145&lt;&gt;"",ROW($D$5)+MATCH(F145,INDIRECT(Analyse!$AR$8):INDIRECT(Analyse!$AS$8)),"")</f>
        <v>146</v>
      </c>
      <c r="H145" s="1" t="str">
        <f t="shared" ca="1" si="28"/>
        <v>D146</v>
      </c>
      <c r="I145" s="1" t="str">
        <f t="shared" ca="1" si="29"/>
        <v>D145</v>
      </c>
      <c r="J145" s="1" t="str">
        <f t="shared" ca="1" si="30"/>
        <v>C146</v>
      </c>
      <c r="K145" s="1" t="str">
        <f t="shared" ca="1" si="31"/>
        <v>C145</v>
      </c>
      <c r="L145" s="10">
        <f t="shared" ca="1" si="32"/>
        <v>-0.10000000000000142</v>
      </c>
      <c r="M145" s="10">
        <f t="shared" ca="1" si="33"/>
        <v>-0.10000000000000142</v>
      </c>
      <c r="N145" s="2">
        <f t="shared" ca="1" si="34"/>
        <v>1</v>
      </c>
      <c r="O145" s="10">
        <f t="shared" ca="1" si="35"/>
        <v>63.17</v>
      </c>
      <c r="P145" s="2">
        <f t="shared" ca="1" si="36"/>
        <v>46.370000000000005</v>
      </c>
      <c r="R145" s="1">
        <f t="shared" ca="1" si="37"/>
        <v>-16.8</v>
      </c>
      <c r="S145" s="2">
        <f t="shared" ca="1" si="38"/>
        <v>46.370000000000005</v>
      </c>
      <c r="T145" s="1">
        <f ca="1">IF(R145&lt;0,MATCH(ABS(R145),$R147:$R$1000,0)+ROW($R147)-1,"")</f>
        <v>481</v>
      </c>
      <c r="U145" s="1" t="str">
        <f t="shared" ca="1" si="39"/>
        <v>S481</v>
      </c>
      <c r="V145" s="11">
        <f t="shared" ca="1" si="40"/>
        <v>46.37</v>
      </c>
      <c r="W145" s="11"/>
      <c r="X145" s="11"/>
      <c r="Y145" s="12">
        <f ca="1">IF(V145&lt;&gt;"",IF(ABS($R145)&lt;0.8*Analyse!$AO$8/2,ABS($V145-$S145)/(INDIRECT($X$5)/100),""),"")</f>
        <v>1.47557441019485E-14</v>
      </c>
      <c r="AL145" s="1"/>
      <c r="AM145" s="2"/>
    </row>
    <row r="146" spans="2:39" x14ac:dyDescent="0.2">
      <c r="B146">
        <v>-16.600000000000001</v>
      </c>
      <c r="C146">
        <v>46.47</v>
      </c>
      <c r="D146" s="13">
        <f ca="1">IF(B146&lt;&gt;"",TRUNC(B146-Analyse!$AP$8,2),"")</f>
        <v>-16.7</v>
      </c>
      <c r="F146" s="1">
        <f t="shared" ca="1" si="41"/>
        <v>-16.7</v>
      </c>
      <c r="G146" s="12">
        <f ca="1">IF(F146&lt;&gt;"",ROW($D$5)+MATCH(F146,INDIRECT(Analyse!$AR$8):INDIRECT(Analyse!$AS$8)),"")</f>
        <v>147</v>
      </c>
      <c r="H146" s="1" t="str">
        <f t="shared" ca="1" si="28"/>
        <v>D147</v>
      </c>
      <c r="I146" s="1" t="str">
        <f t="shared" ca="1" si="29"/>
        <v>D146</v>
      </c>
      <c r="J146" s="1" t="str">
        <f t="shared" ca="1" si="30"/>
        <v>C147</v>
      </c>
      <c r="K146" s="1" t="str">
        <f t="shared" ca="1" si="31"/>
        <v>C146</v>
      </c>
      <c r="L146" s="10">
        <f t="shared" ca="1" si="32"/>
        <v>3.9999999999999147E-2</v>
      </c>
      <c r="M146" s="10">
        <f t="shared" ca="1" si="33"/>
        <v>-9.9999999999997868E-2</v>
      </c>
      <c r="N146" s="2">
        <f t="shared" ca="1" si="34"/>
        <v>-0.4</v>
      </c>
      <c r="O146" s="10">
        <f t="shared" ca="1" si="35"/>
        <v>39.79</v>
      </c>
      <c r="P146" s="2">
        <f t="shared" ca="1" si="36"/>
        <v>46.47</v>
      </c>
      <c r="R146" s="1">
        <f t="shared" ca="1" si="37"/>
        <v>-16.7</v>
      </c>
      <c r="S146" s="2">
        <f t="shared" ca="1" si="38"/>
        <v>46.47</v>
      </c>
      <c r="T146" s="1">
        <f ca="1">IF(R146&lt;0,MATCH(ABS(R146),$R148:$R$1000,0)+ROW($R148)-1,"")</f>
        <v>480</v>
      </c>
      <c r="U146" s="1" t="str">
        <f t="shared" ca="1" si="39"/>
        <v>S480</v>
      </c>
      <c r="V146" s="11">
        <f t="shared" ca="1" si="40"/>
        <v>46.47</v>
      </c>
      <c r="W146" s="11"/>
      <c r="X146" s="11"/>
      <c r="Y146" s="12">
        <f ca="1">IF(V146&lt;&gt;"",IF(ABS($R146)&lt;0.8*Analyse!$AO$8/2,ABS($V146-$S146)/(INDIRECT($X$5)/100),""),"")</f>
        <v>0</v>
      </c>
      <c r="AL146" s="1"/>
      <c r="AM146" s="2"/>
    </row>
    <row r="147" spans="2:39" x14ac:dyDescent="0.2">
      <c r="B147">
        <v>-16.5</v>
      </c>
      <c r="C147">
        <v>46.43</v>
      </c>
      <c r="D147" s="13">
        <f ca="1">IF(B147&lt;&gt;"",TRUNC(B147-Analyse!$AP$8,2),"")</f>
        <v>-16.600000000000001</v>
      </c>
      <c r="F147" s="1">
        <f t="shared" ca="1" si="41"/>
        <v>-16.600000000000001</v>
      </c>
      <c r="G147" s="12">
        <f ca="1">IF(F147&lt;&gt;"",ROW($D$5)+MATCH(F147,INDIRECT(Analyse!$AR$8):INDIRECT(Analyse!$AS$8)),"")</f>
        <v>148</v>
      </c>
      <c r="H147" s="1" t="str">
        <f t="shared" ca="1" si="28"/>
        <v>D148</v>
      </c>
      <c r="I147" s="1" t="str">
        <f t="shared" ca="1" si="29"/>
        <v>D147</v>
      </c>
      <c r="J147" s="1" t="str">
        <f t="shared" ca="1" si="30"/>
        <v>C148</v>
      </c>
      <c r="K147" s="1" t="str">
        <f t="shared" ca="1" si="31"/>
        <v>C147</v>
      </c>
      <c r="L147" s="10">
        <f t="shared" ca="1" si="32"/>
        <v>-7.0000000000000284E-2</v>
      </c>
      <c r="M147" s="10">
        <f t="shared" ca="1" si="33"/>
        <v>-0.10000000000000142</v>
      </c>
      <c r="N147" s="2">
        <f t="shared" ca="1" si="34"/>
        <v>0.69999999999999285</v>
      </c>
      <c r="O147" s="10">
        <f t="shared" ca="1" si="35"/>
        <v>58.049999999999883</v>
      </c>
      <c r="P147" s="2">
        <f t="shared" ca="1" si="36"/>
        <v>46.43</v>
      </c>
      <c r="R147" s="1">
        <f t="shared" ca="1" si="37"/>
        <v>-16.600000000000001</v>
      </c>
      <c r="S147" s="2">
        <f t="shared" ca="1" si="38"/>
        <v>46.43</v>
      </c>
      <c r="T147" s="1">
        <f ca="1">IF(R147&lt;0,MATCH(ABS(R147),$R149:$R$1000,0)+ROW($R149)-1,"")</f>
        <v>479</v>
      </c>
      <c r="U147" s="1" t="str">
        <f t="shared" ca="1" si="39"/>
        <v>S479</v>
      </c>
      <c r="V147" s="11">
        <f t="shared" ca="1" si="40"/>
        <v>46.43</v>
      </c>
      <c r="W147" s="11"/>
      <c r="X147" s="11"/>
      <c r="Y147" s="12">
        <f ca="1">IF(V147&lt;&gt;"",IF(ABS($R147)&lt;0.8*Analyse!$AO$8/2,ABS($V147-$S147)/(INDIRECT($X$5)/100),""),"")</f>
        <v>0</v>
      </c>
      <c r="AL147" s="1"/>
      <c r="AM147" s="2"/>
    </row>
    <row r="148" spans="2:39" x14ac:dyDescent="0.2">
      <c r="B148">
        <v>-16.399999999999999</v>
      </c>
      <c r="C148">
        <v>46.5</v>
      </c>
      <c r="D148" s="13">
        <f ca="1">IF(B148&lt;&gt;"",TRUNC(B148-Analyse!$AP$8,2),"")</f>
        <v>-16.5</v>
      </c>
      <c r="F148" s="1">
        <f t="shared" ca="1" si="41"/>
        <v>-16.5</v>
      </c>
      <c r="G148" s="12">
        <f ca="1">IF(F148&lt;&gt;"",ROW($D$5)+MATCH(F148,INDIRECT(Analyse!$AR$8):INDIRECT(Analyse!$AS$8)),"")</f>
        <v>149</v>
      </c>
      <c r="H148" s="1" t="str">
        <f t="shared" ca="1" si="28"/>
        <v>D149</v>
      </c>
      <c r="I148" s="1" t="str">
        <f t="shared" ca="1" si="29"/>
        <v>D148</v>
      </c>
      <c r="J148" s="1" t="str">
        <f t="shared" ca="1" si="30"/>
        <v>C149</v>
      </c>
      <c r="K148" s="1" t="str">
        <f t="shared" ca="1" si="31"/>
        <v>C148</v>
      </c>
      <c r="L148" s="10">
        <f t="shared" ca="1" si="32"/>
        <v>7.0000000000000284E-2</v>
      </c>
      <c r="M148" s="10">
        <f t="shared" ca="1" si="33"/>
        <v>-0.10000000000000142</v>
      </c>
      <c r="N148" s="2">
        <f t="shared" ca="1" si="34"/>
        <v>-0.69999999999999285</v>
      </c>
      <c r="O148" s="10">
        <f t="shared" ca="1" si="35"/>
        <v>34.950000000000117</v>
      </c>
      <c r="P148" s="2">
        <f t="shared" ca="1" si="36"/>
        <v>46.5</v>
      </c>
      <c r="R148" s="1">
        <f t="shared" ca="1" si="37"/>
        <v>-16.5</v>
      </c>
      <c r="S148" s="2">
        <f t="shared" ca="1" si="38"/>
        <v>46.5</v>
      </c>
      <c r="T148" s="1">
        <f ca="1">IF(R148&lt;0,MATCH(ABS(R148),$R150:$R$1000,0)+ROW($R150)-1,"")</f>
        <v>478</v>
      </c>
      <c r="U148" s="1" t="str">
        <f t="shared" ca="1" si="39"/>
        <v>S478</v>
      </c>
      <c r="V148" s="11">
        <f t="shared" ca="1" si="40"/>
        <v>46.5</v>
      </c>
      <c r="W148" s="11"/>
      <c r="X148" s="11"/>
      <c r="Y148" s="12">
        <f ca="1">IF(V148&lt;&gt;"",IF(ABS($R148)&lt;0.8*Analyse!$AO$8/2,ABS($V148-$S148)/(INDIRECT($X$5)/100),""),"")</f>
        <v>0</v>
      </c>
      <c r="AL148" s="1"/>
      <c r="AM148" s="2"/>
    </row>
    <row r="149" spans="2:39" x14ac:dyDescent="0.2">
      <c r="B149">
        <v>-16.3</v>
      </c>
      <c r="C149">
        <v>46.43</v>
      </c>
      <c r="D149" s="13">
        <f ca="1">IF(B149&lt;&gt;"",TRUNC(B149-Analyse!$AP$8,2),"")</f>
        <v>-16.399999999999999</v>
      </c>
      <c r="F149" s="1">
        <f t="shared" ca="1" si="41"/>
        <v>-16.399999999999999</v>
      </c>
      <c r="G149" s="12">
        <f ca="1">IF(F149&lt;&gt;"",ROW($D$5)+MATCH(F149,INDIRECT(Analyse!$AR$8):INDIRECT(Analyse!$AS$8)),"")</f>
        <v>150</v>
      </c>
      <c r="H149" s="1" t="str">
        <f t="shared" ca="1" si="28"/>
        <v>D150</v>
      </c>
      <c r="I149" s="1" t="str">
        <f t="shared" ca="1" si="29"/>
        <v>D149</v>
      </c>
      <c r="J149" s="1" t="str">
        <f t="shared" ca="1" si="30"/>
        <v>C150</v>
      </c>
      <c r="K149" s="1" t="str">
        <f t="shared" ca="1" si="31"/>
        <v>C149</v>
      </c>
      <c r="L149" s="10">
        <f t="shared" ca="1" si="32"/>
        <v>-7.0000000000000284E-2</v>
      </c>
      <c r="M149" s="10">
        <f t="shared" ca="1" si="33"/>
        <v>-9.9999999999997868E-2</v>
      </c>
      <c r="N149" s="2">
        <f t="shared" ca="1" si="34"/>
        <v>0.70000000000001772</v>
      </c>
      <c r="O149" s="10">
        <f t="shared" ca="1" si="35"/>
        <v>57.910000000000288</v>
      </c>
      <c r="P149" s="2">
        <f t="shared" ca="1" si="36"/>
        <v>46.43</v>
      </c>
      <c r="R149" s="1">
        <f t="shared" ca="1" si="37"/>
        <v>-16.399999999999999</v>
      </c>
      <c r="S149" s="2">
        <f t="shared" ca="1" si="38"/>
        <v>46.43</v>
      </c>
      <c r="T149" s="1">
        <f ca="1">IF(R149&lt;0,MATCH(ABS(R149),$R151:$R$1000,0)+ROW($R151)-1,"")</f>
        <v>477</v>
      </c>
      <c r="U149" s="1" t="str">
        <f t="shared" ca="1" si="39"/>
        <v>S477</v>
      </c>
      <c r="V149" s="11">
        <f t="shared" ca="1" si="40"/>
        <v>46.43</v>
      </c>
      <c r="W149" s="11"/>
      <c r="X149" s="11"/>
      <c r="Y149" s="12">
        <f ca="1">IF(V149&lt;&gt;"",IF(ABS($R149)&lt;0.8*Analyse!$AO$8/2,ABS($V149-$S149)/(INDIRECT($X$5)/100),""),"")</f>
        <v>0</v>
      </c>
      <c r="AL149" s="1"/>
      <c r="AM149" s="2"/>
    </row>
    <row r="150" spans="2:39" x14ac:dyDescent="0.2">
      <c r="B150">
        <v>-16.2</v>
      </c>
      <c r="C150">
        <v>46.5</v>
      </c>
      <c r="D150" s="13">
        <f ca="1">IF(B150&lt;&gt;"",TRUNC(B150-Analyse!$AP$8,2),"")</f>
        <v>-16.3</v>
      </c>
      <c r="F150" s="1">
        <f t="shared" ca="1" si="41"/>
        <v>-16.3</v>
      </c>
      <c r="G150" s="12">
        <f ca="1">IF(F150&lt;&gt;"",ROW($D$5)+MATCH(F150,INDIRECT(Analyse!$AR$8):INDIRECT(Analyse!$AS$8)),"")</f>
        <v>151</v>
      </c>
      <c r="H150" s="1" t="str">
        <f t="shared" ca="1" si="28"/>
        <v>D151</v>
      </c>
      <c r="I150" s="1" t="str">
        <f t="shared" ca="1" si="29"/>
        <v>D150</v>
      </c>
      <c r="J150" s="1" t="str">
        <f t="shared" ca="1" si="30"/>
        <v>C151</v>
      </c>
      <c r="K150" s="1" t="str">
        <f t="shared" ca="1" si="31"/>
        <v>C150</v>
      </c>
      <c r="L150" s="10">
        <f t="shared" ca="1" si="32"/>
        <v>0</v>
      </c>
      <c r="M150" s="10">
        <f t="shared" ca="1" si="33"/>
        <v>-0.10000000000000142</v>
      </c>
      <c r="N150" s="2">
        <f t="shared" ca="1" si="34"/>
        <v>0</v>
      </c>
      <c r="O150" s="10">
        <f t="shared" ca="1" si="35"/>
        <v>46.5</v>
      </c>
      <c r="P150" s="2">
        <f t="shared" ca="1" si="36"/>
        <v>46.5</v>
      </c>
      <c r="R150" s="1">
        <f t="shared" ca="1" si="37"/>
        <v>-16.3</v>
      </c>
      <c r="S150" s="2">
        <f t="shared" ca="1" si="38"/>
        <v>46.5</v>
      </c>
      <c r="T150" s="1">
        <f ca="1">IF(R150&lt;0,MATCH(ABS(R150),$R152:$R$1000,0)+ROW($R152)-1,"")</f>
        <v>476</v>
      </c>
      <c r="U150" s="1" t="str">
        <f t="shared" ca="1" si="39"/>
        <v>S476</v>
      </c>
      <c r="V150" s="11">
        <f t="shared" ca="1" si="40"/>
        <v>46.5</v>
      </c>
      <c r="W150" s="11"/>
      <c r="X150" s="11"/>
      <c r="Y150" s="12">
        <f ca="1">IF(V150&lt;&gt;"",IF(ABS($R150)&lt;0.8*Analyse!$AO$8/2,ABS($V150-$S150)/(INDIRECT($X$5)/100),""),"")</f>
        <v>0</v>
      </c>
      <c r="AL150" s="1"/>
      <c r="AM150" s="2"/>
    </row>
    <row r="151" spans="2:39" x14ac:dyDescent="0.2">
      <c r="B151">
        <v>-16.100000000000001</v>
      </c>
      <c r="C151">
        <v>46.5</v>
      </c>
      <c r="D151" s="13">
        <f ca="1">IF(B151&lt;&gt;"",TRUNC(B151-Analyse!$AP$8,2),"")</f>
        <v>-16.2</v>
      </c>
      <c r="F151" s="1">
        <f t="shared" ca="1" si="41"/>
        <v>-16.2</v>
      </c>
      <c r="G151" s="12">
        <f ca="1">IF(F151&lt;&gt;"",ROW($D$5)+MATCH(F151,INDIRECT(Analyse!$AR$8):INDIRECT(Analyse!$AS$8)),"")</f>
        <v>152</v>
      </c>
      <c r="H151" s="1" t="str">
        <f t="shared" ca="1" si="28"/>
        <v>D152</v>
      </c>
      <c r="I151" s="1" t="str">
        <f t="shared" ca="1" si="29"/>
        <v>D151</v>
      </c>
      <c r="J151" s="1" t="str">
        <f t="shared" ca="1" si="30"/>
        <v>C152</v>
      </c>
      <c r="K151" s="1" t="str">
        <f t="shared" ca="1" si="31"/>
        <v>C151</v>
      </c>
      <c r="L151" s="10">
        <f t="shared" ca="1" si="32"/>
        <v>0</v>
      </c>
      <c r="M151" s="10">
        <f t="shared" ca="1" si="33"/>
        <v>-9.9999999999997868E-2</v>
      </c>
      <c r="N151" s="2">
        <f t="shared" ca="1" si="34"/>
        <v>0</v>
      </c>
      <c r="O151" s="10">
        <f t="shared" ca="1" si="35"/>
        <v>46.5</v>
      </c>
      <c r="P151" s="2">
        <f t="shared" ca="1" si="36"/>
        <v>46.5</v>
      </c>
      <c r="R151" s="1">
        <f t="shared" ca="1" si="37"/>
        <v>-16.2</v>
      </c>
      <c r="S151" s="2">
        <f t="shared" ca="1" si="38"/>
        <v>46.5</v>
      </c>
      <c r="T151" s="1">
        <f ca="1">IF(R151&lt;0,MATCH(ABS(R151),$R153:$R$1000,0)+ROW($R153)-1,"")</f>
        <v>475</v>
      </c>
      <c r="U151" s="1" t="str">
        <f t="shared" ca="1" si="39"/>
        <v>S475</v>
      </c>
      <c r="V151" s="11">
        <f t="shared" ca="1" si="40"/>
        <v>46.5</v>
      </c>
      <c r="W151" s="11"/>
      <c r="X151" s="11"/>
      <c r="Y151" s="12">
        <f ca="1">IF(V151&lt;&gt;"",IF(ABS($R151)&lt;0.8*Analyse!$AO$8/2,ABS($V151-$S151)/(INDIRECT($X$5)/100),""),"")</f>
        <v>0</v>
      </c>
      <c r="AL151" s="1"/>
      <c r="AM151" s="2"/>
    </row>
    <row r="152" spans="2:39" x14ac:dyDescent="0.2">
      <c r="B152">
        <v>-16</v>
      </c>
      <c r="C152">
        <v>46.5</v>
      </c>
      <c r="D152" s="13">
        <f ca="1">IF(B152&lt;&gt;"",TRUNC(B152-Analyse!$AP$8,2),"")</f>
        <v>-16.100000000000001</v>
      </c>
      <c r="F152" s="1">
        <f t="shared" ca="1" si="41"/>
        <v>-16.100000000000001</v>
      </c>
      <c r="G152" s="12">
        <f ca="1">IF(F152&lt;&gt;"",ROW($D$5)+MATCH(F152,INDIRECT(Analyse!$AR$8):INDIRECT(Analyse!$AS$8)),"")</f>
        <v>153</v>
      </c>
      <c r="H152" s="1" t="str">
        <f t="shared" ca="1" si="28"/>
        <v>D153</v>
      </c>
      <c r="I152" s="1" t="str">
        <f t="shared" ca="1" si="29"/>
        <v>D152</v>
      </c>
      <c r="J152" s="1" t="str">
        <f t="shared" ca="1" si="30"/>
        <v>C153</v>
      </c>
      <c r="K152" s="1" t="str">
        <f t="shared" ca="1" si="31"/>
        <v>C152</v>
      </c>
      <c r="L152" s="10">
        <f t="shared" ca="1" si="32"/>
        <v>-0.10000000000000142</v>
      </c>
      <c r="M152" s="10">
        <f t="shared" ca="1" si="33"/>
        <v>-0.11000000000000121</v>
      </c>
      <c r="N152" s="2">
        <f t="shared" ca="1" si="34"/>
        <v>0.90909090909091206</v>
      </c>
      <c r="O152" s="10">
        <f t="shared" ca="1" si="35"/>
        <v>61.136363636363683</v>
      </c>
      <c r="P152" s="2">
        <f t="shared" ca="1" si="36"/>
        <v>46.5</v>
      </c>
      <c r="R152" s="1">
        <f t="shared" ca="1" si="37"/>
        <v>-16.100000000000001</v>
      </c>
      <c r="S152" s="2">
        <f t="shared" ca="1" si="38"/>
        <v>46.5</v>
      </c>
      <c r="T152" s="1">
        <f ca="1">IF(R152&lt;0,MATCH(ABS(R152),$R154:$R$1000,0)+ROW($R154)-1,"")</f>
        <v>474</v>
      </c>
      <c r="U152" s="1" t="str">
        <f t="shared" ca="1" si="39"/>
        <v>S474</v>
      </c>
      <c r="V152" s="11">
        <f t="shared" ca="1" si="40"/>
        <v>46.5</v>
      </c>
      <c r="W152" s="11"/>
      <c r="X152" s="11"/>
      <c r="Y152" s="12">
        <f ca="1">IF(V152&lt;&gt;"",IF(ABS($R152)&lt;0.8*Analyse!$AO$8/2,ABS($V152-$S152)/(INDIRECT($X$5)/100),""),"")</f>
        <v>0</v>
      </c>
      <c r="AL152" s="1"/>
      <c r="AM152" s="2"/>
    </row>
    <row r="153" spans="2:39" x14ac:dyDescent="0.2">
      <c r="B153">
        <v>-15.89</v>
      </c>
      <c r="C153">
        <v>46.6</v>
      </c>
      <c r="D153" s="13">
        <f ca="1">IF(B153&lt;&gt;"",TRUNC(B153-Analyse!$AP$8,2),"")</f>
        <v>-15.99</v>
      </c>
      <c r="F153" s="1">
        <f t="shared" ca="1" si="41"/>
        <v>-16</v>
      </c>
      <c r="G153" s="12">
        <f ca="1">IF(F153&lt;&gt;"",ROW($D$5)+MATCH(F153,INDIRECT(Analyse!$AR$8):INDIRECT(Analyse!$AS$8)),"")</f>
        <v>153</v>
      </c>
      <c r="H153" s="1" t="str">
        <f t="shared" ca="1" si="28"/>
        <v>D153</v>
      </c>
      <c r="I153" s="1" t="str">
        <f t="shared" ca="1" si="29"/>
        <v>D152</v>
      </c>
      <c r="J153" s="1" t="str">
        <f t="shared" ca="1" si="30"/>
        <v>C153</v>
      </c>
      <c r="K153" s="1" t="str">
        <f t="shared" ca="1" si="31"/>
        <v>C152</v>
      </c>
      <c r="L153" s="10">
        <f t="shared" ca="1" si="32"/>
        <v>-0.10000000000000142</v>
      </c>
      <c r="M153" s="10">
        <f t="shared" ca="1" si="33"/>
        <v>-0.11000000000000121</v>
      </c>
      <c r="N153" s="2">
        <f t="shared" ca="1" si="34"/>
        <v>0.90909090909091206</v>
      </c>
      <c r="O153" s="10">
        <f t="shared" ca="1" si="35"/>
        <v>61.136363636363683</v>
      </c>
      <c r="P153" s="2">
        <f t="shared" ca="1" si="36"/>
        <v>46.590909090909093</v>
      </c>
      <c r="R153" s="1">
        <f t="shared" ca="1" si="37"/>
        <v>-16</v>
      </c>
      <c r="S153" s="2">
        <f t="shared" ca="1" si="38"/>
        <v>46.590909090909093</v>
      </c>
      <c r="T153" s="1">
        <f ca="1">IF(R153&lt;0,MATCH(ABS(R153),$R155:$R$1000,0)+ROW($R155)-1,"")</f>
        <v>473</v>
      </c>
      <c r="U153" s="1" t="str">
        <f t="shared" ca="1" si="39"/>
        <v>S473</v>
      </c>
      <c r="V153" s="11">
        <f t="shared" ca="1" si="40"/>
        <v>46.781818181818181</v>
      </c>
      <c r="W153" s="11"/>
      <c r="X153" s="11"/>
      <c r="Y153" s="12">
        <f ca="1">IF(V153&lt;&gt;"",IF(ABS($R153)&lt;0.8*Analyse!$AO$8/2,ABS($V153-$S153)/(INDIRECT($X$5)/100),""),"")</f>
        <v>0.3964583058015001</v>
      </c>
      <c r="AL153" s="1"/>
      <c r="AM153" s="2"/>
    </row>
    <row r="154" spans="2:39" x14ac:dyDescent="0.2">
      <c r="B154">
        <v>-15.8</v>
      </c>
      <c r="C154">
        <v>47.01</v>
      </c>
      <c r="D154" s="13">
        <f ca="1">IF(B154&lt;&gt;"",TRUNC(B154-Analyse!$AP$8,2),"")</f>
        <v>-15.9</v>
      </c>
      <c r="F154" s="1">
        <f t="shared" ca="1" si="41"/>
        <v>-15.9</v>
      </c>
      <c r="G154" s="12">
        <f ca="1">IF(F154&lt;&gt;"",ROW($D$5)+MATCH(F154,INDIRECT(Analyse!$AR$8):INDIRECT(Analyse!$AS$8)),"")</f>
        <v>155</v>
      </c>
      <c r="H154" s="1" t="str">
        <f t="shared" ca="1" si="28"/>
        <v>D155</v>
      </c>
      <c r="I154" s="1" t="str">
        <f t="shared" ca="1" si="29"/>
        <v>D154</v>
      </c>
      <c r="J154" s="1" t="str">
        <f t="shared" ca="1" si="30"/>
        <v>C155</v>
      </c>
      <c r="K154" s="1" t="str">
        <f t="shared" ca="1" si="31"/>
        <v>C154</v>
      </c>
      <c r="L154" s="10">
        <f t="shared" ca="1" si="32"/>
        <v>0.12999999999999545</v>
      </c>
      <c r="M154" s="10">
        <f t="shared" ca="1" si="33"/>
        <v>-0.11000000000000121</v>
      </c>
      <c r="N154" s="2">
        <f t="shared" ca="1" si="34"/>
        <v>-1.1818181818181275</v>
      </c>
      <c r="O154" s="10">
        <f t="shared" ca="1" si="35"/>
        <v>28.219090909091772</v>
      </c>
      <c r="P154" s="2">
        <f t="shared" ca="1" si="36"/>
        <v>47.01</v>
      </c>
      <c r="R154" s="1">
        <f t="shared" ca="1" si="37"/>
        <v>-15.9</v>
      </c>
      <c r="S154" s="2">
        <f t="shared" ca="1" si="38"/>
        <v>47.01</v>
      </c>
      <c r="T154" s="1">
        <f ca="1">IF(R154&lt;0,MATCH(ABS(R154),$R156:$R$1000,0)+ROW($R156)-1,"")</f>
        <v>472</v>
      </c>
      <c r="U154" s="1" t="str">
        <f t="shared" ca="1" si="39"/>
        <v>S472</v>
      </c>
      <c r="V154" s="11">
        <f t="shared" ca="1" si="40"/>
        <v>46.871818181818185</v>
      </c>
      <c r="W154" s="11"/>
      <c r="X154" s="11"/>
      <c r="Y154" s="12">
        <f ca="1">IF(V154&lt;&gt;"",IF(ABS($R154)&lt;0.8*Analyse!$AO$8/2,ABS($V154-$S154)/(INDIRECT($X$5)/100),""),"")</f>
        <v>0.28696029753250885</v>
      </c>
      <c r="AL154" s="1"/>
      <c r="AM154" s="2"/>
    </row>
    <row r="155" spans="2:39" x14ac:dyDescent="0.2">
      <c r="B155">
        <v>-15.69</v>
      </c>
      <c r="C155">
        <v>46.88</v>
      </c>
      <c r="D155" s="13">
        <f ca="1">IF(B155&lt;&gt;"",TRUNC(B155-Analyse!$AP$8,2),"")</f>
        <v>-15.79</v>
      </c>
      <c r="F155" s="1">
        <f t="shared" ca="1" si="41"/>
        <v>-15.8</v>
      </c>
      <c r="G155" s="12">
        <f ca="1">IF(F155&lt;&gt;"",ROW($D$5)+MATCH(F155,INDIRECT(Analyse!$AR$8):INDIRECT(Analyse!$AS$8)),"")</f>
        <v>155</v>
      </c>
      <c r="H155" s="1" t="str">
        <f t="shared" ca="1" si="28"/>
        <v>D155</v>
      </c>
      <c r="I155" s="1" t="str">
        <f t="shared" ca="1" si="29"/>
        <v>D154</v>
      </c>
      <c r="J155" s="1" t="str">
        <f t="shared" ca="1" si="30"/>
        <v>C155</v>
      </c>
      <c r="K155" s="1" t="str">
        <f t="shared" ca="1" si="31"/>
        <v>C154</v>
      </c>
      <c r="L155" s="10">
        <f t="shared" ca="1" si="32"/>
        <v>0.12999999999999545</v>
      </c>
      <c r="M155" s="10">
        <f t="shared" ca="1" si="33"/>
        <v>-0.11000000000000121</v>
      </c>
      <c r="N155" s="2">
        <f t="shared" ca="1" si="34"/>
        <v>-1.1818181818181275</v>
      </c>
      <c r="O155" s="10">
        <f t="shared" ca="1" si="35"/>
        <v>28.219090909091772</v>
      </c>
      <c r="P155" s="2">
        <f t="shared" ca="1" si="36"/>
        <v>46.891818181818188</v>
      </c>
      <c r="R155" s="1">
        <f t="shared" ca="1" si="37"/>
        <v>-15.8</v>
      </c>
      <c r="S155" s="2">
        <f t="shared" ca="1" si="38"/>
        <v>46.891818181818188</v>
      </c>
      <c r="T155" s="1">
        <f ca="1">IF(R155&lt;0,MATCH(ABS(R155),$R157:$R$1000,0)+ROW($R157)-1,"")</f>
        <v>471</v>
      </c>
      <c r="U155" s="1" t="str">
        <f t="shared" ca="1" si="39"/>
        <v>S471</v>
      </c>
      <c r="V155" s="11">
        <f t="shared" ca="1" si="40"/>
        <v>46.79</v>
      </c>
      <c r="W155" s="11"/>
      <c r="X155" s="11"/>
      <c r="Y155" s="12">
        <f ca="1">IF(V155&lt;&gt;"",IF(ABS($R155)&lt;0.8*Analyse!$AO$8/2,ABS($V155-$S155)/(INDIRECT($X$5)/100),""),"")</f>
        <v>0.21144442976081776</v>
      </c>
      <c r="AL155" s="1"/>
      <c r="AM155" s="2"/>
    </row>
    <row r="156" spans="2:39" x14ac:dyDescent="0.2">
      <c r="B156">
        <v>-15.59</v>
      </c>
      <c r="C156">
        <v>46.64</v>
      </c>
      <c r="D156" s="13">
        <f ca="1">IF(B156&lt;&gt;"",TRUNC(B156-Analyse!$AP$8,2),"")</f>
        <v>-15.69</v>
      </c>
      <c r="F156" s="1">
        <f t="shared" ca="1" si="41"/>
        <v>-15.7</v>
      </c>
      <c r="G156" s="12">
        <f ca="1">IF(F156&lt;&gt;"",ROW($D$5)+MATCH(F156,INDIRECT(Analyse!$AR$8):INDIRECT(Analyse!$AS$8)),"")</f>
        <v>156</v>
      </c>
      <c r="H156" s="1" t="str">
        <f t="shared" ca="1" si="28"/>
        <v>D156</v>
      </c>
      <c r="I156" s="1" t="str">
        <f t="shared" ca="1" si="29"/>
        <v>D155</v>
      </c>
      <c r="J156" s="1" t="str">
        <f t="shared" ca="1" si="30"/>
        <v>C156</v>
      </c>
      <c r="K156" s="1" t="str">
        <f t="shared" ca="1" si="31"/>
        <v>C155</v>
      </c>
      <c r="L156" s="10">
        <f t="shared" ca="1" si="32"/>
        <v>0.24000000000000199</v>
      </c>
      <c r="M156" s="10">
        <f t="shared" ca="1" si="33"/>
        <v>-9.9999999999999645E-2</v>
      </c>
      <c r="N156" s="2">
        <f t="shared" ca="1" si="34"/>
        <v>-2.4000000000000283</v>
      </c>
      <c r="O156" s="10">
        <f t="shared" ca="1" si="35"/>
        <v>8.9839999999995541</v>
      </c>
      <c r="P156" s="2">
        <f t="shared" ca="1" si="36"/>
        <v>46.663999999999994</v>
      </c>
      <c r="R156" s="1">
        <f t="shared" ca="1" si="37"/>
        <v>-15.7</v>
      </c>
      <c r="S156" s="2">
        <f t="shared" ca="1" si="38"/>
        <v>46.663999999999994</v>
      </c>
      <c r="T156" s="1">
        <f ca="1">IF(R156&lt;0,MATCH(ABS(R156),$R158:$R$1000,0)+ROW($R158)-1,"")</f>
        <v>470</v>
      </c>
      <c r="U156" s="1" t="str">
        <f t="shared" ca="1" si="39"/>
        <v>S470</v>
      </c>
      <c r="V156" s="11">
        <f t="shared" ca="1" si="40"/>
        <v>46.85</v>
      </c>
      <c r="W156" s="11"/>
      <c r="X156" s="11"/>
      <c r="Y156" s="12">
        <f ca="1">IF(V156&lt;&gt;"",IF(ABS($R156)&lt;0.8*Analyse!$AO$8/2,ABS($V156-$S156)/(INDIRECT($X$5)/100),""),"")</f>
        <v>0.38626366365233955</v>
      </c>
      <c r="AL156" s="1"/>
      <c r="AM156" s="2"/>
    </row>
    <row r="157" spans="2:39" x14ac:dyDescent="0.2">
      <c r="B157">
        <v>-15.5</v>
      </c>
      <c r="C157">
        <v>47.19</v>
      </c>
      <c r="D157" s="13">
        <f ca="1">IF(B157&lt;&gt;"",TRUNC(B157-Analyse!$AP$8,2),"")</f>
        <v>-15.6</v>
      </c>
      <c r="F157" s="1">
        <f t="shared" ca="1" si="41"/>
        <v>-15.6</v>
      </c>
      <c r="G157" s="12">
        <f ca="1">IF(F157&lt;&gt;"",ROW($D$5)+MATCH(F157,INDIRECT(Analyse!$AR$8):INDIRECT(Analyse!$AS$8)),"")</f>
        <v>158</v>
      </c>
      <c r="H157" s="1" t="str">
        <f t="shared" ca="1" si="28"/>
        <v>D158</v>
      </c>
      <c r="I157" s="1" t="str">
        <f t="shared" ca="1" si="29"/>
        <v>D157</v>
      </c>
      <c r="J157" s="1" t="str">
        <f t="shared" ca="1" si="30"/>
        <v>C158</v>
      </c>
      <c r="K157" s="1" t="str">
        <f t="shared" ca="1" si="31"/>
        <v>C157</v>
      </c>
      <c r="L157" s="10">
        <f t="shared" ca="1" si="32"/>
        <v>0.26999999999999602</v>
      </c>
      <c r="M157" s="10">
        <f t="shared" ca="1" si="33"/>
        <v>-8.9999999999999858E-2</v>
      </c>
      <c r="N157" s="2">
        <f t="shared" ca="1" si="34"/>
        <v>-2.9999999999999605</v>
      </c>
      <c r="O157" s="10">
        <f t="shared" ca="1" si="35"/>
        <v>0.39000000000061874</v>
      </c>
      <c r="P157" s="2">
        <f t="shared" ca="1" si="36"/>
        <v>47.19</v>
      </c>
      <c r="R157" s="1">
        <f t="shared" ca="1" si="37"/>
        <v>-15.6</v>
      </c>
      <c r="S157" s="2">
        <f t="shared" ca="1" si="38"/>
        <v>47.19</v>
      </c>
      <c r="T157" s="1">
        <f ca="1">IF(R157&lt;0,MATCH(ABS(R157),$R159:$R$1000,0)+ROW($R159)-1,"")</f>
        <v>469</v>
      </c>
      <c r="U157" s="1" t="str">
        <f t="shared" ca="1" si="39"/>
        <v>S469</v>
      </c>
      <c r="V157" s="11">
        <f t="shared" ca="1" si="40"/>
        <v>47.11</v>
      </c>
      <c r="W157" s="11"/>
      <c r="X157" s="11"/>
      <c r="Y157" s="12">
        <f ca="1">IF(V157&lt;&gt;"",IF(ABS($R157)&lt;0.8*Analyse!$AO$8/2,ABS($V157-$S157)/(INDIRECT($X$5)/100),""),"")</f>
        <v>0.16613490909777062</v>
      </c>
      <c r="AL157" s="1"/>
      <c r="AM157" s="2"/>
    </row>
    <row r="158" spans="2:39" x14ac:dyDescent="0.2">
      <c r="B158">
        <v>-15.41</v>
      </c>
      <c r="C158">
        <v>46.92</v>
      </c>
      <c r="D158" s="13">
        <f ca="1">IF(B158&lt;&gt;"",TRUNC(B158-Analyse!$AP$8,2),"")</f>
        <v>-15.51</v>
      </c>
      <c r="F158" s="1">
        <f t="shared" ca="1" si="41"/>
        <v>-15.5</v>
      </c>
      <c r="G158" s="12">
        <f ca="1">IF(F158&lt;&gt;"",ROW($D$5)+MATCH(F158,INDIRECT(Analyse!$AR$8):INDIRECT(Analyse!$AS$8)),"")</f>
        <v>159</v>
      </c>
      <c r="H158" s="1" t="str">
        <f t="shared" ca="1" si="28"/>
        <v>D159</v>
      </c>
      <c r="I158" s="1" t="str">
        <f t="shared" ca="1" si="29"/>
        <v>D158</v>
      </c>
      <c r="J158" s="1" t="str">
        <f t="shared" ca="1" si="30"/>
        <v>C159</v>
      </c>
      <c r="K158" s="1" t="str">
        <f t="shared" ca="1" si="31"/>
        <v>C158</v>
      </c>
      <c r="L158" s="10">
        <f t="shared" ca="1" si="32"/>
        <v>-0.21999999999999886</v>
      </c>
      <c r="M158" s="10">
        <f t="shared" ca="1" si="33"/>
        <v>-0.10999999999999943</v>
      </c>
      <c r="N158" s="2">
        <f t="shared" ca="1" si="34"/>
        <v>2</v>
      </c>
      <c r="O158" s="10">
        <f t="shared" ca="1" si="35"/>
        <v>77.94</v>
      </c>
      <c r="P158" s="2">
        <f t="shared" ca="1" si="36"/>
        <v>46.94</v>
      </c>
      <c r="R158" s="1">
        <f t="shared" ca="1" si="37"/>
        <v>-15.5</v>
      </c>
      <c r="S158" s="2">
        <f t="shared" ca="1" si="38"/>
        <v>46.94</v>
      </c>
      <c r="T158" s="1">
        <f ca="1">IF(R158&lt;0,MATCH(ABS(R158),$R160:$R$1000,0)+ROW($R160)-1,"")</f>
        <v>468</v>
      </c>
      <c r="U158" s="1" t="str">
        <f t="shared" ca="1" si="39"/>
        <v>S468</v>
      </c>
      <c r="V158" s="11">
        <f t="shared" ca="1" si="40"/>
        <v>47.01</v>
      </c>
      <c r="W158" s="11"/>
      <c r="X158" s="11"/>
      <c r="Y158" s="12">
        <f ca="1">IF(V158&lt;&gt;"",IF(ABS($R158)&lt;0.8*Analyse!$AO$8/2,ABS($V158-$S158)/(INDIRECT($X$5)/100),""),"")</f>
        <v>0.14536804546055299</v>
      </c>
      <c r="AL158" s="1"/>
      <c r="AM158" s="2"/>
    </row>
    <row r="159" spans="2:39" x14ac:dyDescent="0.2">
      <c r="B159">
        <v>-15.3</v>
      </c>
      <c r="C159">
        <v>47.14</v>
      </c>
      <c r="D159" s="13">
        <f ca="1">IF(B159&lt;&gt;"",TRUNC(B159-Analyse!$AP$8,2),"")</f>
        <v>-15.4</v>
      </c>
      <c r="F159" s="1">
        <f t="shared" ca="1" si="41"/>
        <v>-15.4</v>
      </c>
      <c r="G159" s="12">
        <f ca="1">IF(F159&lt;&gt;"",ROW($D$5)+MATCH(F159,INDIRECT(Analyse!$AR$8):INDIRECT(Analyse!$AS$8)),"")</f>
        <v>160</v>
      </c>
      <c r="H159" s="1" t="str">
        <f t="shared" ca="1" si="28"/>
        <v>D160</v>
      </c>
      <c r="I159" s="1" t="str">
        <f t="shared" ca="1" si="29"/>
        <v>D159</v>
      </c>
      <c r="J159" s="1" t="str">
        <f t="shared" ca="1" si="30"/>
        <v>C160</v>
      </c>
      <c r="K159" s="1" t="str">
        <f t="shared" ca="1" si="31"/>
        <v>C159</v>
      </c>
      <c r="L159" s="10">
        <f t="shared" ca="1" si="32"/>
        <v>0.36999999999999744</v>
      </c>
      <c r="M159" s="10">
        <f t="shared" ca="1" si="33"/>
        <v>-8.9999999999999858E-2</v>
      </c>
      <c r="N159" s="2">
        <f t="shared" ca="1" si="34"/>
        <v>-4.1111111111110894</v>
      </c>
      <c r="O159" s="10">
        <f t="shared" ca="1" si="35"/>
        <v>-16.171111111110775</v>
      </c>
      <c r="P159" s="2">
        <f t="shared" ca="1" si="36"/>
        <v>47.14</v>
      </c>
      <c r="R159" s="1">
        <f t="shared" ca="1" si="37"/>
        <v>-15.4</v>
      </c>
      <c r="S159" s="2">
        <f t="shared" ca="1" si="38"/>
        <v>47.14</v>
      </c>
      <c r="T159" s="1">
        <f ca="1">IF(R159&lt;0,MATCH(ABS(R159),$R161:$R$1000,0)+ROW($R161)-1,"")</f>
        <v>467</v>
      </c>
      <c r="U159" s="1" t="str">
        <f t="shared" ca="1" si="39"/>
        <v>S467</v>
      </c>
      <c r="V159" s="11">
        <f t="shared" ca="1" si="40"/>
        <v>47.14</v>
      </c>
      <c r="W159" s="11"/>
      <c r="X159" s="11"/>
      <c r="Y159" s="12">
        <f ca="1">IF(V159&lt;&gt;"",IF(ABS($R159)&lt;0.8*Analyse!$AO$8/2,ABS($V159-$S159)/(INDIRECT($X$5)/100),""),"")</f>
        <v>0</v>
      </c>
      <c r="AL159" s="1"/>
      <c r="AM159" s="2"/>
    </row>
    <row r="160" spans="2:39" x14ac:dyDescent="0.2">
      <c r="B160">
        <v>-15.21</v>
      </c>
      <c r="C160">
        <v>46.77</v>
      </c>
      <c r="D160" s="13">
        <f ca="1">IF(B160&lt;&gt;"",TRUNC(B160-Analyse!$AP$8,2),"")</f>
        <v>-15.31</v>
      </c>
      <c r="F160" s="1">
        <f t="shared" ca="1" si="41"/>
        <v>-15.3</v>
      </c>
      <c r="G160" s="12">
        <f ca="1">IF(F160&lt;&gt;"",ROW($D$5)+MATCH(F160,INDIRECT(Analyse!$AR$8):INDIRECT(Analyse!$AS$8)),"")</f>
        <v>161</v>
      </c>
      <c r="H160" s="1" t="str">
        <f t="shared" ca="1" si="28"/>
        <v>D161</v>
      </c>
      <c r="I160" s="1" t="str">
        <f t="shared" ca="1" si="29"/>
        <v>D160</v>
      </c>
      <c r="J160" s="1" t="str">
        <f t="shared" ca="1" si="30"/>
        <v>C161</v>
      </c>
      <c r="K160" s="1" t="str">
        <f t="shared" ca="1" si="31"/>
        <v>C160</v>
      </c>
      <c r="L160" s="10">
        <f t="shared" ca="1" si="32"/>
        <v>-0.14999999999999858</v>
      </c>
      <c r="M160" s="10">
        <f t="shared" ca="1" si="33"/>
        <v>-0.12000000000000099</v>
      </c>
      <c r="N160" s="2">
        <f t="shared" ca="1" si="34"/>
        <v>1.2499999999999778</v>
      </c>
      <c r="O160" s="10">
        <f t="shared" ca="1" si="35"/>
        <v>65.907499999999658</v>
      </c>
      <c r="P160" s="2">
        <f t="shared" ca="1" si="36"/>
        <v>46.782499999999999</v>
      </c>
      <c r="R160" s="1">
        <f t="shared" ca="1" si="37"/>
        <v>-15.3</v>
      </c>
      <c r="S160" s="2">
        <f t="shared" ca="1" si="38"/>
        <v>46.782499999999999</v>
      </c>
      <c r="T160" s="1">
        <f ca="1">IF(R160&lt;0,MATCH(ABS(R160),$R162:$R$1000,0)+ROW($R162)-1,"")</f>
        <v>466</v>
      </c>
      <c r="U160" s="1" t="str">
        <f t="shared" ca="1" si="39"/>
        <v>S466</v>
      </c>
      <c r="V160" s="11">
        <f t="shared" ca="1" si="40"/>
        <v>46.858181818181819</v>
      </c>
      <c r="W160" s="11"/>
      <c r="X160" s="11"/>
      <c r="Y160" s="12">
        <f ca="1">IF(V160&lt;&gt;"",IF(ABS($R160)&lt;0.8*Analyse!$AO$8/2,ABS($V160-$S160)/(INDIRECT($X$5)/100),""),"")</f>
        <v>0.15716739979988756</v>
      </c>
      <c r="AL160" s="1"/>
      <c r="AM160" s="2"/>
    </row>
    <row r="161" spans="2:39" x14ac:dyDescent="0.2">
      <c r="B161">
        <v>-15.09</v>
      </c>
      <c r="C161">
        <v>46.92</v>
      </c>
      <c r="D161" s="13">
        <f ca="1">IF(B161&lt;&gt;"",TRUNC(B161-Analyse!$AP$8,2),"")</f>
        <v>-15.19</v>
      </c>
      <c r="F161" s="1">
        <f t="shared" ca="1" si="41"/>
        <v>-15.2</v>
      </c>
      <c r="G161" s="12">
        <f ca="1">IF(F161&lt;&gt;"",ROW($D$5)+MATCH(F161,INDIRECT(Analyse!$AR$8):INDIRECT(Analyse!$AS$8)),"")</f>
        <v>161</v>
      </c>
      <c r="H161" s="1" t="str">
        <f t="shared" ca="1" si="28"/>
        <v>D161</v>
      </c>
      <c r="I161" s="1" t="str">
        <f t="shared" ca="1" si="29"/>
        <v>D160</v>
      </c>
      <c r="J161" s="1" t="str">
        <f t="shared" ca="1" si="30"/>
        <v>C161</v>
      </c>
      <c r="K161" s="1" t="str">
        <f t="shared" ca="1" si="31"/>
        <v>C160</v>
      </c>
      <c r="L161" s="10">
        <f t="shared" ca="1" si="32"/>
        <v>-0.14999999999999858</v>
      </c>
      <c r="M161" s="10">
        <f t="shared" ca="1" si="33"/>
        <v>-0.12000000000000099</v>
      </c>
      <c r="N161" s="2">
        <f t="shared" ca="1" si="34"/>
        <v>1.2499999999999778</v>
      </c>
      <c r="O161" s="10">
        <f t="shared" ca="1" si="35"/>
        <v>65.907499999999658</v>
      </c>
      <c r="P161" s="2">
        <f t="shared" ca="1" si="36"/>
        <v>46.907499999999999</v>
      </c>
      <c r="R161" s="1">
        <f t="shared" ca="1" si="37"/>
        <v>-15.2</v>
      </c>
      <c r="S161" s="2">
        <f t="shared" ca="1" si="38"/>
        <v>46.907499999999999</v>
      </c>
      <c r="T161" s="1">
        <f ca="1">IF(R161&lt;0,MATCH(ABS(R161),$R163:$R$1000,0)+ROW($R163)-1,"")</f>
        <v>465</v>
      </c>
      <c r="U161" s="1" t="str">
        <f t="shared" ca="1" si="39"/>
        <v>S465</v>
      </c>
      <c r="V161" s="11">
        <f t="shared" ca="1" si="40"/>
        <v>46.83</v>
      </c>
      <c r="W161" s="11"/>
      <c r="X161" s="11"/>
      <c r="Y161" s="12">
        <f ca="1">IF(V161&lt;&gt;"",IF(ABS($R161)&lt;0.8*Analyse!$AO$8/2,ABS($V161-$S161)/(INDIRECT($X$5)/100),""),"")</f>
        <v>0.16094319318846989</v>
      </c>
      <c r="AL161" s="1"/>
      <c r="AM161" s="2"/>
    </row>
    <row r="162" spans="2:39" x14ac:dyDescent="0.2">
      <c r="B162">
        <v>-15.01</v>
      </c>
      <c r="C162">
        <v>47.05</v>
      </c>
      <c r="D162" s="13">
        <f ca="1">IF(B162&lt;&gt;"",TRUNC(B162-Analyse!$AP$8,2),"")</f>
        <v>-15.11</v>
      </c>
      <c r="F162" s="1">
        <f t="shared" ca="1" si="41"/>
        <v>-15.1</v>
      </c>
      <c r="G162" s="12">
        <f ca="1">IF(F162&lt;&gt;"",ROW($D$5)+MATCH(F162,INDIRECT(Analyse!$AR$8):INDIRECT(Analyse!$AS$8)),"")</f>
        <v>163</v>
      </c>
      <c r="H162" s="1" t="str">
        <f t="shared" ca="1" si="28"/>
        <v>D163</v>
      </c>
      <c r="I162" s="1" t="str">
        <f t="shared" ca="1" si="29"/>
        <v>D162</v>
      </c>
      <c r="J162" s="1" t="str">
        <f t="shared" ca="1" si="30"/>
        <v>C163</v>
      </c>
      <c r="K162" s="1" t="str">
        <f t="shared" ca="1" si="31"/>
        <v>C162</v>
      </c>
      <c r="L162" s="10">
        <f t="shared" ca="1" si="32"/>
        <v>-0.16000000000000369</v>
      </c>
      <c r="M162" s="10">
        <f t="shared" ca="1" si="33"/>
        <v>-0.11999999999999922</v>
      </c>
      <c r="N162" s="2">
        <f t="shared" ca="1" si="34"/>
        <v>1.3333333333333728</v>
      </c>
      <c r="O162" s="10">
        <f t="shared" ca="1" si="35"/>
        <v>67.196666666667255</v>
      </c>
      <c r="P162" s="2">
        <f t="shared" ca="1" si="36"/>
        <v>47.063333333333325</v>
      </c>
      <c r="R162" s="1">
        <f t="shared" ca="1" si="37"/>
        <v>-15.1</v>
      </c>
      <c r="S162" s="2">
        <f t="shared" ca="1" si="38"/>
        <v>47.063333333333325</v>
      </c>
      <c r="T162" s="1">
        <f ca="1">IF(R162&lt;0,MATCH(ABS(R162),$R164:$R$1000,0)+ROW($R164)-1,"")</f>
        <v>464</v>
      </c>
      <c r="U162" s="1" t="str">
        <f t="shared" ca="1" si="39"/>
        <v>S464</v>
      </c>
      <c r="V162" s="11">
        <f t="shared" ca="1" si="40"/>
        <v>46.966363636363631</v>
      </c>
      <c r="W162" s="11"/>
      <c r="X162" s="11"/>
      <c r="Y162" s="12">
        <f ca="1">IF(V162&lt;&gt;"",IF(ABS($R162)&lt;0.8*Analyse!$AO$8/2,ABS($V162-$S162)/(INDIRECT($X$5)/100),""),"")</f>
        <v>0.20137564739123534</v>
      </c>
      <c r="AL162" s="1"/>
      <c r="AM162" s="2"/>
    </row>
    <row r="163" spans="2:39" x14ac:dyDescent="0.2">
      <c r="B163">
        <v>-14.89</v>
      </c>
      <c r="C163">
        <v>47.21</v>
      </c>
      <c r="D163" s="13">
        <f ca="1">IF(B163&lt;&gt;"",TRUNC(B163-Analyse!$AP$8,2),"")</f>
        <v>-14.99</v>
      </c>
      <c r="F163" s="1">
        <f t="shared" ca="1" si="41"/>
        <v>-15</v>
      </c>
      <c r="G163" s="12">
        <f ca="1">IF(F163&lt;&gt;"",ROW($D$5)+MATCH(F163,INDIRECT(Analyse!$AR$8):INDIRECT(Analyse!$AS$8)),"")</f>
        <v>163</v>
      </c>
      <c r="H163" s="1" t="str">
        <f t="shared" ca="1" si="28"/>
        <v>D163</v>
      </c>
      <c r="I163" s="1" t="str">
        <f t="shared" ca="1" si="29"/>
        <v>D162</v>
      </c>
      <c r="J163" s="1" t="str">
        <f t="shared" ca="1" si="30"/>
        <v>C163</v>
      </c>
      <c r="K163" s="1" t="str">
        <f t="shared" ca="1" si="31"/>
        <v>C162</v>
      </c>
      <c r="L163" s="10">
        <f t="shared" ca="1" si="32"/>
        <v>-0.16000000000000369</v>
      </c>
      <c r="M163" s="10">
        <f t="shared" ca="1" si="33"/>
        <v>-0.11999999999999922</v>
      </c>
      <c r="N163" s="2">
        <f t="shared" ca="1" si="34"/>
        <v>1.3333333333333728</v>
      </c>
      <c r="O163" s="10">
        <f t="shared" ca="1" si="35"/>
        <v>67.196666666667255</v>
      </c>
      <c r="P163" s="2">
        <f t="shared" ca="1" si="36"/>
        <v>47.196666666666658</v>
      </c>
      <c r="R163" s="1">
        <f t="shared" ca="1" si="37"/>
        <v>-15</v>
      </c>
      <c r="S163" s="2">
        <f t="shared" ca="1" si="38"/>
        <v>47.196666666666658</v>
      </c>
      <c r="T163" s="1">
        <f ca="1">IF(R163&lt;0,MATCH(ABS(R163),$R165:$R$1000,0)+ROW($R165)-1,"")</f>
        <v>463</v>
      </c>
      <c r="U163" s="1" t="str">
        <f t="shared" ca="1" si="39"/>
        <v>S463</v>
      </c>
      <c r="V163" s="11">
        <f t="shared" ca="1" si="40"/>
        <v>46.89</v>
      </c>
      <c r="W163" s="11"/>
      <c r="X163" s="11"/>
      <c r="Y163" s="12">
        <f ca="1">IF(V163&lt;&gt;"",IF(ABS($R163)&lt;0.8*Analyse!$AO$8/2,ABS($V163-$S163)/(INDIRECT($X$5)/100),""),"")</f>
        <v>0.63685048487478246</v>
      </c>
      <c r="AL163" s="1"/>
      <c r="AM163" s="2"/>
    </row>
    <row r="164" spans="2:39" x14ac:dyDescent="0.2">
      <c r="B164">
        <v>-14.8</v>
      </c>
      <c r="C164">
        <v>47.26</v>
      </c>
      <c r="D164" s="13">
        <f ca="1">IF(B164&lt;&gt;"",TRUNC(B164-Analyse!$AP$8,2),"")</f>
        <v>-14.9</v>
      </c>
      <c r="F164" s="1">
        <f t="shared" ca="1" si="41"/>
        <v>-14.9</v>
      </c>
      <c r="G164" s="12">
        <f ca="1">IF(F164&lt;&gt;"",ROW($D$5)+MATCH(F164,INDIRECT(Analyse!$AR$8):INDIRECT(Analyse!$AS$8)),"")</f>
        <v>165</v>
      </c>
      <c r="H164" s="1" t="str">
        <f t="shared" ca="1" si="28"/>
        <v>D165</v>
      </c>
      <c r="I164" s="1" t="str">
        <f t="shared" ca="1" si="29"/>
        <v>D164</v>
      </c>
      <c r="J164" s="1" t="str">
        <f t="shared" ca="1" si="30"/>
        <v>C165</v>
      </c>
      <c r="K164" s="1" t="str">
        <f t="shared" ca="1" si="31"/>
        <v>C164</v>
      </c>
      <c r="L164" s="10">
        <f t="shared" ca="1" si="32"/>
        <v>0.19999999999999574</v>
      </c>
      <c r="M164" s="10">
        <f t="shared" ca="1" si="33"/>
        <v>-8.9999999999999858E-2</v>
      </c>
      <c r="N164" s="2">
        <f t="shared" ca="1" si="34"/>
        <v>-2.2222222222221784</v>
      </c>
      <c r="O164" s="10">
        <f t="shared" ca="1" si="35"/>
        <v>14.148888888889537</v>
      </c>
      <c r="P164" s="2">
        <f t="shared" ca="1" si="36"/>
        <v>47.26</v>
      </c>
      <c r="R164" s="1">
        <f t="shared" ca="1" si="37"/>
        <v>-14.9</v>
      </c>
      <c r="S164" s="2">
        <f t="shared" ca="1" si="38"/>
        <v>47.26</v>
      </c>
      <c r="T164" s="1">
        <f ca="1">IF(R164&lt;0,MATCH(ABS(R164),$R166:$R$1000,0)+ROW($R166)-1,"")</f>
        <v>462</v>
      </c>
      <c r="U164" s="1" t="str">
        <f t="shared" ca="1" si="39"/>
        <v>S462</v>
      </c>
      <c r="V164" s="11">
        <f t="shared" ca="1" si="40"/>
        <v>47.3</v>
      </c>
      <c r="W164" s="11"/>
      <c r="X164" s="11"/>
      <c r="Y164" s="12">
        <f ca="1">IF(V164&lt;&gt;"",IF(ABS($R164)&lt;0.8*Analyse!$AO$8/2,ABS($V164-$S164)/(INDIRECT($X$5)/100),""),"")</f>
        <v>8.3067454548885311E-2</v>
      </c>
      <c r="AL164" s="1"/>
      <c r="AM164" s="2"/>
    </row>
    <row r="165" spans="2:39" x14ac:dyDescent="0.2">
      <c r="B165">
        <v>-14.71</v>
      </c>
      <c r="C165">
        <v>47.06</v>
      </c>
      <c r="D165" s="13">
        <f ca="1">IF(B165&lt;&gt;"",TRUNC(B165-Analyse!$AP$8,2),"")</f>
        <v>-14.81</v>
      </c>
      <c r="F165" s="1">
        <f t="shared" ca="1" si="41"/>
        <v>-14.8</v>
      </c>
      <c r="G165" s="12">
        <f ca="1">IF(F165&lt;&gt;"",ROW($D$5)+MATCH(F165,INDIRECT(Analyse!$AR$8):INDIRECT(Analyse!$AS$8)),"")</f>
        <v>166</v>
      </c>
      <c r="H165" s="1" t="str">
        <f t="shared" ca="1" si="28"/>
        <v>D166</v>
      </c>
      <c r="I165" s="1" t="str">
        <f t="shared" ca="1" si="29"/>
        <v>D165</v>
      </c>
      <c r="J165" s="1" t="str">
        <f t="shared" ca="1" si="30"/>
        <v>C166</v>
      </c>
      <c r="K165" s="1" t="str">
        <f t="shared" ca="1" si="31"/>
        <v>C165</v>
      </c>
      <c r="L165" s="10">
        <f t="shared" ca="1" si="32"/>
        <v>-0.1699999999999946</v>
      </c>
      <c r="M165" s="10">
        <f t="shared" ca="1" si="33"/>
        <v>-0.12000000000000099</v>
      </c>
      <c r="N165" s="2">
        <f t="shared" ca="1" si="34"/>
        <v>1.4166666666666099</v>
      </c>
      <c r="O165" s="10">
        <f t="shared" ca="1" si="35"/>
        <v>68.0408333333325</v>
      </c>
      <c r="P165" s="2">
        <f t="shared" ca="1" si="36"/>
        <v>47.07416666666667</v>
      </c>
      <c r="R165" s="1">
        <f t="shared" ca="1" si="37"/>
        <v>-14.8</v>
      </c>
      <c r="S165" s="2">
        <f t="shared" ca="1" si="38"/>
        <v>47.07416666666667</v>
      </c>
      <c r="T165" s="1">
        <f ca="1">IF(R165&lt;0,MATCH(ABS(R165),$R167:$R$1000,0)+ROW($R167)-1,"")</f>
        <v>461</v>
      </c>
      <c r="U165" s="1" t="str">
        <f t="shared" ca="1" si="39"/>
        <v>S461</v>
      </c>
      <c r="V165" s="11">
        <f t="shared" ca="1" si="40"/>
        <v>47.427272727272722</v>
      </c>
      <c r="W165" s="11"/>
      <c r="X165" s="11"/>
      <c r="Y165" s="12">
        <f ca="1">IF(V165&lt;&gt;"",IF(ABS($R165)&lt;0.8*Analyse!$AO$8/2,ABS($V165-$S165)/(INDIRECT($X$5)/100),""),"")</f>
        <v>0.73329054100824498</v>
      </c>
      <c r="AL165" s="1"/>
      <c r="AM165" s="2"/>
    </row>
    <row r="166" spans="2:39" x14ac:dyDescent="0.2">
      <c r="B166">
        <v>-14.59</v>
      </c>
      <c r="C166">
        <v>47.23</v>
      </c>
      <c r="D166" s="13">
        <f ca="1">IF(B166&lt;&gt;"",TRUNC(B166-Analyse!$AP$8,2),"")</f>
        <v>-14.69</v>
      </c>
      <c r="F166" s="1">
        <f t="shared" ca="1" si="41"/>
        <v>-14.7</v>
      </c>
      <c r="G166" s="12">
        <f ca="1">IF(F166&lt;&gt;"",ROW($D$5)+MATCH(F166,INDIRECT(Analyse!$AR$8):INDIRECT(Analyse!$AS$8)),"")</f>
        <v>166</v>
      </c>
      <c r="H166" s="1" t="str">
        <f t="shared" ca="1" si="28"/>
        <v>D166</v>
      </c>
      <c r="I166" s="1" t="str">
        <f t="shared" ca="1" si="29"/>
        <v>D165</v>
      </c>
      <c r="J166" s="1" t="str">
        <f t="shared" ca="1" si="30"/>
        <v>C166</v>
      </c>
      <c r="K166" s="1" t="str">
        <f t="shared" ca="1" si="31"/>
        <v>C165</v>
      </c>
      <c r="L166" s="10">
        <f t="shared" ca="1" si="32"/>
        <v>-0.1699999999999946</v>
      </c>
      <c r="M166" s="10">
        <f t="shared" ca="1" si="33"/>
        <v>-0.12000000000000099</v>
      </c>
      <c r="N166" s="2">
        <f t="shared" ca="1" si="34"/>
        <v>1.4166666666666099</v>
      </c>
      <c r="O166" s="10">
        <f t="shared" ca="1" si="35"/>
        <v>68.0408333333325</v>
      </c>
      <c r="P166" s="2">
        <f t="shared" ca="1" si="36"/>
        <v>47.215833333333336</v>
      </c>
      <c r="R166" s="1">
        <f t="shared" ca="1" si="37"/>
        <v>-14.7</v>
      </c>
      <c r="S166" s="2">
        <f t="shared" ca="1" si="38"/>
        <v>47.215833333333336</v>
      </c>
      <c r="T166" s="1">
        <f ca="1">IF(R166&lt;0,MATCH(ABS(R166),$R168:$R$1000,0)+ROW($R168)-1,"")</f>
        <v>460</v>
      </c>
      <c r="U166" s="1" t="str">
        <f t="shared" ca="1" si="39"/>
        <v>S460</v>
      </c>
      <c r="V166" s="11">
        <f t="shared" ca="1" si="40"/>
        <v>47.143000000000001</v>
      </c>
      <c r="W166" s="11"/>
      <c r="X166" s="11"/>
      <c r="Y166" s="12">
        <f ca="1">IF(V166&lt;&gt;"",IF(ABS($R166)&lt;0.8*Analyse!$AO$8/2,ABS($V166-$S166)/(INDIRECT($X$5)/100),""),"")</f>
        <v>0.15125199015776933</v>
      </c>
      <c r="AL166" s="1"/>
      <c r="AM166" s="2"/>
    </row>
    <row r="167" spans="2:39" x14ac:dyDescent="0.2">
      <c r="B167">
        <v>-14.5</v>
      </c>
      <c r="C167">
        <v>47.34</v>
      </c>
      <c r="D167" s="13">
        <f ca="1">IF(B167&lt;&gt;"",TRUNC(B167-Analyse!$AP$8,2),"")</f>
        <v>-14.6</v>
      </c>
      <c r="F167" s="1">
        <f t="shared" ca="1" si="41"/>
        <v>-14.6</v>
      </c>
      <c r="G167" s="12">
        <f ca="1">IF(F167&lt;&gt;"",ROW($D$5)+MATCH(F167,INDIRECT(Analyse!$AR$8):INDIRECT(Analyse!$AS$8)),"")</f>
        <v>168</v>
      </c>
      <c r="H167" s="1" t="str">
        <f t="shared" ca="1" si="28"/>
        <v>D168</v>
      </c>
      <c r="I167" s="1" t="str">
        <f t="shared" ca="1" si="29"/>
        <v>D167</v>
      </c>
      <c r="J167" s="1" t="str">
        <f t="shared" ca="1" si="30"/>
        <v>C168</v>
      </c>
      <c r="K167" s="1" t="str">
        <f t="shared" ca="1" si="31"/>
        <v>C167</v>
      </c>
      <c r="L167" s="10">
        <f t="shared" ca="1" si="32"/>
        <v>-5.9999999999995168E-2</v>
      </c>
      <c r="M167" s="10">
        <f t="shared" ca="1" si="33"/>
        <v>-0.10999999999999943</v>
      </c>
      <c r="N167" s="2">
        <f t="shared" ca="1" si="34"/>
        <v>0.54545454545450434</v>
      </c>
      <c r="O167" s="10">
        <f t="shared" ca="1" si="35"/>
        <v>55.303636363635768</v>
      </c>
      <c r="P167" s="2">
        <f t="shared" ca="1" si="36"/>
        <v>47.34</v>
      </c>
      <c r="R167" s="1">
        <f t="shared" ca="1" si="37"/>
        <v>-14.6</v>
      </c>
      <c r="S167" s="2">
        <f t="shared" ca="1" si="38"/>
        <v>47.34</v>
      </c>
      <c r="T167" s="1">
        <f ca="1">IF(R167&lt;0,MATCH(ABS(R167),$R169:$R$1000,0)+ROW($R169)-1,"")</f>
        <v>459</v>
      </c>
      <c r="U167" s="1" t="str">
        <f t="shared" ca="1" si="39"/>
        <v>S459</v>
      </c>
      <c r="V167" s="11">
        <f t="shared" ca="1" si="40"/>
        <v>47.53</v>
      </c>
      <c r="W167" s="11"/>
      <c r="X167" s="11"/>
      <c r="Y167" s="12">
        <f ca="1">IF(V167&lt;&gt;"",IF(ABS($R167)&lt;0.8*Analyse!$AO$8/2,ABS($V167-$S167)/(INDIRECT($X$5)/100),""),"")</f>
        <v>0.39457040910720892</v>
      </c>
      <c r="AL167" s="1"/>
      <c r="AM167" s="2"/>
    </row>
    <row r="168" spans="2:39" x14ac:dyDescent="0.2">
      <c r="B168">
        <v>-14.39</v>
      </c>
      <c r="C168">
        <v>47.4</v>
      </c>
      <c r="D168" s="13">
        <f ca="1">IF(B168&lt;&gt;"",TRUNC(B168-Analyse!$AP$8,2),"")</f>
        <v>-14.49</v>
      </c>
      <c r="F168" s="1">
        <f t="shared" ca="1" si="41"/>
        <v>-14.5</v>
      </c>
      <c r="G168" s="12">
        <f ca="1">IF(F168&lt;&gt;"",ROW($D$5)+MATCH(F168,INDIRECT(Analyse!$AR$8):INDIRECT(Analyse!$AS$8)),"")</f>
        <v>168</v>
      </c>
      <c r="H168" s="1" t="str">
        <f t="shared" ca="1" si="28"/>
        <v>D168</v>
      </c>
      <c r="I168" s="1" t="str">
        <f t="shared" ca="1" si="29"/>
        <v>D167</v>
      </c>
      <c r="J168" s="1" t="str">
        <f t="shared" ca="1" si="30"/>
        <v>C168</v>
      </c>
      <c r="K168" s="1" t="str">
        <f t="shared" ca="1" si="31"/>
        <v>C167</v>
      </c>
      <c r="L168" s="10">
        <f t="shared" ca="1" si="32"/>
        <v>-5.9999999999995168E-2</v>
      </c>
      <c r="M168" s="10">
        <f t="shared" ca="1" si="33"/>
        <v>-0.10999999999999943</v>
      </c>
      <c r="N168" s="2">
        <f t="shared" ca="1" si="34"/>
        <v>0.54545454545450434</v>
      </c>
      <c r="O168" s="10">
        <f t="shared" ca="1" si="35"/>
        <v>55.303636363635768</v>
      </c>
      <c r="P168" s="2">
        <f t="shared" ca="1" si="36"/>
        <v>47.394545454545451</v>
      </c>
      <c r="R168" s="1">
        <f t="shared" ca="1" si="37"/>
        <v>-14.5</v>
      </c>
      <c r="S168" s="2">
        <f t="shared" ca="1" si="38"/>
        <v>47.394545454545451</v>
      </c>
      <c r="T168" s="1">
        <f ca="1">IF(R168&lt;0,MATCH(ABS(R168),$R170:$R$1000,0)+ROW($R170)-1,"")</f>
        <v>458</v>
      </c>
      <c r="U168" s="1" t="str">
        <f t="shared" ca="1" si="39"/>
        <v>S458</v>
      </c>
      <c r="V168" s="11">
        <f t="shared" ca="1" si="40"/>
        <v>47.220909090909089</v>
      </c>
      <c r="W168" s="11"/>
      <c r="X168" s="11"/>
      <c r="Y168" s="12">
        <f ca="1">IF(V168&lt;&gt;"",IF(ABS($R168)&lt;0.8*Analyse!$AO$8/2,ABS($V168-$S168)/(INDIRECT($X$5)/100),""),"")</f>
        <v>0.36058826860993831</v>
      </c>
      <c r="AL168" s="1"/>
      <c r="AM168" s="2"/>
    </row>
    <row r="169" spans="2:39" x14ac:dyDescent="0.2">
      <c r="B169">
        <v>-14.3</v>
      </c>
      <c r="C169">
        <v>47.27</v>
      </c>
      <c r="D169" s="13">
        <f ca="1">IF(B169&lt;&gt;"",TRUNC(B169-Analyse!$AP$8,2),"")</f>
        <v>-14.4</v>
      </c>
      <c r="F169" s="1">
        <f t="shared" ca="1" si="41"/>
        <v>-14.4</v>
      </c>
      <c r="G169" s="12">
        <f ca="1">IF(F169&lt;&gt;"",ROW($D$5)+MATCH(F169,INDIRECT(Analyse!$AR$8):INDIRECT(Analyse!$AS$8)),"")</f>
        <v>170</v>
      </c>
      <c r="H169" s="1" t="str">
        <f t="shared" ca="1" si="28"/>
        <v>D170</v>
      </c>
      <c r="I169" s="1" t="str">
        <f t="shared" ca="1" si="29"/>
        <v>D169</v>
      </c>
      <c r="J169" s="1" t="str">
        <f t="shared" ca="1" si="30"/>
        <v>C170</v>
      </c>
      <c r="K169" s="1" t="str">
        <f t="shared" ca="1" si="31"/>
        <v>C169</v>
      </c>
      <c r="L169" s="10">
        <f t="shared" ca="1" si="32"/>
        <v>-9.9999999999994316E-2</v>
      </c>
      <c r="M169" s="10">
        <f t="shared" ca="1" si="33"/>
        <v>-9.9999999999999645E-2</v>
      </c>
      <c r="N169" s="2">
        <f t="shared" ca="1" si="34"/>
        <v>0.99999999999994671</v>
      </c>
      <c r="O169" s="10">
        <f t="shared" ca="1" si="35"/>
        <v>61.669999999999234</v>
      </c>
      <c r="P169" s="2">
        <f t="shared" ca="1" si="36"/>
        <v>47.27</v>
      </c>
      <c r="R169" s="1">
        <f t="shared" ca="1" si="37"/>
        <v>-14.4</v>
      </c>
      <c r="S169" s="2">
        <f t="shared" ca="1" si="38"/>
        <v>47.27</v>
      </c>
      <c r="T169" s="1">
        <f ca="1">IF(R169&lt;0,MATCH(ABS(R169),$R171:$R$1000,0)+ROW($R171)-1,"")</f>
        <v>457</v>
      </c>
      <c r="U169" s="1" t="str">
        <f t="shared" ca="1" si="39"/>
        <v>S457</v>
      </c>
      <c r="V169" s="11">
        <f t="shared" ca="1" si="40"/>
        <v>47.370000000000005</v>
      </c>
      <c r="W169" s="11"/>
      <c r="X169" s="11"/>
      <c r="Y169" s="12">
        <f ca="1">IF(V169&lt;&gt;"",IF(ABS($R169)&lt;0.8*Analyse!$AO$8/2,ABS($V169-$S169)/(INDIRECT($X$5)/100),""),"")</f>
        <v>0.20766863637222066</v>
      </c>
      <c r="AL169" s="1"/>
      <c r="AM169" s="2"/>
    </row>
    <row r="170" spans="2:39" x14ac:dyDescent="0.2">
      <c r="B170">
        <v>-14.2</v>
      </c>
      <c r="C170">
        <v>47.37</v>
      </c>
      <c r="D170" s="13">
        <f ca="1">IF(B170&lt;&gt;"",TRUNC(B170-Analyse!$AP$8,2),"")</f>
        <v>-14.3</v>
      </c>
      <c r="F170" s="1">
        <f t="shared" ca="1" si="41"/>
        <v>-14.3</v>
      </c>
      <c r="G170" s="12">
        <f ca="1">IF(F170&lt;&gt;"",ROW($D$5)+MATCH(F170,INDIRECT(Analyse!$AR$8):INDIRECT(Analyse!$AS$8)),"")</f>
        <v>171</v>
      </c>
      <c r="H170" s="1" t="str">
        <f t="shared" ca="1" si="28"/>
        <v>D171</v>
      </c>
      <c r="I170" s="1" t="str">
        <f t="shared" ca="1" si="29"/>
        <v>D170</v>
      </c>
      <c r="J170" s="1" t="str">
        <f t="shared" ca="1" si="30"/>
        <v>C171</v>
      </c>
      <c r="K170" s="1" t="str">
        <f t="shared" ca="1" si="31"/>
        <v>C170</v>
      </c>
      <c r="L170" s="10">
        <f t="shared" ca="1" si="32"/>
        <v>-7.0000000000000284E-2</v>
      </c>
      <c r="M170" s="10">
        <f t="shared" ca="1" si="33"/>
        <v>-8.9999999999999858E-2</v>
      </c>
      <c r="N170" s="2">
        <f t="shared" ca="1" si="34"/>
        <v>0.77777777777778212</v>
      </c>
      <c r="O170" s="10">
        <f t="shared" ca="1" si="35"/>
        <v>58.492222222222281</v>
      </c>
      <c r="P170" s="2">
        <f t="shared" ca="1" si="36"/>
        <v>47.37</v>
      </c>
      <c r="R170" s="1">
        <f t="shared" ca="1" si="37"/>
        <v>-14.3</v>
      </c>
      <c r="S170" s="2">
        <f t="shared" ca="1" si="38"/>
        <v>47.37</v>
      </c>
      <c r="T170" s="1">
        <f ca="1">IF(R170&lt;0,MATCH(ABS(R170),$R172:$R$1000,0)+ROW($R172)-1,"")</f>
        <v>456</v>
      </c>
      <c r="U170" s="1" t="str">
        <f t="shared" ca="1" si="39"/>
        <v>S456</v>
      </c>
      <c r="V170" s="11">
        <f t="shared" ca="1" si="40"/>
        <v>47.625</v>
      </c>
      <c r="W170" s="11"/>
      <c r="X170" s="11"/>
      <c r="Y170" s="12">
        <f ca="1">IF(V170&lt;&gt;"",IF(ABS($R170)&lt;0.8*Analyse!$AO$8/2,ABS($V170-$S170)/(INDIRECT($X$5)/100),""),"")</f>
        <v>0.52955502274916044</v>
      </c>
      <c r="AL170" s="1"/>
      <c r="AM170" s="2"/>
    </row>
    <row r="171" spans="2:39" x14ac:dyDescent="0.2">
      <c r="B171">
        <v>-14.11</v>
      </c>
      <c r="C171">
        <v>47.44</v>
      </c>
      <c r="D171" s="13">
        <f ca="1">IF(B171&lt;&gt;"",TRUNC(B171-Analyse!$AP$8,2),"")</f>
        <v>-14.21</v>
      </c>
      <c r="F171" s="1">
        <f t="shared" ca="1" si="41"/>
        <v>-14.2</v>
      </c>
      <c r="G171" s="12">
        <f ca="1">IF(F171&lt;&gt;"",ROW($D$5)+MATCH(F171,INDIRECT(Analyse!$AR$8):INDIRECT(Analyse!$AS$8)),"")</f>
        <v>172</v>
      </c>
      <c r="H171" s="1" t="str">
        <f t="shared" ca="1" si="28"/>
        <v>D172</v>
      </c>
      <c r="I171" s="1" t="str">
        <f t="shared" ca="1" si="29"/>
        <v>D171</v>
      </c>
      <c r="J171" s="1" t="str">
        <f t="shared" ca="1" si="30"/>
        <v>C172</v>
      </c>
      <c r="K171" s="1" t="str">
        <f t="shared" ca="1" si="31"/>
        <v>C171</v>
      </c>
      <c r="L171" s="10">
        <f t="shared" ca="1" si="32"/>
        <v>9.9999999999980105E-3</v>
      </c>
      <c r="M171" s="10">
        <f t="shared" ca="1" si="33"/>
        <v>-0.12000000000000099</v>
      </c>
      <c r="N171" s="2">
        <f t="shared" ca="1" si="34"/>
        <v>-8.3333333333316065E-2</v>
      </c>
      <c r="O171" s="10">
        <f t="shared" ca="1" si="35"/>
        <v>46.255833333333577</v>
      </c>
      <c r="P171" s="2">
        <f t="shared" ca="1" si="36"/>
        <v>47.439166666666665</v>
      </c>
      <c r="R171" s="1">
        <f t="shared" ca="1" si="37"/>
        <v>-14.2</v>
      </c>
      <c r="S171" s="2">
        <f t="shared" ca="1" si="38"/>
        <v>47.439166666666665</v>
      </c>
      <c r="T171" s="1">
        <f ca="1">IF(R171&lt;0,MATCH(ABS(R171),$R173:$R$1000,0)+ROW($R173)-1,"")</f>
        <v>455</v>
      </c>
      <c r="U171" s="1" t="str">
        <f t="shared" ca="1" si="39"/>
        <v>S455</v>
      </c>
      <c r="V171" s="11">
        <f t="shared" ca="1" si="40"/>
        <v>47.375</v>
      </c>
      <c r="W171" s="11"/>
      <c r="X171" s="11"/>
      <c r="Y171" s="12">
        <f ca="1">IF(V171&lt;&gt;"",IF(ABS($R171)&lt;0.8*Analyse!$AO$8/2,ABS($V171-$S171)/(INDIRECT($X$5)/100),""),"")</f>
        <v>0.13325404167216989</v>
      </c>
      <c r="AL171" s="1"/>
      <c r="AM171" s="2"/>
    </row>
    <row r="172" spans="2:39" x14ac:dyDescent="0.2">
      <c r="B172">
        <v>-13.99</v>
      </c>
      <c r="C172">
        <v>47.43</v>
      </c>
      <c r="D172" s="13">
        <f ca="1">IF(B172&lt;&gt;"",TRUNC(B172-Analyse!$AP$8,2),"")</f>
        <v>-14.09</v>
      </c>
      <c r="F172" s="1">
        <f t="shared" ca="1" si="41"/>
        <v>-14.1</v>
      </c>
      <c r="G172" s="12">
        <f ca="1">IF(F172&lt;&gt;"",ROW($D$5)+MATCH(F172,INDIRECT(Analyse!$AR$8):INDIRECT(Analyse!$AS$8)),"")</f>
        <v>172</v>
      </c>
      <c r="H172" s="1" t="str">
        <f t="shared" ca="1" si="28"/>
        <v>D172</v>
      </c>
      <c r="I172" s="1" t="str">
        <f t="shared" ca="1" si="29"/>
        <v>D171</v>
      </c>
      <c r="J172" s="1" t="str">
        <f t="shared" ca="1" si="30"/>
        <v>C172</v>
      </c>
      <c r="K172" s="1" t="str">
        <f t="shared" ca="1" si="31"/>
        <v>C171</v>
      </c>
      <c r="L172" s="10">
        <f t="shared" ca="1" si="32"/>
        <v>9.9999999999980105E-3</v>
      </c>
      <c r="M172" s="10">
        <f t="shared" ca="1" si="33"/>
        <v>-0.12000000000000099</v>
      </c>
      <c r="N172" s="2">
        <f t="shared" ca="1" si="34"/>
        <v>-8.3333333333316065E-2</v>
      </c>
      <c r="O172" s="10">
        <f t="shared" ca="1" si="35"/>
        <v>46.255833333333577</v>
      </c>
      <c r="P172" s="2">
        <f t="shared" ca="1" si="36"/>
        <v>47.430833333333332</v>
      </c>
      <c r="R172" s="1">
        <f t="shared" ca="1" si="37"/>
        <v>-14.1</v>
      </c>
      <c r="S172" s="2">
        <f t="shared" ca="1" si="38"/>
        <v>47.430833333333332</v>
      </c>
      <c r="T172" s="1">
        <f ca="1">IF(R172&lt;0,MATCH(ABS(R172),$R174:$R$1000,0)+ROW($R174)-1,"")</f>
        <v>454</v>
      </c>
      <c r="U172" s="1" t="str">
        <f t="shared" ca="1" si="39"/>
        <v>S454</v>
      </c>
      <c r="V172" s="11">
        <f t="shared" ca="1" si="40"/>
        <v>47.215000000000003</v>
      </c>
      <c r="W172" s="11"/>
      <c r="X172" s="11"/>
      <c r="Y172" s="12">
        <f ca="1">IF(V172&lt;&gt;"",IF(ABS($R172)&lt;0.8*Analyse!$AO$8/2,ABS($V172-$S172)/(INDIRECT($X$5)/100),""),"")</f>
        <v>0.44821814017002731</v>
      </c>
      <c r="AL172" s="1"/>
      <c r="AM172" s="2"/>
    </row>
    <row r="173" spans="2:39" x14ac:dyDescent="0.2">
      <c r="B173">
        <v>-13.91</v>
      </c>
      <c r="C173">
        <v>47.64</v>
      </c>
      <c r="D173" s="13">
        <f ca="1">IF(B173&lt;&gt;"",TRUNC(B173-Analyse!$AP$8,2),"")</f>
        <v>-14.01</v>
      </c>
      <c r="F173" s="1">
        <f t="shared" ca="1" si="41"/>
        <v>-14</v>
      </c>
      <c r="G173" s="12">
        <f ca="1">IF(F173&lt;&gt;"",ROW($D$5)+MATCH(F173,INDIRECT(Analyse!$AR$8):INDIRECT(Analyse!$AS$8)),"")</f>
        <v>174</v>
      </c>
      <c r="H173" s="1" t="str">
        <f t="shared" ca="1" si="28"/>
        <v>D174</v>
      </c>
      <c r="I173" s="1" t="str">
        <f t="shared" ca="1" si="29"/>
        <v>D173</v>
      </c>
      <c r="J173" s="1" t="str">
        <f t="shared" ca="1" si="30"/>
        <v>C174</v>
      </c>
      <c r="K173" s="1" t="str">
        <f t="shared" ca="1" si="31"/>
        <v>C173</v>
      </c>
      <c r="L173" s="10">
        <f t="shared" ca="1" si="32"/>
        <v>0.10999999999999943</v>
      </c>
      <c r="M173" s="10">
        <f t="shared" ca="1" si="33"/>
        <v>-0.10999999999999943</v>
      </c>
      <c r="N173" s="2">
        <f t="shared" ca="1" si="34"/>
        <v>-1</v>
      </c>
      <c r="O173" s="10">
        <f t="shared" ca="1" si="35"/>
        <v>33.630000000000003</v>
      </c>
      <c r="P173" s="2">
        <f t="shared" ca="1" si="36"/>
        <v>47.63</v>
      </c>
      <c r="R173" s="1">
        <f t="shared" ca="1" si="37"/>
        <v>-14</v>
      </c>
      <c r="S173" s="2">
        <f t="shared" ca="1" si="38"/>
        <v>47.63</v>
      </c>
      <c r="T173" s="1">
        <f ca="1">IF(R173&lt;0,MATCH(ABS(R173),$R175:$R$1000,0)+ROW($R175)-1,"")</f>
        <v>453</v>
      </c>
      <c r="U173" s="1" t="str">
        <f t="shared" ca="1" si="39"/>
        <v>S453</v>
      </c>
      <c r="V173" s="11">
        <f t="shared" ca="1" si="40"/>
        <v>47.515000000000001</v>
      </c>
      <c r="W173" s="11"/>
      <c r="X173" s="11"/>
      <c r="Y173" s="12">
        <f ca="1">IF(V173&lt;&gt;"",IF(ABS($R173)&lt;0.8*Analyse!$AO$8/2,ABS($V173-$S173)/(INDIRECT($X$5)/100),""),"")</f>
        <v>0.2388189318280545</v>
      </c>
      <c r="AL173" s="1"/>
      <c r="AM173" s="2"/>
    </row>
    <row r="174" spans="2:39" x14ac:dyDescent="0.2">
      <c r="B174">
        <v>-13.8</v>
      </c>
      <c r="C174">
        <v>47.53</v>
      </c>
      <c r="D174" s="13">
        <f ca="1">IF(B174&lt;&gt;"",TRUNC(B174-Analyse!$AP$8,2),"")</f>
        <v>-13.9</v>
      </c>
      <c r="F174" s="1">
        <f t="shared" ca="1" si="41"/>
        <v>-13.9</v>
      </c>
      <c r="G174" s="12">
        <f ca="1">IF(F174&lt;&gt;"",ROW($D$5)+MATCH(F174,INDIRECT(Analyse!$AR$8):INDIRECT(Analyse!$AS$8)),"")</f>
        <v>175</v>
      </c>
      <c r="H174" s="1" t="str">
        <f t="shared" ca="1" si="28"/>
        <v>D175</v>
      </c>
      <c r="I174" s="1" t="str">
        <f t="shared" ca="1" si="29"/>
        <v>D174</v>
      </c>
      <c r="J174" s="1" t="str">
        <f t="shared" ca="1" si="30"/>
        <v>C175</v>
      </c>
      <c r="K174" s="1" t="str">
        <f t="shared" ca="1" si="31"/>
        <v>C174</v>
      </c>
      <c r="L174" s="10">
        <f t="shared" ca="1" si="32"/>
        <v>-3.9999999999999147E-2</v>
      </c>
      <c r="M174" s="10">
        <f t="shared" ca="1" si="33"/>
        <v>-9.9999999999999645E-2</v>
      </c>
      <c r="N174" s="2">
        <f t="shared" ca="1" si="34"/>
        <v>0.39999999999999292</v>
      </c>
      <c r="O174" s="10">
        <f t="shared" ca="1" si="35"/>
        <v>53.089999999999904</v>
      </c>
      <c r="P174" s="2">
        <f t="shared" ca="1" si="36"/>
        <v>47.53</v>
      </c>
      <c r="R174" s="1">
        <f t="shared" ca="1" si="37"/>
        <v>-13.9</v>
      </c>
      <c r="S174" s="2">
        <f t="shared" ca="1" si="38"/>
        <v>47.53</v>
      </c>
      <c r="T174" s="1">
        <f ca="1">IF(R174&lt;0,MATCH(ABS(R174),$R176:$R$1000,0)+ROW($R176)-1,"")</f>
        <v>452</v>
      </c>
      <c r="U174" s="1" t="str">
        <f t="shared" ca="1" si="39"/>
        <v>S452</v>
      </c>
      <c r="V174" s="11">
        <f t="shared" ca="1" si="40"/>
        <v>47.673333333333332</v>
      </c>
      <c r="W174" s="11"/>
      <c r="X174" s="11"/>
      <c r="Y174" s="12">
        <f ca="1">IF(V174&lt;&gt;"",IF(ABS($R174)&lt;0.8*Analyse!$AO$8/2,ABS($V174-$S174)/(INDIRECT($X$5)/100),""),"")</f>
        <v>0.2976583788001736</v>
      </c>
      <c r="AL174" s="1"/>
      <c r="AM174" s="2"/>
    </row>
    <row r="175" spans="2:39" x14ac:dyDescent="0.2">
      <c r="B175">
        <v>-13.7</v>
      </c>
      <c r="C175">
        <v>47.57</v>
      </c>
      <c r="D175" s="13">
        <f ca="1">IF(B175&lt;&gt;"",TRUNC(B175-Analyse!$AP$8,2),"")</f>
        <v>-13.8</v>
      </c>
      <c r="F175" s="1">
        <f t="shared" ca="1" si="41"/>
        <v>-13.8</v>
      </c>
      <c r="G175" s="12">
        <f ca="1">IF(F175&lt;&gt;"",ROW($D$5)+MATCH(F175,INDIRECT(Analyse!$AR$8):INDIRECT(Analyse!$AS$8)),"")</f>
        <v>176</v>
      </c>
      <c r="H175" s="1" t="str">
        <f t="shared" ca="1" si="28"/>
        <v>D176</v>
      </c>
      <c r="I175" s="1" t="str">
        <f t="shared" ca="1" si="29"/>
        <v>D175</v>
      </c>
      <c r="J175" s="1" t="str">
        <f t="shared" ca="1" si="30"/>
        <v>C176</v>
      </c>
      <c r="K175" s="1" t="str">
        <f t="shared" ca="1" si="31"/>
        <v>C175</v>
      </c>
      <c r="L175" s="10">
        <f t="shared" ca="1" si="32"/>
        <v>-9.9999999999980105E-3</v>
      </c>
      <c r="M175" s="10">
        <f t="shared" ca="1" si="33"/>
        <v>-0.10000000000000142</v>
      </c>
      <c r="N175" s="2">
        <f t="shared" ca="1" si="34"/>
        <v>9.9999999999978689E-2</v>
      </c>
      <c r="O175" s="10">
        <f t="shared" ca="1" si="35"/>
        <v>48.949999999999704</v>
      </c>
      <c r="P175" s="2">
        <f t="shared" ca="1" si="36"/>
        <v>47.57</v>
      </c>
      <c r="R175" s="1">
        <f t="shared" ca="1" si="37"/>
        <v>-13.8</v>
      </c>
      <c r="S175" s="2">
        <f t="shared" ca="1" si="38"/>
        <v>47.57</v>
      </c>
      <c r="T175" s="1">
        <f ca="1">IF(R175&lt;0,MATCH(ABS(R175),$R177:$R$1000,0)+ROW($R177)-1,"")</f>
        <v>451</v>
      </c>
      <c r="U175" s="1" t="str">
        <f t="shared" ca="1" si="39"/>
        <v>S451</v>
      </c>
      <c r="V175" s="11">
        <f t="shared" ca="1" si="40"/>
        <v>47.706666666666663</v>
      </c>
      <c r="W175" s="11"/>
      <c r="X175" s="11"/>
      <c r="Y175" s="12">
        <f ca="1">IF(V175&lt;&gt;"",IF(ABS($R175)&lt;0.8*Analyse!$AO$8/2,ABS($V175-$S175)/(INDIRECT($X$5)/100),""),"")</f>
        <v>0.28381380304202358</v>
      </c>
      <c r="AL175" s="1"/>
      <c r="AM175" s="2"/>
    </row>
    <row r="176" spans="2:39" x14ac:dyDescent="0.2">
      <c r="B176">
        <v>-13.6</v>
      </c>
      <c r="C176">
        <v>47.58</v>
      </c>
      <c r="D176" s="13">
        <f ca="1">IF(B176&lt;&gt;"",TRUNC(B176-Analyse!$AP$8,2),"")</f>
        <v>-13.7</v>
      </c>
      <c r="F176" s="1">
        <f t="shared" ca="1" si="41"/>
        <v>-13.7</v>
      </c>
      <c r="G176" s="12">
        <f ca="1">IF(F176&lt;&gt;"",ROW($D$5)+MATCH(F176,INDIRECT(Analyse!$AR$8):INDIRECT(Analyse!$AS$8)),"")</f>
        <v>177</v>
      </c>
      <c r="H176" s="1" t="str">
        <f t="shared" ca="1" si="28"/>
        <v>D177</v>
      </c>
      <c r="I176" s="1" t="str">
        <f t="shared" ca="1" si="29"/>
        <v>D176</v>
      </c>
      <c r="J176" s="1" t="str">
        <f t="shared" ca="1" si="30"/>
        <v>C177</v>
      </c>
      <c r="K176" s="1" t="str">
        <f t="shared" ca="1" si="31"/>
        <v>C176</v>
      </c>
      <c r="L176" s="10">
        <f t="shared" ca="1" si="32"/>
        <v>-0.25</v>
      </c>
      <c r="M176" s="10">
        <f t="shared" ca="1" si="33"/>
        <v>-0.10999999999999943</v>
      </c>
      <c r="N176" s="2">
        <f t="shared" ca="1" si="34"/>
        <v>2.2727272727272845</v>
      </c>
      <c r="O176" s="10">
        <f t="shared" ca="1" si="35"/>
        <v>78.716363636363795</v>
      </c>
      <c r="P176" s="2">
        <f t="shared" ca="1" si="36"/>
        <v>47.58</v>
      </c>
      <c r="R176" s="1">
        <f t="shared" ca="1" si="37"/>
        <v>-13.7</v>
      </c>
      <c r="S176" s="2">
        <f t="shared" ca="1" si="38"/>
        <v>47.58</v>
      </c>
      <c r="T176" s="1">
        <f ca="1">IF(R176&lt;0,MATCH(ABS(R176),$R178:$R$1000,0)+ROW($R178)-1,"")</f>
        <v>450</v>
      </c>
      <c r="U176" s="1" t="str">
        <f t="shared" ca="1" si="39"/>
        <v>S450</v>
      </c>
      <c r="V176" s="11">
        <f t="shared" ca="1" si="40"/>
        <v>47.86363636363636</v>
      </c>
      <c r="W176" s="11"/>
      <c r="X176" s="11"/>
      <c r="Y176" s="12">
        <f ca="1">IF(V176&lt;&gt;"",IF(ABS($R176)&lt;0.8*Analyse!$AO$8/2,ABS($V176-$S176)/(INDIRECT($X$5)/100),""),"")</f>
        <v>0.58902376861937666</v>
      </c>
      <c r="AL176" s="1"/>
      <c r="AM176" s="2"/>
    </row>
    <row r="177" spans="2:39" x14ac:dyDescent="0.2">
      <c r="B177">
        <v>-13.49</v>
      </c>
      <c r="C177">
        <v>47.83</v>
      </c>
      <c r="D177" s="13">
        <f ca="1">IF(B177&lt;&gt;"",TRUNC(B177-Analyse!$AP$8,2),"")</f>
        <v>-13.59</v>
      </c>
      <c r="F177" s="1">
        <f t="shared" ca="1" si="41"/>
        <v>-13.6</v>
      </c>
      <c r="G177" s="12">
        <f ca="1">IF(F177&lt;&gt;"",ROW($D$5)+MATCH(F177,INDIRECT(Analyse!$AR$8):INDIRECT(Analyse!$AS$8)),"")</f>
        <v>177</v>
      </c>
      <c r="H177" s="1" t="str">
        <f t="shared" ca="1" si="28"/>
        <v>D177</v>
      </c>
      <c r="I177" s="1" t="str">
        <f t="shared" ca="1" si="29"/>
        <v>D176</v>
      </c>
      <c r="J177" s="1" t="str">
        <f t="shared" ca="1" si="30"/>
        <v>C177</v>
      </c>
      <c r="K177" s="1" t="str">
        <f t="shared" ca="1" si="31"/>
        <v>C176</v>
      </c>
      <c r="L177" s="10">
        <f t="shared" ca="1" si="32"/>
        <v>-0.25</v>
      </c>
      <c r="M177" s="10">
        <f t="shared" ca="1" si="33"/>
        <v>-0.10999999999999943</v>
      </c>
      <c r="N177" s="2">
        <f t="shared" ca="1" si="34"/>
        <v>2.2727272727272845</v>
      </c>
      <c r="O177" s="10">
        <f t="shared" ca="1" si="35"/>
        <v>78.716363636363795</v>
      </c>
      <c r="P177" s="2">
        <f t="shared" ca="1" si="36"/>
        <v>47.807272727272732</v>
      </c>
      <c r="R177" s="1">
        <f t="shared" ca="1" si="37"/>
        <v>-13.6</v>
      </c>
      <c r="S177" s="2">
        <f t="shared" ca="1" si="38"/>
        <v>47.807272727272732</v>
      </c>
      <c r="T177" s="1">
        <f ca="1">IF(R177&lt;0,MATCH(ABS(R177),$R179:$R$1000,0)+ROW($R179)-1,"")</f>
        <v>449</v>
      </c>
      <c r="U177" s="1" t="str">
        <f t="shared" ca="1" si="39"/>
        <v>S449</v>
      </c>
      <c r="V177" s="11">
        <f t="shared" ca="1" si="40"/>
        <v>47.8</v>
      </c>
      <c r="W177" s="11"/>
      <c r="X177" s="11"/>
      <c r="Y177" s="12">
        <f ca="1">IF(V177&lt;&gt;"",IF(ABS($R177)&lt;0.8*Analyse!$AO$8/2,ABS($V177-$S177)/(INDIRECT($X$5)/100),""),"")</f>
        <v>1.5103173554358881E-2</v>
      </c>
      <c r="AL177" s="1"/>
      <c r="AM177" s="2"/>
    </row>
    <row r="178" spans="2:39" x14ac:dyDescent="0.2">
      <c r="B178">
        <v>-13.41</v>
      </c>
      <c r="C178">
        <v>47.58</v>
      </c>
      <c r="D178" s="13">
        <f ca="1">IF(B178&lt;&gt;"",TRUNC(B178-Analyse!$AP$8,2),"")</f>
        <v>-13.51</v>
      </c>
      <c r="F178" s="1">
        <f t="shared" ca="1" si="41"/>
        <v>-13.5</v>
      </c>
      <c r="G178" s="12">
        <f ca="1">IF(F178&lt;&gt;"",ROW($D$5)+MATCH(F178,INDIRECT(Analyse!$AR$8):INDIRECT(Analyse!$AS$8)),"")</f>
        <v>179</v>
      </c>
      <c r="H178" s="1" t="str">
        <f t="shared" ca="1" si="28"/>
        <v>D179</v>
      </c>
      <c r="I178" s="1" t="str">
        <f t="shared" ca="1" si="29"/>
        <v>D178</v>
      </c>
      <c r="J178" s="1" t="str">
        <f t="shared" ca="1" si="30"/>
        <v>C179</v>
      </c>
      <c r="K178" s="1" t="str">
        <f t="shared" ca="1" si="31"/>
        <v>C178</v>
      </c>
      <c r="L178" s="10">
        <f t="shared" ca="1" si="32"/>
        <v>-0.35000000000000142</v>
      </c>
      <c r="M178" s="10">
        <f t="shared" ca="1" si="33"/>
        <v>-9.9999999999999645E-2</v>
      </c>
      <c r="N178" s="2">
        <f t="shared" ca="1" si="34"/>
        <v>3.5000000000000266</v>
      </c>
      <c r="O178" s="10">
        <f t="shared" ca="1" si="35"/>
        <v>94.86500000000035</v>
      </c>
      <c r="P178" s="2">
        <f t="shared" ca="1" si="36"/>
        <v>47.614999999999988</v>
      </c>
      <c r="R178" s="1">
        <f t="shared" ca="1" si="37"/>
        <v>-13.5</v>
      </c>
      <c r="S178" s="2">
        <f t="shared" ca="1" si="38"/>
        <v>47.614999999999988</v>
      </c>
      <c r="T178" s="1">
        <f ca="1">IF(R178&lt;0,MATCH(ABS(R178),$R180:$R$1000,0)+ROW($R180)-1,"")</f>
        <v>448</v>
      </c>
      <c r="U178" s="1" t="str">
        <f t="shared" ca="1" si="39"/>
        <v>S448</v>
      </c>
      <c r="V178" s="11">
        <f t="shared" ca="1" si="40"/>
        <v>47.555454545454545</v>
      </c>
      <c r="W178" s="11"/>
      <c r="X178" s="11"/>
      <c r="Y178" s="12">
        <f ca="1">IF(V178&lt;&gt;"",IF(ABS($R178)&lt;0.8*Analyse!$AO$8/2,ABS($V178-$S178)/(INDIRECT($X$5)/100),""),"")</f>
        <v>0.12365723347616024</v>
      </c>
      <c r="AL178" s="1"/>
      <c r="AM178" s="2"/>
    </row>
    <row r="179" spans="2:39" x14ac:dyDescent="0.2">
      <c r="B179">
        <v>-13.31</v>
      </c>
      <c r="C179">
        <v>47.93</v>
      </c>
      <c r="D179" s="13">
        <f ca="1">IF(B179&lt;&gt;"",TRUNC(B179-Analyse!$AP$8,2),"")</f>
        <v>-13.41</v>
      </c>
      <c r="F179" s="1">
        <f t="shared" ca="1" si="41"/>
        <v>-13.4</v>
      </c>
      <c r="G179" s="12">
        <f ca="1">IF(F179&lt;&gt;"",ROW($D$5)+MATCH(F179,INDIRECT(Analyse!$AR$8):INDIRECT(Analyse!$AS$8)),"")</f>
        <v>180</v>
      </c>
      <c r="H179" s="1" t="str">
        <f t="shared" ca="1" si="28"/>
        <v>D180</v>
      </c>
      <c r="I179" s="1" t="str">
        <f t="shared" ca="1" si="29"/>
        <v>D179</v>
      </c>
      <c r="J179" s="1" t="str">
        <f t="shared" ca="1" si="30"/>
        <v>C180</v>
      </c>
      <c r="K179" s="1" t="str">
        <f t="shared" ca="1" si="31"/>
        <v>C179</v>
      </c>
      <c r="L179" s="10">
        <f t="shared" ca="1" si="32"/>
        <v>0.38000000000000256</v>
      </c>
      <c r="M179" s="10">
        <f t="shared" ca="1" si="33"/>
        <v>-0.12000000000000099</v>
      </c>
      <c r="N179" s="2">
        <f t="shared" ca="1" si="34"/>
        <v>-3.1666666666666616</v>
      </c>
      <c r="O179" s="10">
        <f t="shared" ca="1" si="35"/>
        <v>5.4650000000000674</v>
      </c>
      <c r="P179" s="2">
        <f t="shared" ca="1" si="36"/>
        <v>47.898333333333333</v>
      </c>
      <c r="R179" s="1">
        <f t="shared" ca="1" si="37"/>
        <v>-13.4</v>
      </c>
      <c r="S179" s="2">
        <f t="shared" ca="1" si="38"/>
        <v>47.898333333333333</v>
      </c>
      <c r="T179" s="1">
        <f ca="1">IF(R179&lt;0,MATCH(ABS(R179),$R181:$R$1000,0)+ROW($R181)-1,"")</f>
        <v>447</v>
      </c>
      <c r="U179" s="1" t="str">
        <f t="shared" ca="1" si="39"/>
        <v>S447</v>
      </c>
      <c r="V179" s="11">
        <f t="shared" ca="1" si="40"/>
        <v>47.91</v>
      </c>
      <c r="W179" s="11"/>
      <c r="X179" s="11"/>
      <c r="Y179" s="12">
        <f ca="1">IF(V179&lt;&gt;"",IF(ABS($R179)&lt;0.8*Analyse!$AO$8/2,ABS($V179-$S179)/(INDIRECT($X$5)/100),""),"")</f>
        <v>2.4228007576751451E-2</v>
      </c>
      <c r="AL179" s="1"/>
      <c r="AM179" s="2"/>
    </row>
    <row r="180" spans="2:39" x14ac:dyDescent="0.2">
      <c r="B180">
        <v>-13.19</v>
      </c>
      <c r="C180">
        <v>47.55</v>
      </c>
      <c r="D180" s="13">
        <f ca="1">IF(B180&lt;&gt;"",TRUNC(B180-Analyse!$AP$8,2),"")</f>
        <v>-13.29</v>
      </c>
      <c r="F180" s="1">
        <f t="shared" ca="1" si="41"/>
        <v>-13.3</v>
      </c>
      <c r="G180" s="12">
        <f ca="1">IF(F180&lt;&gt;"",ROW($D$5)+MATCH(F180,INDIRECT(Analyse!$AR$8):INDIRECT(Analyse!$AS$8)),"")</f>
        <v>180</v>
      </c>
      <c r="H180" s="1" t="str">
        <f t="shared" ca="1" si="28"/>
        <v>D180</v>
      </c>
      <c r="I180" s="1" t="str">
        <f t="shared" ca="1" si="29"/>
        <v>D179</v>
      </c>
      <c r="J180" s="1" t="str">
        <f t="shared" ca="1" si="30"/>
        <v>C180</v>
      </c>
      <c r="K180" s="1" t="str">
        <f t="shared" ca="1" si="31"/>
        <v>C179</v>
      </c>
      <c r="L180" s="10">
        <f t="shared" ca="1" si="32"/>
        <v>0.38000000000000256</v>
      </c>
      <c r="M180" s="10">
        <f t="shared" ca="1" si="33"/>
        <v>-0.12000000000000099</v>
      </c>
      <c r="N180" s="2">
        <f t="shared" ca="1" si="34"/>
        <v>-3.1666666666666616</v>
      </c>
      <c r="O180" s="10">
        <f t="shared" ca="1" si="35"/>
        <v>5.4650000000000674</v>
      </c>
      <c r="P180" s="2">
        <f t="shared" ca="1" si="36"/>
        <v>47.581666666666671</v>
      </c>
      <c r="R180" s="1">
        <f t="shared" ca="1" si="37"/>
        <v>-13.3</v>
      </c>
      <c r="S180" s="2">
        <f t="shared" ca="1" si="38"/>
        <v>47.581666666666671</v>
      </c>
      <c r="T180" s="1">
        <f ca="1">IF(R180&lt;0,MATCH(ABS(R180),$R182:$R$1000,0)+ROW($R182)-1,"")</f>
        <v>446</v>
      </c>
      <c r="U180" s="1" t="str">
        <f t="shared" ca="1" si="39"/>
        <v>S446</v>
      </c>
      <c r="V180" s="11">
        <f t="shared" ca="1" si="40"/>
        <v>47.73</v>
      </c>
      <c r="W180" s="11"/>
      <c r="X180" s="11"/>
      <c r="Y180" s="12">
        <f ca="1">IF(V180&lt;&gt;"",IF(ABS($R180)&lt;0.8*Analyse!$AO$8/2,ABS($V180-$S180)/(INDIRECT($X$5)/100),""),"")</f>
        <v>0.30804181061877506</v>
      </c>
      <c r="AL180" s="1"/>
      <c r="AM180" s="2"/>
    </row>
    <row r="181" spans="2:39" x14ac:dyDescent="0.2">
      <c r="B181">
        <v>-13.11</v>
      </c>
      <c r="C181">
        <v>47.56</v>
      </c>
      <c r="D181" s="13">
        <f ca="1">IF(B181&lt;&gt;"",TRUNC(B181-Analyse!$AP$8,2),"")</f>
        <v>-13.21</v>
      </c>
      <c r="F181" s="1">
        <f t="shared" ca="1" si="41"/>
        <v>-13.2</v>
      </c>
      <c r="G181" s="12">
        <f ca="1">IF(F181&lt;&gt;"",ROW($D$5)+MATCH(F181,INDIRECT(Analyse!$AR$8):INDIRECT(Analyse!$AS$8)),"")</f>
        <v>182</v>
      </c>
      <c r="H181" s="1" t="str">
        <f t="shared" ca="1" si="28"/>
        <v>D182</v>
      </c>
      <c r="I181" s="1" t="str">
        <f t="shared" ca="1" si="29"/>
        <v>D181</v>
      </c>
      <c r="J181" s="1" t="str">
        <f t="shared" ca="1" si="30"/>
        <v>C182</v>
      </c>
      <c r="K181" s="1" t="str">
        <f t="shared" ca="1" si="31"/>
        <v>C181</v>
      </c>
      <c r="L181" s="10">
        <f t="shared" ca="1" si="32"/>
        <v>-0.58999999999999631</v>
      </c>
      <c r="M181" s="10">
        <f t="shared" ca="1" si="33"/>
        <v>-0.11000000000000121</v>
      </c>
      <c r="N181" s="2">
        <f t="shared" ca="1" si="34"/>
        <v>5.3636363636362709</v>
      </c>
      <c r="O181" s="10">
        <f t="shared" ca="1" si="35"/>
        <v>118.41363636363515</v>
      </c>
      <c r="P181" s="2">
        <f t="shared" ca="1" si="36"/>
        <v>47.613636363636374</v>
      </c>
      <c r="R181" s="1">
        <f t="shared" ca="1" si="37"/>
        <v>-13.2</v>
      </c>
      <c r="S181" s="2">
        <f t="shared" ca="1" si="38"/>
        <v>47.613636363636374</v>
      </c>
      <c r="T181" s="1">
        <f ca="1">IF(R181&lt;0,MATCH(ABS(R181),$R183:$R$1000,0)+ROW($R183)-1,"")</f>
        <v>445</v>
      </c>
      <c r="U181" s="1" t="str">
        <f t="shared" ca="1" si="39"/>
        <v>S445</v>
      </c>
      <c r="V181" s="11">
        <f t="shared" ca="1" si="40"/>
        <v>47.775454545454544</v>
      </c>
      <c r="W181" s="11"/>
      <c r="X181" s="11"/>
      <c r="Y181" s="12">
        <f ca="1">IF(V181&lt;&gt;"",IF(ABS($R181)&lt;0.8*Analyse!$AO$8/2,ABS($V181-$S181)/(INDIRECT($X$5)/100),""),"")</f>
        <v>0.33604561158410884</v>
      </c>
      <c r="AL181" s="1"/>
      <c r="AM181" s="2"/>
    </row>
    <row r="182" spans="2:39" x14ac:dyDescent="0.2">
      <c r="B182">
        <v>-13</v>
      </c>
      <c r="C182">
        <v>48.15</v>
      </c>
      <c r="D182" s="13">
        <f ca="1">IF(B182&lt;&gt;"",TRUNC(B182-Analyse!$AP$8,2),"")</f>
        <v>-13.1</v>
      </c>
      <c r="F182" s="1">
        <f t="shared" ca="1" si="41"/>
        <v>-13.1</v>
      </c>
      <c r="G182" s="12">
        <f ca="1">IF(F182&lt;&gt;"",ROW($D$5)+MATCH(F182,INDIRECT(Analyse!$AR$8):INDIRECT(Analyse!$AS$8)),"")</f>
        <v>183</v>
      </c>
      <c r="H182" s="1" t="str">
        <f t="shared" ca="1" si="28"/>
        <v>D183</v>
      </c>
      <c r="I182" s="1" t="str">
        <f t="shared" ca="1" si="29"/>
        <v>D182</v>
      </c>
      <c r="J182" s="1" t="str">
        <f t="shared" ca="1" si="30"/>
        <v>C183</v>
      </c>
      <c r="K182" s="1" t="str">
        <f t="shared" ca="1" si="31"/>
        <v>C182</v>
      </c>
      <c r="L182" s="10">
        <f t="shared" ca="1" si="32"/>
        <v>0.10000000000000142</v>
      </c>
      <c r="M182" s="10">
        <f t="shared" ca="1" si="33"/>
        <v>-0.10999999999999943</v>
      </c>
      <c r="N182" s="2">
        <f t="shared" ca="1" si="34"/>
        <v>-0.90909090909092671</v>
      </c>
      <c r="O182" s="10">
        <f t="shared" ca="1" si="35"/>
        <v>36.240909090908858</v>
      </c>
      <c r="P182" s="2">
        <f t="shared" ca="1" si="36"/>
        <v>48.15</v>
      </c>
      <c r="R182" s="1">
        <f t="shared" ca="1" si="37"/>
        <v>-13.1</v>
      </c>
      <c r="S182" s="2">
        <f t="shared" ca="1" si="38"/>
        <v>48.15</v>
      </c>
      <c r="T182" s="1">
        <f ca="1">IF(R182&lt;0,MATCH(ABS(R182),$R184:$R$1000,0)+ROW($R184)-1,"")</f>
        <v>444</v>
      </c>
      <c r="U182" s="1" t="str">
        <f t="shared" ca="1" si="39"/>
        <v>S444</v>
      </c>
      <c r="V182" s="11">
        <f t="shared" ca="1" si="40"/>
        <v>48.03</v>
      </c>
      <c r="W182" s="11"/>
      <c r="X182" s="11"/>
      <c r="Y182" s="12">
        <f ca="1">IF(V182&lt;&gt;"",IF(ABS($R182)&lt;0.8*Analyse!$AO$8/2,ABS($V182-$S182)/(INDIRECT($X$5)/100),""),"")</f>
        <v>0.24920236364665593</v>
      </c>
      <c r="AL182" s="1"/>
      <c r="AM182" s="2"/>
    </row>
    <row r="183" spans="2:39" x14ac:dyDescent="0.2">
      <c r="B183">
        <v>-12.89</v>
      </c>
      <c r="C183">
        <v>48.05</v>
      </c>
      <c r="D183" s="13">
        <f ca="1">IF(B183&lt;&gt;"",TRUNC(B183-Analyse!$AP$8,2),"")</f>
        <v>-12.99</v>
      </c>
      <c r="F183" s="1">
        <f t="shared" ca="1" si="41"/>
        <v>-13</v>
      </c>
      <c r="G183" s="12">
        <f ca="1">IF(F183&lt;&gt;"",ROW($D$5)+MATCH(F183,INDIRECT(Analyse!$AR$8):INDIRECT(Analyse!$AS$8)),"")</f>
        <v>183</v>
      </c>
      <c r="H183" s="1" t="str">
        <f t="shared" ca="1" si="28"/>
        <v>D183</v>
      </c>
      <c r="I183" s="1" t="str">
        <f t="shared" ca="1" si="29"/>
        <v>D182</v>
      </c>
      <c r="J183" s="1" t="str">
        <f t="shared" ca="1" si="30"/>
        <v>C183</v>
      </c>
      <c r="K183" s="1" t="str">
        <f t="shared" ca="1" si="31"/>
        <v>C182</v>
      </c>
      <c r="L183" s="10">
        <f t="shared" ca="1" si="32"/>
        <v>0.10000000000000142</v>
      </c>
      <c r="M183" s="10">
        <f t="shared" ca="1" si="33"/>
        <v>-0.10999999999999943</v>
      </c>
      <c r="N183" s="2">
        <f t="shared" ca="1" si="34"/>
        <v>-0.90909090909092671</v>
      </c>
      <c r="O183" s="10">
        <f t="shared" ca="1" si="35"/>
        <v>36.240909090908858</v>
      </c>
      <c r="P183" s="2">
        <f t="shared" ca="1" si="36"/>
        <v>48.059090909090905</v>
      </c>
      <c r="R183" s="1">
        <f t="shared" ca="1" si="37"/>
        <v>-13</v>
      </c>
      <c r="S183" s="2">
        <f t="shared" ca="1" si="38"/>
        <v>48.059090909090905</v>
      </c>
      <c r="T183" s="1">
        <f ca="1">IF(R183&lt;0,MATCH(ABS(R183),$R185:$R$1000,0)+ROW($R185)-1,"")</f>
        <v>443</v>
      </c>
      <c r="U183" s="1" t="str">
        <f t="shared" ca="1" si="39"/>
        <v>S443</v>
      </c>
      <c r="V183" s="11">
        <f t="shared" ca="1" si="40"/>
        <v>47.77</v>
      </c>
      <c r="W183" s="11"/>
      <c r="X183" s="11"/>
      <c r="Y183" s="12">
        <f ca="1">IF(V183&lt;&gt;"",IF(ABS($R183)&lt;0.8*Analyse!$AO$8/2,ABS($V183-$S183)/(INDIRECT($X$5)/100),""),"")</f>
        <v>0.60035114878512363</v>
      </c>
      <c r="AL183" s="1"/>
      <c r="AM183" s="2"/>
    </row>
    <row r="184" spans="2:39" x14ac:dyDescent="0.2">
      <c r="B184">
        <v>-12.8</v>
      </c>
      <c r="C184">
        <v>48.1</v>
      </c>
      <c r="D184" s="13">
        <f ca="1">IF(B184&lt;&gt;"",TRUNC(B184-Analyse!$AP$8,2),"")</f>
        <v>-12.9</v>
      </c>
      <c r="F184" s="1">
        <f t="shared" ca="1" si="41"/>
        <v>-12.9</v>
      </c>
      <c r="G184" s="12">
        <f ca="1">IF(F184&lt;&gt;"",ROW($D$5)+MATCH(F184,INDIRECT(Analyse!$AR$8):INDIRECT(Analyse!$AS$8)),"")</f>
        <v>185</v>
      </c>
      <c r="H184" s="1" t="str">
        <f t="shared" ca="1" si="28"/>
        <v>D185</v>
      </c>
      <c r="I184" s="1" t="str">
        <f t="shared" ca="1" si="29"/>
        <v>D184</v>
      </c>
      <c r="J184" s="1" t="str">
        <f t="shared" ca="1" si="30"/>
        <v>C185</v>
      </c>
      <c r="K184" s="1" t="str">
        <f t="shared" ca="1" si="31"/>
        <v>C184</v>
      </c>
      <c r="L184" s="10">
        <f t="shared" ca="1" si="32"/>
        <v>0.17999999999999972</v>
      </c>
      <c r="M184" s="10">
        <f t="shared" ca="1" si="33"/>
        <v>-0.11000000000000121</v>
      </c>
      <c r="N184" s="2">
        <f t="shared" ca="1" si="34"/>
        <v>-1.6363636363636158</v>
      </c>
      <c r="O184" s="10">
        <f t="shared" ca="1" si="35"/>
        <v>26.990909090909359</v>
      </c>
      <c r="P184" s="2">
        <f t="shared" ca="1" si="36"/>
        <v>48.1</v>
      </c>
      <c r="R184" s="1">
        <f t="shared" ca="1" si="37"/>
        <v>-12.9</v>
      </c>
      <c r="S184" s="2">
        <f t="shared" ca="1" si="38"/>
        <v>48.1</v>
      </c>
      <c r="T184" s="1">
        <f ca="1">IF(R184&lt;0,MATCH(ABS(R184),$R186:$R$1000,0)+ROW($R186)-1,"")</f>
        <v>442</v>
      </c>
      <c r="U184" s="1" t="str">
        <f t="shared" ca="1" si="39"/>
        <v>S442</v>
      </c>
      <c r="V184" s="11">
        <f t="shared" ca="1" si="40"/>
        <v>47.77</v>
      </c>
      <c r="W184" s="11"/>
      <c r="X184" s="11"/>
      <c r="Y184" s="12">
        <f ca="1">IF(V184&lt;&gt;"",IF(ABS($R184)&lt;0.8*Analyse!$AO$8/2,ABS($V184-$S184)/(INDIRECT($X$5)/100),""),"")</f>
        <v>0.68530650002831484</v>
      </c>
      <c r="AL184" s="1"/>
      <c r="AM184" s="2"/>
    </row>
    <row r="185" spans="2:39" x14ac:dyDescent="0.2">
      <c r="B185">
        <v>-12.69</v>
      </c>
      <c r="C185">
        <v>47.92</v>
      </c>
      <c r="D185" s="13">
        <f ca="1">IF(B185&lt;&gt;"",TRUNC(B185-Analyse!$AP$8,2),"")</f>
        <v>-12.79</v>
      </c>
      <c r="F185" s="1">
        <f t="shared" ca="1" si="41"/>
        <v>-12.8</v>
      </c>
      <c r="G185" s="12">
        <f ca="1">IF(F185&lt;&gt;"",ROW($D$5)+MATCH(F185,INDIRECT(Analyse!$AR$8):INDIRECT(Analyse!$AS$8)),"")</f>
        <v>185</v>
      </c>
      <c r="H185" s="1" t="str">
        <f t="shared" ca="1" si="28"/>
        <v>D185</v>
      </c>
      <c r="I185" s="1" t="str">
        <f t="shared" ca="1" si="29"/>
        <v>D184</v>
      </c>
      <c r="J185" s="1" t="str">
        <f t="shared" ca="1" si="30"/>
        <v>C185</v>
      </c>
      <c r="K185" s="1" t="str">
        <f t="shared" ca="1" si="31"/>
        <v>C184</v>
      </c>
      <c r="L185" s="10">
        <f t="shared" ca="1" si="32"/>
        <v>0.17999999999999972</v>
      </c>
      <c r="M185" s="10">
        <f t="shared" ca="1" si="33"/>
        <v>-0.11000000000000121</v>
      </c>
      <c r="N185" s="2">
        <f t="shared" ca="1" si="34"/>
        <v>-1.6363636363636158</v>
      </c>
      <c r="O185" s="10">
        <f t="shared" ca="1" si="35"/>
        <v>26.990909090909359</v>
      </c>
      <c r="P185" s="2">
        <f t="shared" ca="1" si="36"/>
        <v>47.936363636363637</v>
      </c>
      <c r="R185" s="1">
        <f t="shared" ca="1" si="37"/>
        <v>-12.8</v>
      </c>
      <c r="S185" s="2">
        <f t="shared" ca="1" si="38"/>
        <v>47.936363636363637</v>
      </c>
      <c r="T185" s="1">
        <f ca="1">IF(R185&lt;0,MATCH(ABS(R185),$R187:$R$1000,0)+ROW($R187)-1,"")</f>
        <v>441</v>
      </c>
      <c r="U185" s="1" t="str">
        <f t="shared" ca="1" si="39"/>
        <v>S441</v>
      </c>
      <c r="V185" s="11">
        <f t="shared" ca="1" si="40"/>
        <v>47.896000000000001</v>
      </c>
      <c r="W185" s="11"/>
      <c r="X185" s="11"/>
      <c r="Y185" s="12">
        <f ca="1">IF(V185&lt;&gt;"",IF(ABS($R185)&lt;0.8*Analyse!$AO$8/2,ABS($V185-$S185)/(INDIRECT($X$5)/100),""),"")</f>
        <v>8.3822613226604725E-2</v>
      </c>
      <c r="AL185" s="1"/>
      <c r="AM185" s="2"/>
    </row>
    <row r="186" spans="2:39" x14ac:dyDescent="0.2">
      <c r="B186">
        <v>-12.59</v>
      </c>
      <c r="C186">
        <v>47.79</v>
      </c>
      <c r="D186" s="13">
        <f ca="1">IF(B186&lt;&gt;"",TRUNC(B186-Analyse!$AP$8,2),"")</f>
        <v>-12.69</v>
      </c>
      <c r="F186" s="1">
        <f t="shared" ca="1" si="41"/>
        <v>-12.7</v>
      </c>
      <c r="G186" s="12">
        <f ca="1">IF(F186&lt;&gt;"",ROW($D$5)+MATCH(F186,INDIRECT(Analyse!$AR$8):INDIRECT(Analyse!$AS$8)),"")</f>
        <v>186</v>
      </c>
      <c r="H186" s="1" t="str">
        <f t="shared" ca="1" si="28"/>
        <v>D186</v>
      </c>
      <c r="I186" s="1" t="str">
        <f t="shared" ca="1" si="29"/>
        <v>D185</v>
      </c>
      <c r="J186" s="1" t="str">
        <f t="shared" ca="1" si="30"/>
        <v>C186</v>
      </c>
      <c r="K186" s="1" t="str">
        <f t="shared" ca="1" si="31"/>
        <v>C185</v>
      </c>
      <c r="L186" s="10">
        <f t="shared" ca="1" si="32"/>
        <v>0.13000000000000256</v>
      </c>
      <c r="M186" s="10">
        <f t="shared" ca="1" si="33"/>
        <v>-9.9999999999999645E-2</v>
      </c>
      <c r="N186" s="2">
        <f t="shared" ca="1" si="34"/>
        <v>-1.3000000000000302</v>
      </c>
      <c r="O186" s="10">
        <f t="shared" ca="1" si="35"/>
        <v>31.292999999999616</v>
      </c>
      <c r="P186" s="2">
        <f t="shared" ca="1" si="36"/>
        <v>47.802999999999997</v>
      </c>
      <c r="R186" s="1">
        <f t="shared" ca="1" si="37"/>
        <v>-12.7</v>
      </c>
      <c r="S186" s="2">
        <f t="shared" ca="1" si="38"/>
        <v>47.802999999999997</v>
      </c>
      <c r="T186" s="1">
        <f ca="1">IF(R186&lt;0,MATCH(ABS(R186),$R188:$R$1000,0)+ROW($R188)-1,"")</f>
        <v>440</v>
      </c>
      <c r="U186" s="1" t="str">
        <f t="shared" ca="1" si="39"/>
        <v>S440</v>
      </c>
      <c r="V186" s="11">
        <f t="shared" ca="1" si="40"/>
        <v>48.045000000000002</v>
      </c>
      <c r="W186" s="11"/>
      <c r="X186" s="11"/>
      <c r="Y186" s="12">
        <f ca="1">IF(V186&lt;&gt;"",IF(ABS($R186)&lt;0.8*Analyse!$AO$8/2,ABS($V186-$S186)/(INDIRECT($X$5)/100),""),"")</f>
        <v>0.50255810002077606</v>
      </c>
      <c r="AL186" s="1"/>
      <c r="AM186" s="2"/>
    </row>
    <row r="187" spans="2:39" x14ac:dyDescent="0.2">
      <c r="B187">
        <v>-12.51</v>
      </c>
      <c r="C187">
        <v>48.01</v>
      </c>
      <c r="D187" s="13">
        <f ca="1">IF(B187&lt;&gt;"",TRUNC(B187-Analyse!$AP$8,2),"")</f>
        <v>-12.61</v>
      </c>
      <c r="F187" s="1">
        <f t="shared" ca="1" si="41"/>
        <v>-12.6</v>
      </c>
      <c r="G187" s="12">
        <f ca="1">IF(F187&lt;&gt;"",ROW($D$5)+MATCH(F187,INDIRECT(Analyse!$AR$8):INDIRECT(Analyse!$AS$8)),"")</f>
        <v>188</v>
      </c>
      <c r="H187" s="1" t="str">
        <f t="shared" ca="1" si="28"/>
        <v>D188</v>
      </c>
      <c r="I187" s="1" t="str">
        <f t="shared" ca="1" si="29"/>
        <v>D187</v>
      </c>
      <c r="J187" s="1" t="str">
        <f t="shared" ca="1" si="30"/>
        <v>C188</v>
      </c>
      <c r="K187" s="1" t="str">
        <f t="shared" ca="1" si="31"/>
        <v>C187</v>
      </c>
      <c r="L187" s="10">
        <f t="shared" ca="1" si="32"/>
        <v>-8.00000000000054E-2</v>
      </c>
      <c r="M187" s="10">
        <f t="shared" ca="1" si="33"/>
        <v>-0.10999999999999943</v>
      </c>
      <c r="N187" s="2">
        <f t="shared" ca="1" si="34"/>
        <v>0.72727272727278014</v>
      </c>
      <c r="O187" s="10">
        <f t="shared" ca="1" si="35"/>
        <v>57.180909090909758</v>
      </c>
      <c r="P187" s="2">
        <f t="shared" ca="1" si="36"/>
        <v>48.017272727272726</v>
      </c>
      <c r="R187" s="1">
        <f t="shared" ca="1" si="37"/>
        <v>-12.6</v>
      </c>
      <c r="S187" s="2">
        <f t="shared" ca="1" si="38"/>
        <v>48.017272727272726</v>
      </c>
      <c r="T187" s="1">
        <f ca="1">IF(R187&lt;0,MATCH(ABS(R187),$R189:$R$1000,0)+ROW($R189)-1,"")</f>
        <v>439</v>
      </c>
      <c r="U187" s="1" t="str">
        <f t="shared" ca="1" si="39"/>
        <v>S439</v>
      </c>
      <c r="V187" s="11">
        <f t="shared" ca="1" si="40"/>
        <v>48.113999999999997</v>
      </c>
      <c r="W187" s="11"/>
      <c r="X187" s="11"/>
      <c r="Y187" s="12">
        <f ca="1">IF(V187&lt;&gt;"",IF(ABS($R187)&lt;0.8*Analyse!$AO$8/2,ABS($V187-$S187)/(INDIRECT($X$5)/100),""),"")</f>
        <v>0.20087220827276064</v>
      </c>
      <c r="AL187" s="1"/>
      <c r="AM187" s="2"/>
    </row>
    <row r="188" spans="2:39" x14ac:dyDescent="0.2">
      <c r="B188">
        <v>-12.4</v>
      </c>
      <c r="C188">
        <v>48.09</v>
      </c>
      <c r="D188" s="13">
        <f ca="1">IF(B188&lt;&gt;"",TRUNC(B188-Analyse!$AP$8,2),"")</f>
        <v>-12.5</v>
      </c>
      <c r="F188" s="1">
        <f t="shared" ca="1" si="41"/>
        <v>-12.5</v>
      </c>
      <c r="G188" s="12">
        <f ca="1">IF(F188&lt;&gt;"",ROW($D$5)+MATCH(F188,INDIRECT(Analyse!$AR$8):INDIRECT(Analyse!$AS$8)),"")</f>
        <v>189</v>
      </c>
      <c r="H188" s="1" t="str">
        <f t="shared" ca="1" si="28"/>
        <v>D189</v>
      </c>
      <c r="I188" s="1" t="str">
        <f t="shared" ca="1" si="29"/>
        <v>D188</v>
      </c>
      <c r="J188" s="1" t="str">
        <f t="shared" ca="1" si="30"/>
        <v>C189</v>
      </c>
      <c r="K188" s="1" t="str">
        <f t="shared" ca="1" si="31"/>
        <v>C188</v>
      </c>
      <c r="L188" s="10">
        <f t="shared" ca="1" si="32"/>
        <v>0.23000000000000398</v>
      </c>
      <c r="M188" s="10">
        <f t="shared" ca="1" si="33"/>
        <v>-8.9999999999999858E-2</v>
      </c>
      <c r="N188" s="2">
        <f t="shared" ca="1" si="34"/>
        <v>-2.5555555555556038</v>
      </c>
      <c r="O188" s="10">
        <f t="shared" ca="1" si="35"/>
        <v>16.145555555554957</v>
      </c>
      <c r="P188" s="2">
        <f t="shared" ca="1" si="36"/>
        <v>48.09</v>
      </c>
      <c r="R188" s="1">
        <f t="shared" ca="1" si="37"/>
        <v>-12.5</v>
      </c>
      <c r="S188" s="2">
        <f t="shared" ca="1" si="38"/>
        <v>48.09</v>
      </c>
      <c r="T188" s="1">
        <f ca="1">IF(R188&lt;0,MATCH(ABS(R188),$R190:$R$1000,0)+ROW($R190)-1,"")</f>
        <v>438</v>
      </c>
      <c r="U188" s="1" t="str">
        <f t="shared" ca="1" si="39"/>
        <v>S438</v>
      </c>
      <c r="V188" s="11">
        <f t="shared" ca="1" si="40"/>
        <v>47.975999999999999</v>
      </c>
      <c r="W188" s="11"/>
      <c r="X188" s="11"/>
      <c r="Y188" s="12">
        <f ca="1">IF(V188&lt;&gt;"",IF(ABS($R188)&lt;0.8*Analyse!$AO$8/2,ABS($V188-$S188)/(INDIRECT($X$5)/100),""),"")</f>
        <v>0.23674224546433717</v>
      </c>
      <c r="AL188" s="1"/>
      <c r="AM188" s="2"/>
    </row>
    <row r="189" spans="2:39" x14ac:dyDescent="0.2">
      <c r="B189">
        <v>-12.31</v>
      </c>
      <c r="C189">
        <v>47.86</v>
      </c>
      <c r="D189" s="13">
        <f ca="1">IF(B189&lt;&gt;"",TRUNC(B189-Analyse!$AP$8,2),"")</f>
        <v>-12.41</v>
      </c>
      <c r="F189" s="1">
        <f t="shared" ca="1" si="41"/>
        <v>-12.4</v>
      </c>
      <c r="G189" s="12">
        <f ca="1">IF(F189&lt;&gt;"",ROW($D$5)+MATCH(F189,INDIRECT(Analyse!$AR$8):INDIRECT(Analyse!$AS$8)),"")</f>
        <v>190</v>
      </c>
      <c r="H189" s="1" t="str">
        <f t="shared" ca="1" si="28"/>
        <v>D190</v>
      </c>
      <c r="I189" s="1" t="str">
        <f t="shared" ca="1" si="29"/>
        <v>D189</v>
      </c>
      <c r="J189" s="1" t="str">
        <f t="shared" ca="1" si="30"/>
        <v>C190</v>
      </c>
      <c r="K189" s="1" t="str">
        <f t="shared" ca="1" si="31"/>
        <v>C189</v>
      </c>
      <c r="L189" s="10">
        <f t="shared" ca="1" si="32"/>
        <v>-0.60000000000000142</v>
      </c>
      <c r="M189" s="10">
        <f t="shared" ca="1" si="33"/>
        <v>-0.12000000000000099</v>
      </c>
      <c r="N189" s="2">
        <f t="shared" ca="1" si="34"/>
        <v>4.9999999999999707</v>
      </c>
      <c r="O189" s="10">
        <f t="shared" ca="1" si="35"/>
        <v>109.90999999999963</v>
      </c>
      <c r="P189" s="2">
        <f t="shared" ca="1" si="36"/>
        <v>47.909999999999989</v>
      </c>
      <c r="R189" s="1">
        <f t="shared" ca="1" si="37"/>
        <v>-12.4</v>
      </c>
      <c r="S189" s="2">
        <f t="shared" ca="1" si="38"/>
        <v>47.909999999999989</v>
      </c>
      <c r="T189" s="1">
        <f ca="1">IF(R189&lt;0,MATCH(ABS(R189),$R191:$R$1000,0)+ROW($R191)-1,"")</f>
        <v>437</v>
      </c>
      <c r="U189" s="1" t="str">
        <f t="shared" ca="1" si="39"/>
        <v>S437</v>
      </c>
      <c r="V189" s="11">
        <f t="shared" ca="1" si="40"/>
        <v>47.99</v>
      </c>
      <c r="W189" s="11"/>
      <c r="X189" s="11"/>
      <c r="Y189" s="12">
        <f ca="1">IF(V189&lt;&gt;"",IF(ABS($R189)&lt;0.8*Analyse!$AO$8/2,ABS($V189-$S189)/(INDIRECT($X$5)/100),""),"")</f>
        <v>0.16613490909780013</v>
      </c>
      <c r="AL189" s="1"/>
      <c r="AM189" s="2"/>
    </row>
    <row r="190" spans="2:39" x14ac:dyDescent="0.2">
      <c r="B190">
        <v>-12.19</v>
      </c>
      <c r="C190">
        <v>48.46</v>
      </c>
      <c r="D190" s="13">
        <f ca="1">IF(B190&lt;&gt;"",TRUNC(B190-Analyse!$AP$8,2),"")</f>
        <v>-12.29</v>
      </c>
      <c r="F190" s="1">
        <f t="shared" ca="1" si="41"/>
        <v>-12.3</v>
      </c>
      <c r="G190" s="12">
        <f ca="1">IF(F190&lt;&gt;"",ROW($D$5)+MATCH(F190,INDIRECT(Analyse!$AR$8):INDIRECT(Analyse!$AS$8)),"")</f>
        <v>190</v>
      </c>
      <c r="H190" s="1" t="str">
        <f t="shared" ca="1" si="28"/>
        <v>D190</v>
      </c>
      <c r="I190" s="1" t="str">
        <f t="shared" ca="1" si="29"/>
        <v>D189</v>
      </c>
      <c r="J190" s="1" t="str">
        <f t="shared" ca="1" si="30"/>
        <v>C190</v>
      </c>
      <c r="K190" s="1" t="str">
        <f t="shared" ca="1" si="31"/>
        <v>C189</v>
      </c>
      <c r="L190" s="10">
        <f t="shared" ca="1" si="32"/>
        <v>-0.60000000000000142</v>
      </c>
      <c r="M190" s="10">
        <f t="shared" ca="1" si="33"/>
        <v>-0.12000000000000099</v>
      </c>
      <c r="N190" s="2">
        <f t="shared" ca="1" si="34"/>
        <v>4.9999999999999707</v>
      </c>
      <c r="O190" s="10">
        <f t="shared" ca="1" si="35"/>
        <v>109.90999999999963</v>
      </c>
      <c r="P190" s="2">
        <f t="shared" ca="1" si="36"/>
        <v>48.409999999999982</v>
      </c>
      <c r="R190" s="1">
        <f t="shared" ca="1" si="37"/>
        <v>-12.3</v>
      </c>
      <c r="S190" s="2">
        <f t="shared" ca="1" si="38"/>
        <v>48.409999999999982</v>
      </c>
      <c r="T190" s="1">
        <f ca="1">IF(R190&lt;0,MATCH(ABS(R190),$R192:$R$1000,0)+ROW($R192)-1,"")</f>
        <v>436</v>
      </c>
      <c r="U190" s="1" t="str">
        <f t="shared" ca="1" si="39"/>
        <v>S436</v>
      </c>
      <c r="V190" s="11">
        <f t="shared" ca="1" si="40"/>
        <v>48.218181818181819</v>
      </c>
      <c r="W190" s="11"/>
      <c r="X190" s="11"/>
      <c r="Y190" s="12">
        <f ca="1">IF(V190&lt;&gt;"",IF(ABS($R190)&lt;0.8*Analyse!$AO$8/2,ABS($V190-$S190)/(INDIRECT($X$5)/100),""),"")</f>
        <v>0.39834620249576175</v>
      </c>
      <c r="AL190" s="1"/>
      <c r="AM190" s="2"/>
    </row>
    <row r="191" spans="2:39" x14ac:dyDescent="0.2">
      <c r="B191">
        <v>-12.1</v>
      </c>
      <c r="C191">
        <v>47.99</v>
      </c>
      <c r="D191" s="13">
        <f ca="1">IF(B191&lt;&gt;"",TRUNC(B191-Analyse!$AP$8,2),"")</f>
        <v>-12.2</v>
      </c>
      <c r="F191" s="1">
        <f t="shared" ca="1" si="41"/>
        <v>-12.2</v>
      </c>
      <c r="G191" s="12">
        <f ca="1">IF(F191&lt;&gt;"",ROW($D$5)+MATCH(F191,INDIRECT(Analyse!$AR$8):INDIRECT(Analyse!$AS$8)),"")</f>
        <v>192</v>
      </c>
      <c r="H191" s="1" t="str">
        <f t="shared" ca="1" si="28"/>
        <v>D192</v>
      </c>
      <c r="I191" s="1" t="str">
        <f t="shared" ca="1" si="29"/>
        <v>D191</v>
      </c>
      <c r="J191" s="1" t="str">
        <f t="shared" ca="1" si="30"/>
        <v>C192</v>
      </c>
      <c r="K191" s="1" t="str">
        <f t="shared" ca="1" si="31"/>
        <v>C191</v>
      </c>
      <c r="L191" s="10">
        <f t="shared" ca="1" si="32"/>
        <v>-0.12999999999999545</v>
      </c>
      <c r="M191" s="10">
        <f t="shared" ca="1" si="33"/>
        <v>-9.9999999999999645E-2</v>
      </c>
      <c r="N191" s="2">
        <f t="shared" ca="1" si="34"/>
        <v>1.2999999999999592</v>
      </c>
      <c r="O191" s="10">
        <f t="shared" ca="1" si="35"/>
        <v>63.849999999999504</v>
      </c>
      <c r="P191" s="2">
        <f t="shared" ca="1" si="36"/>
        <v>47.99</v>
      </c>
      <c r="R191" s="1">
        <f t="shared" ca="1" si="37"/>
        <v>-12.2</v>
      </c>
      <c r="S191" s="2">
        <f t="shared" ca="1" si="38"/>
        <v>47.99</v>
      </c>
      <c r="T191" s="1">
        <f ca="1">IF(R191&lt;0,MATCH(ABS(R191),$R193:$R$1000,0)+ROW($R193)-1,"")</f>
        <v>435</v>
      </c>
      <c r="U191" s="1" t="str">
        <f t="shared" ca="1" si="39"/>
        <v>S435</v>
      </c>
      <c r="V191" s="11">
        <f t="shared" ca="1" si="40"/>
        <v>48.2</v>
      </c>
      <c r="W191" s="11"/>
      <c r="X191" s="11"/>
      <c r="Y191" s="12">
        <f ca="1">IF(V191&lt;&gt;"",IF(ABS($R191)&lt;0.8*Analyse!$AO$8/2,ABS($V191-$S191)/(INDIRECT($X$5)/100),""),"")</f>
        <v>0.43610413638165896</v>
      </c>
      <c r="AL191" s="1"/>
      <c r="AM191" s="2"/>
    </row>
    <row r="192" spans="2:39" x14ac:dyDescent="0.2">
      <c r="B192">
        <v>-12</v>
      </c>
      <c r="C192">
        <v>48.12</v>
      </c>
      <c r="D192" s="13">
        <f ca="1">IF(B192&lt;&gt;"",TRUNC(B192-Analyse!$AP$8,2),"")</f>
        <v>-12.1</v>
      </c>
      <c r="F192" s="1">
        <f t="shared" ca="1" si="41"/>
        <v>-12.1</v>
      </c>
      <c r="G192" s="12">
        <f ca="1">IF(F192&lt;&gt;"",ROW($D$5)+MATCH(F192,INDIRECT(Analyse!$AR$8):INDIRECT(Analyse!$AS$8)),"")</f>
        <v>193</v>
      </c>
      <c r="H192" s="1" t="str">
        <f t="shared" ca="1" si="28"/>
        <v>D193</v>
      </c>
      <c r="I192" s="1" t="str">
        <f t="shared" ca="1" si="29"/>
        <v>D192</v>
      </c>
      <c r="J192" s="1" t="str">
        <f t="shared" ca="1" si="30"/>
        <v>C193</v>
      </c>
      <c r="K192" s="1" t="str">
        <f t="shared" ca="1" si="31"/>
        <v>C192</v>
      </c>
      <c r="L192" s="10">
        <f t="shared" ca="1" si="32"/>
        <v>-6.0000000000002274E-2</v>
      </c>
      <c r="M192" s="10">
        <f t="shared" ca="1" si="33"/>
        <v>-9.9999999999999645E-2</v>
      </c>
      <c r="N192" s="2">
        <f t="shared" ca="1" si="34"/>
        <v>0.60000000000002485</v>
      </c>
      <c r="O192" s="10">
        <f t="shared" ca="1" si="35"/>
        <v>55.380000000000294</v>
      </c>
      <c r="P192" s="2">
        <f t="shared" ca="1" si="36"/>
        <v>48.11999999999999</v>
      </c>
      <c r="R192" s="1">
        <f t="shared" ca="1" si="37"/>
        <v>-12.1</v>
      </c>
      <c r="S192" s="2">
        <f t="shared" ca="1" si="38"/>
        <v>48.11999999999999</v>
      </c>
      <c r="T192" s="1">
        <f ca="1">IF(R192&lt;0,MATCH(ABS(R192),$R194:$R$1000,0)+ROW($R194)-1,"")</f>
        <v>434</v>
      </c>
      <c r="U192" s="1" t="str">
        <f t="shared" ca="1" si="39"/>
        <v>S434</v>
      </c>
      <c r="V192" s="11">
        <f t="shared" ca="1" si="40"/>
        <v>47.963636363636361</v>
      </c>
      <c r="W192" s="11"/>
      <c r="X192" s="11"/>
      <c r="Y192" s="12">
        <f ca="1">IF(V192&lt;&gt;"",IF(ABS($R192)&lt;0.8*Analyse!$AO$8/2,ABS($V192-$S192)/(INDIRECT($X$5)/100),""),"")</f>
        <v>0.32471823141836181</v>
      </c>
      <c r="AL192" s="1"/>
      <c r="AM192" s="2"/>
    </row>
    <row r="193" spans="2:39" x14ac:dyDescent="0.2">
      <c r="B193">
        <v>-11.9</v>
      </c>
      <c r="C193">
        <v>48.18</v>
      </c>
      <c r="D193" s="13">
        <f ca="1">IF(B193&lt;&gt;"",TRUNC(B193-Analyse!$AP$8,2),"")</f>
        <v>-12</v>
      </c>
      <c r="F193" s="1">
        <f t="shared" ca="1" si="41"/>
        <v>-12</v>
      </c>
      <c r="G193" s="12">
        <f ca="1">IF(F193&lt;&gt;"",ROW($D$5)+MATCH(F193,INDIRECT(Analyse!$AR$8):INDIRECT(Analyse!$AS$8)),"")</f>
        <v>194</v>
      </c>
      <c r="H193" s="1" t="str">
        <f t="shared" ca="1" si="28"/>
        <v>D194</v>
      </c>
      <c r="I193" s="1" t="str">
        <f t="shared" ca="1" si="29"/>
        <v>D193</v>
      </c>
      <c r="J193" s="1" t="str">
        <f t="shared" ca="1" si="30"/>
        <v>C194</v>
      </c>
      <c r="K193" s="1" t="str">
        <f t="shared" ca="1" si="31"/>
        <v>C193</v>
      </c>
      <c r="L193" s="10">
        <f t="shared" ca="1" si="32"/>
        <v>-9.0000000000003411E-2</v>
      </c>
      <c r="M193" s="10">
        <f t="shared" ca="1" si="33"/>
        <v>-9.9999999999999645E-2</v>
      </c>
      <c r="N193" s="2">
        <f t="shared" ca="1" si="34"/>
        <v>0.90000000000003733</v>
      </c>
      <c r="O193" s="10">
        <f t="shared" ca="1" si="35"/>
        <v>58.980000000000445</v>
      </c>
      <c r="P193" s="2">
        <f t="shared" ca="1" si="36"/>
        <v>48.179999999999993</v>
      </c>
      <c r="R193" s="1">
        <f t="shared" ca="1" si="37"/>
        <v>-12</v>
      </c>
      <c r="S193" s="2">
        <f t="shared" ca="1" si="38"/>
        <v>48.179999999999993</v>
      </c>
      <c r="T193" s="1">
        <f ca="1">IF(R193&lt;0,MATCH(ABS(R193),$R195:$R$1000,0)+ROW($R195)-1,"")</f>
        <v>433</v>
      </c>
      <c r="U193" s="1" t="str">
        <f t="shared" ca="1" si="39"/>
        <v>S433</v>
      </c>
      <c r="V193" s="11">
        <f t="shared" ca="1" si="40"/>
        <v>48.291000000000004</v>
      </c>
      <c r="W193" s="11"/>
      <c r="X193" s="11"/>
      <c r="Y193" s="12">
        <f ca="1">IF(V193&lt;&gt;"",IF(ABS($R193)&lt;0.8*Analyse!$AO$8/2,ABS($V193-$S193)/(INDIRECT($X$5)/100),""),"")</f>
        <v>0.23051218637318516</v>
      </c>
      <c r="AL193" s="1"/>
      <c r="AM193" s="2"/>
    </row>
    <row r="194" spans="2:39" x14ac:dyDescent="0.2">
      <c r="B194">
        <v>-11.8</v>
      </c>
      <c r="C194">
        <v>48.27</v>
      </c>
      <c r="D194" s="13">
        <f ca="1">IF(B194&lt;&gt;"",TRUNC(B194-Analyse!$AP$8,2),"")</f>
        <v>-11.9</v>
      </c>
      <c r="F194" s="1">
        <f t="shared" ca="1" si="41"/>
        <v>-11.9</v>
      </c>
      <c r="G194" s="12">
        <f ca="1">IF(F194&lt;&gt;"",ROW($D$5)+MATCH(F194,INDIRECT(Analyse!$AR$8):INDIRECT(Analyse!$AS$8)),"")</f>
        <v>195</v>
      </c>
      <c r="H194" s="1" t="str">
        <f t="shared" ca="1" si="28"/>
        <v>D195</v>
      </c>
      <c r="I194" s="1" t="str">
        <f t="shared" ca="1" si="29"/>
        <v>D194</v>
      </c>
      <c r="J194" s="1" t="str">
        <f t="shared" ca="1" si="30"/>
        <v>C195</v>
      </c>
      <c r="K194" s="1" t="str">
        <f t="shared" ca="1" si="31"/>
        <v>C194</v>
      </c>
      <c r="L194" s="10">
        <f t="shared" ca="1" si="32"/>
        <v>0.23000000000000398</v>
      </c>
      <c r="M194" s="10">
        <f t="shared" ca="1" si="33"/>
        <v>-8.9999999999999858E-2</v>
      </c>
      <c r="N194" s="2">
        <f t="shared" ca="1" si="34"/>
        <v>-2.5555555555556038</v>
      </c>
      <c r="O194" s="10">
        <f t="shared" ca="1" si="35"/>
        <v>17.858888888888316</v>
      </c>
      <c r="P194" s="2">
        <f t="shared" ca="1" si="36"/>
        <v>48.27</v>
      </c>
      <c r="R194" s="1">
        <f t="shared" ca="1" si="37"/>
        <v>-11.9</v>
      </c>
      <c r="S194" s="2">
        <f t="shared" ca="1" si="38"/>
        <v>48.27</v>
      </c>
      <c r="T194" s="1">
        <f ca="1">IF(R194&lt;0,MATCH(ABS(R194),$R196:$R$1000,0)+ROW($R196)-1,"")</f>
        <v>432</v>
      </c>
      <c r="U194" s="1" t="str">
        <f t="shared" ca="1" si="39"/>
        <v>S432</v>
      </c>
      <c r="V194" s="11">
        <f t="shared" ca="1" si="40"/>
        <v>48.318333333333335</v>
      </c>
      <c r="W194" s="11"/>
      <c r="X194" s="11"/>
      <c r="Y194" s="12">
        <f ca="1">IF(V194&lt;&gt;"",IF(ABS($R194)&lt;0.8*Analyse!$AO$8/2,ABS($V194-$S194)/(INDIRECT($X$5)/100),""),"")</f>
        <v>0.10037317424656914</v>
      </c>
      <c r="AL194" s="1"/>
      <c r="AM194" s="2"/>
    </row>
    <row r="195" spans="2:39" x14ac:dyDescent="0.2">
      <c r="B195">
        <v>-11.71</v>
      </c>
      <c r="C195">
        <v>48.04</v>
      </c>
      <c r="D195" s="13">
        <f ca="1">IF(B195&lt;&gt;"",TRUNC(B195-Analyse!$AP$8,2),"")</f>
        <v>-11.81</v>
      </c>
      <c r="F195" s="1">
        <f t="shared" ca="1" si="41"/>
        <v>-11.8</v>
      </c>
      <c r="G195" s="12">
        <f ca="1">IF(F195&lt;&gt;"",ROW($D$5)+MATCH(F195,INDIRECT(Analyse!$AR$8):INDIRECT(Analyse!$AS$8)),"")</f>
        <v>196</v>
      </c>
      <c r="H195" s="1" t="str">
        <f t="shared" ca="1" si="28"/>
        <v>D196</v>
      </c>
      <c r="I195" s="1" t="str">
        <f t="shared" ca="1" si="29"/>
        <v>D195</v>
      </c>
      <c r="J195" s="1" t="str">
        <f t="shared" ca="1" si="30"/>
        <v>C196</v>
      </c>
      <c r="K195" s="1" t="str">
        <f t="shared" ca="1" si="31"/>
        <v>C195</v>
      </c>
      <c r="L195" s="10">
        <f t="shared" ca="1" si="32"/>
        <v>-5.0000000000004263E-2</v>
      </c>
      <c r="M195" s="10">
        <f t="shared" ca="1" si="33"/>
        <v>-0.11000000000000121</v>
      </c>
      <c r="N195" s="2">
        <f t="shared" ca="1" si="34"/>
        <v>0.45454545454548834</v>
      </c>
      <c r="O195" s="10">
        <f t="shared" ca="1" si="35"/>
        <v>53.408181818182214</v>
      </c>
      <c r="P195" s="2">
        <f t="shared" ca="1" si="36"/>
        <v>48.04454545454545</v>
      </c>
      <c r="R195" s="1">
        <f t="shared" ca="1" si="37"/>
        <v>-11.8</v>
      </c>
      <c r="S195" s="2">
        <f t="shared" ca="1" si="38"/>
        <v>48.04454545454545</v>
      </c>
      <c r="T195" s="1">
        <f ca="1">IF(R195&lt;0,MATCH(ABS(R195),$R197:$R$1000,0)+ROW($R197)-1,"")</f>
        <v>431</v>
      </c>
      <c r="U195" s="1" t="str">
        <f t="shared" ca="1" si="39"/>
        <v>S431</v>
      </c>
      <c r="V195" s="11">
        <f t="shared" ca="1" si="40"/>
        <v>48.201666666666668</v>
      </c>
      <c r="W195" s="11"/>
      <c r="X195" s="11"/>
      <c r="Y195" s="12">
        <f ca="1">IF(V195&lt;&gt;"",IF(ABS($R195)&lt;0.8*Analyse!$AO$8/2,ABS($V195-$S195)/(INDIRECT($X$5)/100),""),"")</f>
        <v>0.32629147866363395</v>
      </c>
      <c r="AL195" s="1"/>
      <c r="AM195" s="2"/>
    </row>
    <row r="196" spans="2:39" x14ac:dyDescent="0.2">
      <c r="B196">
        <v>-11.6</v>
      </c>
      <c r="C196">
        <v>48.09</v>
      </c>
      <c r="D196" s="13">
        <f ca="1">IF(B196&lt;&gt;"",TRUNC(B196-Analyse!$AP$8,2),"")</f>
        <v>-11.7</v>
      </c>
      <c r="F196" s="1">
        <f t="shared" ca="1" si="41"/>
        <v>-11.7</v>
      </c>
      <c r="G196" s="12">
        <f ca="1">IF(F196&lt;&gt;"",ROW($D$5)+MATCH(F196,INDIRECT(Analyse!$AR$8):INDIRECT(Analyse!$AS$8)),"")</f>
        <v>197</v>
      </c>
      <c r="H196" s="1" t="str">
        <f t="shared" ca="1" si="28"/>
        <v>D197</v>
      </c>
      <c r="I196" s="1" t="str">
        <f t="shared" ca="1" si="29"/>
        <v>D196</v>
      </c>
      <c r="J196" s="1" t="str">
        <f t="shared" ca="1" si="30"/>
        <v>C197</v>
      </c>
      <c r="K196" s="1" t="str">
        <f t="shared" ca="1" si="31"/>
        <v>C196</v>
      </c>
      <c r="L196" s="10">
        <f t="shared" ca="1" si="32"/>
        <v>-7.9999999999998295E-2</v>
      </c>
      <c r="M196" s="10">
        <f t="shared" ca="1" si="33"/>
        <v>-9.9999999999999645E-2</v>
      </c>
      <c r="N196" s="2">
        <f t="shared" ca="1" si="34"/>
        <v>0.79999999999998583</v>
      </c>
      <c r="O196" s="10">
        <f t="shared" ca="1" si="35"/>
        <v>57.449999999999839</v>
      </c>
      <c r="P196" s="2">
        <f t="shared" ca="1" si="36"/>
        <v>48.09</v>
      </c>
      <c r="R196" s="1">
        <f t="shared" ca="1" si="37"/>
        <v>-11.7</v>
      </c>
      <c r="S196" s="2">
        <f t="shared" ca="1" si="38"/>
        <v>48.09</v>
      </c>
      <c r="T196" s="1">
        <f ca="1">IF(R196&lt;0,MATCH(ABS(R196),$R198:$R$1000,0)+ROW($R198)-1,"")</f>
        <v>430</v>
      </c>
      <c r="U196" s="1" t="str">
        <f t="shared" ca="1" si="39"/>
        <v>S430</v>
      </c>
      <c r="V196" s="11">
        <f t="shared" ca="1" si="40"/>
        <v>48.225833333333341</v>
      </c>
      <c r="W196" s="11"/>
      <c r="X196" s="11"/>
      <c r="Y196" s="12">
        <f ca="1">IF(V196&lt;&gt;"",IF(ABS($R196)&lt;0.8*Analyse!$AO$8/2,ABS($V196-$S196)/(INDIRECT($X$5)/100),""),"")</f>
        <v>0.28208323107227146</v>
      </c>
      <c r="AL196" s="1"/>
      <c r="AM196" s="2"/>
    </row>
    <row r="197" spans="2:39" x14ac:dyDescent="0.2">
      <c r="B197">
        <v>-11.5</v>
      </c>
      <c r="C197">
        <v>48.17</v>
      </c>
      <c r="D197" s="13">
        <f ca="1">IF(B197&lt;&gt;"",TRUNC(B197-Analyse!$AP$8,2),"")</f>
        <v>-11.6</v>
      </c>
      <c r="F197" s="1">
        <f t="shared" ca="1" si="41"/>
        <v>-11.6</v>
      </c>
      <c r="G197" s="12">
        <f ca="1">IF(F197&lt;&gt;"",ROW($D$5)+MATCH(F197,INDIRECT(Analyse!$AR$8):INDIRECT(Analyse!$AS$8)),"")</f>
        <v>198</v>
      </c>
      <c r="H197" s="1" t="str">
        <f t="shared" ca="1" si="28"/>
        <v>D198</v>
      </c>
      <c r="I197" s="1" t="str">
        <f t="shared" ca="1" si="29"/>
        <v>D197</v>
      </c>
      <c r="J197" s="1" t="str">
        <f t="shared" ca="1" si="30"/>
        <v>C198</v>
      </c>
      <c r="K197" s="1" t="str">
        <f t="shared" ca="1" si="31"/>
        <v>C197</v>
      </c>
      <c r="L197" s="10">
        <f t="shared" ca="1" si="32"/>
        <v>-0.25</v>
      </c>
      <c r="M197" s="10">
        <f t="shared" ca="1" si="33"/>
        <v>-0.10999999999999943</v>
      </c>
      <c r="N197" s="2">
        <f t="shared" ca="1" si="34"/>
        <v>2.2727272727272845</v>
      </c>
      <c r="O197" s="10">
        <f t="shared" ca="1" si="35"/>
        <v>74.533636363636504</v>
      </c>
      <c r="P197" s="2">
        <f t="shared" ca="1" si="36"/>
        <v>48.17</v>
      </c>
      <c r="R197" s="1">
        <f t="shared" ca="1" si="37"/>
        <v>-11.6</v>
      </c>
      <c r="S197" s="2">
        <f t="shared" ca="1" si="38"/>
        <v>48.17</v>
      </c>
      <c r="T197" s="1">
        <f ca="1">IF(R197&lt;0,MATCH(ABS(R197),$R199:$R$1000,0)+ROW($R199)-1,"")</f>
        <v>429</v>
      </c>
      <c r="U197" s="1" t="str">
        <f t="shared" ca="1" si="39"/>
        <v>S429</v>
      </c>
      <c r="V197" s="11">
        <f t="shared" ca="1" si="40"/>
        <v>48.384166666666673</v>
      </c>
      <c r="W197" s="11"/>
      <c r="X197" s="11"/>
      <c r="Y197" s="12">
        <f ca="1">IF(V197&lt;&gt;"",IF(ABS($R197)&lt;0.8*Analyse!$AO$8/2,ABS($V197-$S197)/(INDIRECT($X$5)/100),""),"")</f>
        <v>0.44475699623050824</v>
      </c>
      <c r="AL197" s="1"/>
      <c r="AM197" s="2"/>
    </row>
    <row r="198" spans="2:39" x14ac:dyDescent="0.2">
      <c r="B198">
        <v>-11.39</v>
      </c>
      <c r="C198">
        <v>48.42</v>
      </c>
      <c r="D198" s="13">
        <f ca="1">IF(B198&lt;&gt;"",TRUNC(B198-Analyse!$AP$8,2),"")</f>
        <v>-11.49</v>
      </c>
      <c r="F198" s="1">
        <f t="shared" ca="1" si="41"/>
        <v>-11.5</v>
      </c>
      <c r="G198" s="12">
        <f ca="1">IF(F198&lt;&gt;"",ROW($D$5)+MATCH(F198,INDIRECT(Analyse!$AR$8):INDIRECT(Analyse!$AS$8)),"")</f>
        <v>198</v>
      </c>
      <c r="H198" s="1" t="str">
        <f t="shared" ref="H198:H261" ca="1" si="42">IF(G198&lt;&gt;"","D"&amp;$G198,"")</f>
        <v>D198</v>
      </c>
      <c r="I198" s="1" t="str">
        <f t="shared" ref="I198:I261" ca="1" si="43">"D"&amp;TEXT($G198-1,"0")</f>
        <v>D197</v>
      </c>
      <c r="J198" s="1" t="str">
        <f t="shared" ref="J198:J261" ca="1" si="44">"C"&amp;$G198</f>
        <v>C198</v>
      </c>
      <c r="K198" s="1" t="str">
        <f t="shared" ref="K198:K261" ca="1" si="45">"C"&amp;TEXT($G198-1,"0")</f>
        <v>C197</v>
      </c>
      <c r="L198" s="10">
        <f t="shared" ref="L198:L261" ca="1" si="46">IF(INDIRECT(J198)&lt;&gt;"",INDIRECT(K198)-INDIRECT(J198),"")</f>
        <v>-0.25</v>
      </c>
      <c r="M198" s="10">
        <f t="shared" ref="M198:M261" ca="1" si="47">IF(L198&lt;&gt;"",INDIRECT(I198)-INDIRECT(H198),"")</f>
        <v>-0.10999999999999943</v>
      </c>
      <c r="N198" s="2">
        <f t="shared" ref="N198:N261" ca="1" si="48">IF(M198&lt;&gt;"",L198/M198,"")</f>
        <v>2.2727272727272845</v>
      </c>
      <c r="O198" s="10">
        <f t="shared" ref="O198:O261" ca="1" si="49">IF(N198&lt;&gt;"",INDIRECT(K198)-N198*INDIRECT(I198),"")</f>
        <v>74.533636363636504</v>
      </c>
      <c r="P198" s="2">
        <f t="shared" ref="P198:P261" ca="1" si="50">IF(O198&lt;&gt;"",N198*F198+O198,"")</f>
        <v>48.397272727272735</v>
      </c>
      <c r="R198" s="1">
        <f t="shared" ref="R198:R261" ca="1" si="51">F198</f>
        <v>-11.5</v>
      </c>
      <c r="S198" s="2">
        <f t="shared" ref="S198:S261" ca="1" si="52">P198</f>
        <v>48.397272727272735</v>
      </c>
      <c r="T198" s="1">
        <f ca="1">IF(R198&lt;0,MATCH(ABS(R198),$R200:$R$1000,0)+ROW($R200)-1,"")</f>
        <v>428</v>
      </c>
      <c r="U198" s="1" t="str">
        <f t="shared" ref="U198:U261" ca="1" si="53">IF(T198&lt;&gt;"","S"&amp;T198,"")</f>
        <v>S428</v>
      </c>
      <c r="V198" s="11">
        <f t="shared" ref="V198:V261" ca="1" si="54">IF(U198&lt;&gt;"",INDIRECT(U198),"")</f>
        <v>48.274000000000001</v>
      </c>
      <c r="W198" s="11"/>
      <c r="X198" s="11"/>
      <c r="Y198" s="12">
        <f ca="1">IF(V198&lt;&gt;"",IF(ABS($R198)&lt;0.8*Analyse!$AO$8/2,ABS($V198-$S198)/(INDIRECT($X$5)/100),""),"")</f>
        <v>0.25599879174613072</v>
      </c>
      <c r="AL198" s="1"/>
      <c r="AM198" s="2"/>
    </row>
    <row r="199" spans="2:39" x14ac:dyDescent="0.2">
      <c r="B199">
        <v>-11.29</v>
      </c>
      <c r="C199">
        <v>48.25</v>
      </c>
      <c r="D199" s="13">
        <f ca="1">IF(B199&lt;&gt;"",TRUNC(B199-Analyse!$AP$8,2),"")</f>
        <v>-11.39</v>
      </c>
      <c r="F199" s="1">
        <f t="shared" ref="F199:F262" ca="1" si="55">IF(B199&lt;&gt;"",ROUND(F198+0.1,1),"")</f>
        <v>-11.4</v>
      </c>
      <c r="G199" s="12">
        <f ca="1">IF(F199&lt;&gt;"",ROW($D$5)+MATCH(F199,INDIRECT(Analyse!$AR$8):INDIRECT(Analyse!$AS$8)),"")</f>
        <v>199</v>
      </c>
      <c r="H199" s="1" t="str">
        <f t="shared" ca="1" si="42"/>
        <v>D199</v>
      </c>
      <c r="I199" s="1" t="str">
        <f t="shared" ca="1" si="43"/>
        <v>D198</v>
      </c>
      <c r="J199" s="1" t="str">
        <f t="shared" ca="1" si="44"/>
        <v>C199</v>
      </c>
      <c r="K199" s="1" t="str">
        <f t="shared" ca="1" si="45"/>
        <v>C198</v>
      </c>
      <c r="L199" s="10">
        <f t="shared" ca="1" si="46"/>
        <v>0.17000000000000171</v>
      </c>
      <c r="M199" s="10">
        <f t="shared" ca="1" si="47"/>
        <v>-9.9999999999999645E-2</v>
      </c>
      <c r="N199" s="2">
        <f t="shared" ca="1" si="48"/>
        <v>-1.700000000000023</v>
      </c>
      <c r="O199" s="10">
        <f t="shared" ca="1" si="49"/>
        <v>28.886999999999738</v>
      </c>
      <c r="P199" s="2">
        <f t="shared" ca="1" si="50"/>
        <v>48.266999999999996</v>
      </c>
      <c r="R199" s="1">
        <f t="shared" ca="1" si="51"/>
        <v>-11.4</v>
      </c>
      <c r="S199" s="2">
        <f t="shared" ca="1" si="52"/>
        <v>48.266999999999996</v>
      </c>
      <c r="T199" s="1">
        <f ca="1">IF(R199&lt;0,MATCH(ABS(R199),$R201:$R$1000,0)+ROW($R201)-1,"")</f>
        <v>427</v>
      </c>
      <c r="U199" s="1" t="str">
        <f t="shared" ca="1" si="53"/>
        <v>S427</v>
      </c>
      <c r="V199" s="11">
        <f t="shared" ca="1" si="54"/>
        <v>48.161000000000001</v>
      </c>
      <c r="W199" s="11"/>
      <c r="X199" s="11"/>
      <c r="Y199" s="12">
        <f ca="1">IF(V199&lt;&gt;"",IF(ABS($R199)&lt;0.8*Analyse!$AO$8/2,ABS($V199-$S199)/(INDIRECT($X$5)/100),""),"")</f>
        <v>0.22012875455453942</v>
      </c>
      <c r="AL199" s="1"/>
      <c r="AM199" s="2"/>
    </row>
    <row r="200" spans="2:39" x14ac:dyDescent="0.2">
      <c r="B200">
        <v>-11.21</v>
      </c>
      <c r="C200">
        <v>47.95</v>
      </c>
      <c r="D200" s="13">
        <f ca="1">IF(B200&lt;&gt;"",TRUNC(B200-Analyse!$AP$8,2),"")</f>
        <v>-11.31</v>
      </c>
      <c r="F200" s="1">
        <f t="shared" ca="1" si="55"/>
        <v>-11.3</v>
      </c>
      <c r="G200" s="12">
        <f ca="1">IF(F200&lt;&gt;"",ROW($D$5)+MATCH(F200,INDIRECT(Analyse!$AR$8):INDIRECT(Analyse!$AS$8)),"")</f>
        <v>201</v>
      </c>
      <c r="H200" s="1" t="str">
        <f t="shared" ca="1" si="42"/>
        <v>D201</v>
      </c>
      <c r="I200" s="1" t="str">
        <f t="shared" ca="1" si="43"/>
        <v>D200</v>
      </c>
      <c r="J200" s="1" t="str">
        <f t="shared" ca="1" si="44"/>
        <v>C201</v>
      </c>
      <c r="K200" s="1" t="str">
        <f t="shared" ca="1" si="45"/>
        <v>C200</v>
      </c>
      <c r="L200" s="10">
        <f t="shared" ca="1" si="46"/>
        <v>-0.14000000000000057</v>
      </c>
      <c r="M200" s="10">
        <f t="shared" ca="1" si="47"/>
        <v>-0.12000000000000099</v>
      </c>
      <c r="N200" s="2">
        <f t="shared" ca="1" si="48"/>
        <v>1.1666666666666616</v>
      </c>
      <c r="O200" s="10">
        <f t="shared" ca="1" si="49"/>
        <v>61.144999999999946</v>
      </c>
      <c r="P200" s="2">
        <f t="shared" ca="1" si="50"/>
        <v>47.961666666666673</v>
      </c>
      <c r="R200" s="1">
        <f t="shared" ca="1" si="51"/>
        <v>-11.3</v>
      </c>
      <c r="S200" s="2">
        <f t="shared" ca="1" si="52"/>
        <v>47.961666666666673</v>
      </c>
      <c r="T200" s="1">
        <f ca="1">IF(R200&lt;0,MATCH(ABS(R200),$R202:$R$1000,0)+ROW($R202)-1,"")</f>
        <v>426</v>
      </c>
      <c r="U200" s="1" t="str">
        <f t="shared" ca="1" si="53"/>
        <v>S426</v>
      </c>
      <c r="V200" s="11">
        <f t="shared" ca="1" si="54"/>
        <v>48.221999999999994</v>
      </c>
      <c r="W200" s="11"/>
      <c r="X200" s="11"/>
      <c r="Y200" s="12">
        <f ca="1">IF(V200&lt;&gt;"",IF(ABS($R200)&lt;0.8*Analyse!$AO$8/2,ABS($V200-$S200)/(INDIRECT($X$5)/100),""),"")</f>
        <v>0.54063068335564801</v>
      </c>
      <c r="AL200" s="1"/>
      <c r="AM200" s="2"/>
    </row>
    <row r="201" spans="2:39" x14ac:dyDescent="0.2">
      <c r="B201">
        <v>-11.09</v>
      </c>
      <c r="C201">
        <v>48.09</v>
      </c>
      <c r="D201" s="13">
        <f ca="1">IF(B201&lt;&gt;"",TRUNC(B201-Analyse!$AP$8,2),"")</f>
        <v>-11.19</v>
      </c>
      <c r="F201" s="1">
        <f t="shared" ca="1" si="55"/>
        <v>-11.2</v>
      </c>
      <c r="G201" s="12">
        <f ca="1">IF(F201&lt;&gt;"",ROW($D$5)+MATCH(F201,INDIRECT(Analyse!$AR$8):INDIRECT(Analyse!$AS$8)),"")</f>
        <v>201</v>
      </c>
      <c r="H201" s="1" t="str">
        <f t="shared" ca="1" si="42"/>
        <v>D201</v>
      </c>
      <c r="I201" s="1" t="str">
        <f t="shared" ca="1" si="43"/>
        <v>D200</v>
      </c>
      <c r="J201" s="1" t="str">
        <f t="shared" ca="1" si="44"/>
        <v>C201</v>
      </c>
      <c r="K201" s="1" t="str">
        <f t="shared" ca="1" si="45"/>
        <v>C200</v>
      </c>
      <c r="L201" s="10">
        <f t="shared" ca="1" si="46"/>
        <v>-0.14000000000000057</v>
      </c>
      <c r="M201" s="10">
        <f t="shared" ca="1" si="47"/>
        <v>-0.12000000000000099</v>
      </c>
      <c r="N201" s="2">
        <f t="shared" ca="1" si="48"/>
        <v>1.1666666666666616</v>
      </c>
      <c r="O201" s="10">
        <f t="shared" ca="1" si="49"/>
        <v>61.144999999999946</v>
      </c>
      <c r="P201" s="2">
        <f t="shared" ca="1" si="50"/>
        <v>48.078333333333333</v>
      </c>
      <c r="R201" s="1">
        <f t="shared" ca="1" si="51"/>
        <v>-11.2</v>
      </c>
      <c r="S201" s="2">
        <f t="shared" ca="1" si="52"/>
        <v>48.078333333333333</v>
      </c>
      <c r="T201" s="1">
        <f ca="1">IF(R201&lt;0,MATCH(ABS(R201),$R203:$R$1000,0)+ROW($R203)-1,"")</f>
        <v>425</v>
      </c>
      <c r="U201" s="1" t="str">
        <f t="shared" ca="1" si="53"/>
        <v>S425</v>
      </c>
      <c r="V201" s="11">
        <f t="shared" ca="1" si="54"/>
        <v>48.32</v>
      </c>
      <c r="W201" s="11"/>
      <c r="X201" s="11"/>
      <c r="Y201" s="12">
        <f ca="1">IF(V201&lt;&gt;"",IF(ABS($R201)&lt;0.8*Analyse!$AO$8/2,ABS($V201-$S201)/(INDIRECT($X$5)/100),""),"")</f>
        <v>0.50186587123286042</v>
      </c>
      <c r="AL201" s="1"/>
      <c r="AM201" s="2"/>
    </row>
    <row r="202" spans="2:39" x14ac:dyDescent="0.2">
      <c r="B202">
        <v>-11.01</v>
      </c>
      <c r="C202">
        <v>48.26</v>
      </c>
      <c r="D202" s="13">
        <f ca="1">IF(B202&lt;&gt;"",TRUNC(B202-Analyse!$AP$8,2),"")</f>
        <v>-11.11</v>
      </c>
      <c r="F202" s="1">
        <f t="shared" ca="1" si="55"/>
        <v>-11.1</v>
      </c>
      <c r="G202" s="12">
        <f ca="1">IF(F202&lt;&gt;"",ROW($D$5)+MATCH(F202,INDIRECT(Analyse!$AR$8):INDIRECT(Analyse!$AS$8)),"")</f>
        <v>203</v>
      </c>
      <c r="H202" s="1" t="str">
        <f t="shared" ca="1" si="42"/>
        <v>D203</v>
      </c>
      <c r="I202" s="1" t="str">
        <f t="shared" ca="1" si="43"/>
        <v>D202</v>
      </c>
      <c r="J202" s="1" t="str">
        <f t="shared" ca="1" si="44"/>
        <v>C203</v>
      </c>
      <c r="K202" s="1" t="str">
        <f t="shared" ca="1" si="45"/>
        <v>C202</v>
      </c>
      <c r="L202" s="10">
        <f t="shared" ca="1" si="46"/>
        <v>-7.0000000000000284E-2</v>
      </c>
      <c r="M202" s="10">
        <f t="shared" ca="1" si="47"/>
        <v>-0.10999999999999943</v>
      </c>
      <c r="N202" s="2">
        <f t="shared" ca="1" si="48"/>
        <v>0.63636363636364224</v>
      </c>
      <c r="O202" s="10">
        <f t="shared" ca="1" si="49"/>
        <v>55.330000000000062</v>
      </c>
      <c r="P202" s="2">
        <f t="shared" ca="1" si="50"/>
        <v>48.266363636363636</v>
      </c>
      <c r="R202" s="1">
        <f t="shared" ca="1" si="51"/>
        <v>-11.1</v>
      </c>
      <c r="S202" s="2">
        <f t="shared" ca="1" si="52"/>
        <v>48.266363636363636</v>
      </c>
      <c r="T202" s="1">
        <f ca="1">IF(R202&lt;0,MATCH(ABS(R202),$R204:$R$1000,0)+ROW($R204)-1,"")</f>
        <v>424</v>
      </c>
      <c r="U202" s="1" t="str">
        <f t="shared" ca="1" si="53"/>
        <v>S424</v>
      </c>
      <c r="V202" s="11">
        <f t="shared" ca="1" si="54"/>
        <v>48.307500000000005</v>
      </c>
      <c r="W202" s="11"/>
      <c r="X202" s="11"/>
      <c r="Y202" s="12">
        <f ca="1">IF(V202&lt;&gt;"",IF(ABS($R202)&lt;0.8*Analyse!$AO$8/2,ABS($V202-$S202)/(INDIRECT($X$5)/100),""),"")</f>
        <v>8.5427325416764024E-2</v>
      </c>
      <c r="AL202" s="1"/>
      <c r="AM202" s="2"/>
    </row>
    <row r="203" spans="2:39" x14ac:dyDescent="0.2">
      <c r="B203">
        <v>-10.9</v>
      </c>
      <c r="C203">
        <v>48.33</v>
      </c>
      <c r="D203" s="13">
        <f ca="1">IF(B203&lt;&gt;"",TRUNC(B203-Analyse!$AP$8,2),"")</f>
        <v>-11</v>
      </c>
      <c r="F203" s="1">
        <f t="shared" ca="1" si="55"/>
        <v>-11</v>
      </c>
      <c r="G203" s="12">
        <f ca="1">IF(F203&lt;&gt;"",ROW($D$5)+MATCH(F203,INDIRECT(Analyse!$AR$8):INDIRECT(Analyse!$AS$8)),"")</f>
        <v>204</v>
      </c>
      <c r="H203" s="1" t="str">
        <f t="shared" ca="1" si="42"/>
        <v>D204</v>
      </c>
      <c r="I203" s="1" t="str">
        <f t="shared" ca="1" si="43"/>
        <v>D203</v>
      </c>
      <c r="J203" s="1" t="str">
        <f t="shared" ca="1" si="44"/>
        <v>C204</v>
      </c>
      <c r="K203" s="1" t="str">
        <f t="shared" ca="1" si="45"/>
        <v>C203</v>
      </c>
      <c r="L203" s="10">
        <f t="shared" ca="1" si="46"/>
        <v>-0.14000000000000057</v>
      </c>
      <c r="M203" s="10">
        <f t="shared" ca="1" si="47"/>
        <v>-9.9999999999999645E-2</v>
      </c>
      <c r="N203" s="2">
        <f t="shared" ca="1" si="48"/>
        <v>1.4000000000000106</v>
      </c>
      <c r="O203" s="10">
        <f t="shared" ca="1" si="49"/>
        <v>63.730000000000118</v>
      </c>
      <c r="P203" s="2">
        <f t="shared" ca="1" si="50"/>
        <v>48.33</v>
      </c>
      <c r="R203" s="1">
        <f t="shared" ca="1" si="51"/>
        <v>-11</v>
      </c>
      <c r="S203" s="2">
        <f t="shared" ca="1" si="52"/>
        <v>48.33</v>
      </c>
      <c r="T203" s="1">
        <f ca="1">IF(R203&lt;0,MATCH(ABS(R203),$R205:$R$1000,0)+ROW($R205)-1,"")</f>
        <v>423</v>
      </c>
      <c r="U203" s="1" t="str">
        <f t="shared" ca="1" si="53"/>
        <v>S423</v>
      </c>
      <c r="V203" s="11">
        <f t="shared" ca="1" si="54"/>
        <v>48.182500000000005</v>
      </c>
      <c r="W203" s="11"/>
      <c r="X203" s="11"/>
      <c r="Y203" s="12">
        <f ca="1">IF(V203&lt;&gt;"",IF(ABS($R203)&lt;0.8*Analyse!$AO$8/2,ABS($V203-$S203)/(INDIRECT($X$5)/100),""),"")</f>
        <v>0.30631123864900811</v>
      </c>
      <c r="AL203" s="1"/>
      <c r="AM203" s="2"/>
    </row>
    <row r="204" spans="2:39" x14ac:dyDescent="0.2">
      <c r="B204">
        <v>-10.8</v>
      </c>
      <c r="C204">
        <v>48.47</v>
      </c>
      <c r="D204" s="13">
        <f ca="1">IF(B204&lt;&gt;"",TRUNC(B204-Analyse!$AP$8,2),"")</f>
        <v>-10.9</v>
      </c>
      <c r="F204" s="1">
        <f t="shared" ca="1" si="55"/>
        <v>-10.9</v>
      </c>
      <c r="G204" s="12">
        <f ca="1">IF(F204&lt;&gt;"",ROW($D$5)+MATCH(F204,INDIRECT(Analyse!$AR$8):INDIRECT(Analyse!$AS$8)),"")</f>
        <v>205</v>
      </c>
      <c r="H204" s="1" t="str">
        <f t="shared" ca="1" si="42"/>
        <v>D205</v>
      </c>
      <c r="I204" s="1" t="str">
        <f t="shared" ca="1" si="43"/>
        <v>D204</v>
      </c>
      <c r="J204" s="1" t="str">
        <f t="shared" ca="1" si="44"/>
        <v>C205</v>
      </c>
      <c r="K204" s="1" t="str">
        <f t="shared" ca="1" si="45"/>
        <v>C204</v>
      </c>
      <c r="L204" s="10">
        <f t="shared" ca="1" si="46"/>
        <v>0.15999999999999659</v>
      </c>
      <c r="M204" s="10">
        <f t="shared" ca="1" si="47"/>
        <v>-0.11000000000000121</v>
      </c>
      <c r="N204" s="2">
        <f t="shared" ca="1" si="48"/>
        <v>-1.4545454545454075</v>
      </c>
      <c r="O204" s="10">
        <f t="shared" ca="1" si="49"/>
        <v>32.615454545455059</v>
      </c>
      <c r="P204" s="2">
        <f t="shared" ca="1" si="50"/>
        <v>48.47</v>
      </c>
      <c r="R204" s="1">
        <f t="shared" ca="1" si="51"/>
        <v>-10.9</v>
      </c>
      <c r="S204" s="2">
        <f t="shared" ca="1" si="52"/>
        <v>48.47</v>
      </c>
      <c r="T204" s="1">
        <f ca="1">IF(R204&lt;0,MATCH(ABS(R204),$R206:$R$1000,0)+ROW($R206)-1,"")</f>
        <v>422</v>
      </c>
      <c r="U204" s="1" t="str">
        <f t="shared" ca="1" si="53"/>
        <v>S422</v>
      </c>
      <c r="V204" s="11">
        <f t="shared" ca="1" si="54"/>
        <v>48.286999999999999</v>
      </c>
      <c r="W204" s="11"/>
      <c r="X204" s="11"/>
      <c r="Y204" s="12">
        <f ca="1">IF(V204&lt;&gt;"",IF(ABS($R204)&lt;0.8*Analyse!$AO$8/2,ABS($V204-$S204)/(INDIRECT($X$5)/100),""),"")</f>
        <v>0.38003360456115803</v>
      </c>
      <c r="AL204" s="1"/>
      <c r="AM204" s="2"/>
    </row>
    <row r="205" spans="2:39" x14ac:dyDescent="0.2">
      <c r="B205">
        <v>-10.69</v>
      </c>
      <c r="C205">
        <v>48.31</v>
      </c>
      <c r="D205" s="13">
        <f ca="1">IF(B205&lt;&gt;"",TRUNC(B205-Analyse!$AP$8,2),"")</f>
        <v>-10.79</v>
      </c>
      <c r="F205" s="1">
        <f t="shared" ca="1" si="55"/>
        <v>-10.8</v>
      </c>
      <c r="G205" s="12">
        <f ca="1">IF(F205&lt;&gt;"",ROW($D$5)+MATCH(F205,INDIRECT(Analyse!$AR$8):INDIRECT(Analyse!$AS$8)),"")</f>
        <v>205</v>
      </c>
      <c r="H205" s="1" t="str">
        <f t="shared" ca="1" si="42"/>
        <v>D205</v>
      </c>
      <c r="I205" s="1" t="str">
        <f t="shared" ca="1" si="43"/>
        <v>D204</v>
      </c>
      <c r="J205" s="1" t="str">
        <f t="shared" ca="1" si="44"/>
        <v>C205</v>
      </c>
      <c r="K205" s="1" t="str">
        <f t="shared" ca="1" si="45"/>
        <v>C204</v>
      </c>
      <c r="L205" s="10">
        <f t="shared" ca="1" si="46"/>
        <v>0.15999999999999659</v>
      </c>
      <c r="M205" s="10">
        <f t="shared" ca="1" si="47"/>
        <v>-0.11000000000000121</v>
      </c>
      <c r="N205" s="2">
        <f t="shared" ca="1" si="48"/>
        <v>-1.4545454545454075</v>
      </c>
      <c r="O205" s="10">
        <f t="shared" ca="1" si="49"/>
        <v>32.615454545455059</v>
      </c>
      <c r="P205" s="2">
        <f t="shared" ca="1" si="50"/>
        <v>48.324545454545458</v>
      </c>
      <c r="R205" s="1">
        <f t="shared" ca="1" si="51"/>
        <v>-10.8</v>
      </c>
      <c r="S205" s="2">
        <f t="shared" ca="1" si="52"/>
        <v>48.324545454545458</v>
      </c>
      <c r="T205" s="1">
        <f ca="1">IF(R205&lt;0,MATCH(ABS(R205),$R207:$R$1000,0)+ROW($R207)-1,"")</f>
        <v>421</v>
      </c>
      <c r="U205" s="1" t="str">
        <f t="shared" ca="1" si="53"/>
        <v>S421</v>
      </c>
      <c r="V205" s="11">
        <f t="shared" ca="1" si="54"/>
        <v>48.239090909090912</v>
      </c>
      <c r="W205" s="11"/>
      <c r="X205" s="11"/>
      <c r="Y205" s="12">
        <f ca="1">IF(V205&lt;&gt;"",IF(ABS($R205)&lt;0.8*Analyse!$AO$8/2,ABS($V205-$S205)/(INDIRECT($X$5)/100),""),"")</f>
        <v>0.17746228926353241</v>
      </c>
      <c r="AL205" s="1"/>
      <c r="AM205" s="2"/>
    </row>
    <row r="206" spans="2:39" x14ac:dyDescent="0.2">
      <c r="B206">
        <v>-10.6</v>
      </c>
      <c r="C206">
        <v>48.32</v>
      </c>
      <c r="D206" s="13">
        <f ca="1">IF(B206&lt;&gt;"",TRUNC(B206-Analyse!$AP$8,2),"")</f>
        <v>-10.7</v>
      </c>
      <c r="F206" s="1">
        <f t="shared" ca="1" si="55"/>
        <v>-10.7</v>
      </c>
      <c r="G206" s="12">
        <f ca="1">IF(F206&lt;&gt;"",ROW($D$5)+MATCH(F206,INDIRECT(Analyse!$AR$8):INDIRECT(Analyse!$AS$8)),"")</f>
        <v>207</v>
      </c>
      <c r="H206" s="1" t="str">
        <f t="shared" ca="1" si="42"/>
        <v>D207</v>
      </c>
      <c r="I206" s="1" t="str">
        <f t="shared" ca="1" si="43"/>
        <v>D206</v>
      </c>
      <c r="J206" s="1" t="str">
        <f t="shared" ca="1" si="44"/>
        <v>C207</v>
      </c>
      <c r="K206" s="1" t="str">
        <f t="shared" ca="1" si="45"/>
        <v>C206</v>
      </c>
      <c r="L206" s="10">
        <f t="shared" ca="1" si="46"/>
        <v>0.14000000000000057</v>
      </c>
      <c r="M206" s="10">
        <f t="shared" ca="1" si="47"/>
        <v>-0.10999999999999943</v>
      </c>
      <c r="N206" s="2">
        <f t="shared" ca="1" si="48"/>
        <v>-1.2727272727272845</v>
      </c>
      <c r="O206" s="10">
        <f t="shared" ca="1" si="49"/>
        <v>34.701818181818055</v>
      </c>
      <c r="P206" s="2">
        <f t="shared" ca="1" si="50"/>
        <v>48.32</v>
      </c>
      <c r="R206" s="1">
        <f t="shared" ca="1" si="51"/>
        <v>-10.7</v>
      </c>
      <c r="S206" s="2">
        <f t="shared" ca="1" si="52"/>
        <v>48.32</v>
      </c>
      <c r="T206" s="1">
        <f ca="1">IF(R206&lt;0,MATCH(ABS(R206),$R208:$R$1000,0)+ROW($R208)-1,"")</f>
        <v>420</v>
      </c>
      <c r="U206" s="1" t="str">
        <f t="shared" ca="1" si="53"/>
        <v>S420</v>
      </c>
      <c r="V206" s="11">
        <f t="shared" ca="1" si="54"/>
        <v>48.23</v>
      </c>
      <c r="W206" s="11"/>
      <c r="X206" s="11"/>
      <c r="Y206" s="12">
        <f ca="1">IF(V206&lt;&gt;"",IF(ABS($R206)&lt;0.8*Analyse!$AO$8/2,ABS($V206-$S206)/(INDIRECT($X$5)/100),""),"")</f>
        <v>0.18690177273500302</v>
      </c>
      <c r="AL206" s="1"/>
      <c r="AM206" s="2"/>
    </row>
    <row r="207" spans="2:39" x14ac:dyDescent="0.2">
      <c r="B207">
        <v>-10.49</v>
      </c>
      <c r="C207">
        <v>48.18</v>
      </c>
      <c r="D207" s="13">
        <f ca="1">IF(B207&lt;&gt;"",TRUNC(B207-Analyse!$AP$8,2),"")</f>
        <v>-10.59</v>
      </c>
      <c r="F207" s="1">
        <f t="shared" ca="1" si="55"/>
        <v>-10.6</v>
      </c>
      <c r="G207" s="12">
        <f ca="1">IF(F207&lt;&gt;"",ROW($D$5)+MATCH(F207,INDIRECT(Analyse!$AR$8):INDIRECT(Analyse!$AS$8)),"")</f>
        <v>207</v>
      </c>
      <c r="H207" s="1" t="str">
        <f t="shared" ca="1" si="42"/>
        <v>D207</v>
      </c>
      <c r="I207" s="1" t="str">
        <f t="shared" ca="1" si="43"/>
        <v>D206</v>
      </c>
      <c r="J207" s="1" t="str">
        <f t="shared" ca="1" si="44"/>
        <v>C207</v>
      </c>
      <c r="K207" s="1" t="str">
        <f t="shared" ca="1" si="45"/>
        <v>C206</v>
      </c>
      <c r="L207" s="10">
        <f t="shared" ca="1" si="46"/>
        <v>0.14000000000000057</v>
      </c>
      <c r="M207" s="10">
        <f t="shared" ca="1" si="47"/>
        <v>-0.10999999999999943</v>
      </c>
      <c r="N207" s="2">
        <f t="shared" ca="1" si="48"/>
        <v>-1.2727272727272845</v>
      </c>
      <c r="O207" s="10">
        <f t="shared" ca="1" si="49"/>
        <v>34.701818181818055</v>
      </c>
      <c r="P207" s="2">
        <f t="shared" ca="1" si="50"/>
        <v>48.192727272727268</v>
      </c>
      <c r="R207" s="1">
        <f t="shared" ca="1" si="51"/>
        <v>-10.6</v>
      </c>
      <c r="S207" s="2">
        <f t="shared" ca="1" si="52"/>
        <v>48.192727272727268</v>
      </c>
      <c r="T207" s="1">
        <f ca="1">IF(R207&lt;0,MATCH(ABS(R207),$R209:$R$1000,0)+ROW($R209)-1,"")</f>
        <v>419</v>
      </c>
      <c r="U207" s="1" t="str">
        <f t="shared" ca="1" si="53"/>
        <v>S419</v>
      </c>
      <c r="V207" s="11">
        <f t="shared" ca="1" si="54"/>
        <v>48.475454545454546</v>
      </c>
      <c r="W207" s="11"/>
      <c r="X207" s="11"/>
      <c r="Y207" s="12">
        <f ca="1">IF(V207&lt;&gt;"",IF(ABS($R207)&lt;0.8*Analyse!$AO$8/2,ABS($V207-$S207)/(INDIRECT($X$5)/100),""),"")</f>
        <v>0.58713587192510019</v>
      </c>
      <c r="AL207" s="1"/>
      <c r="AM207" s="2"/>
    </row>
    <row r="208" spans="2:39" x14ac:dyDescent="0.2">
      <c r="B208">
        <v>-10.4</v>
      </c>
      <c r="C208">
        <v>48.21</v>
      </c>
      <c r="D208" s="13">
        <f ca="1">IF(B208&lt;&gt;"",TRUNC(B208-Analyse!$AP$8,2),"")</f>
        <v>-10.5</v>
      </c>
      <c r="F208" s="1">
        <f t="shared" ca="1" si="55"/>
        <v>-10.5</v>
      </c>
      <c r="G208" s="12">
        <f ca="1">IF(F208&lt;&gt;"",ROW($D$5)+MATCH(F208,INDIRECT(Analyse!$AR$8):INDIRECT(Analyse!$AS$8)),"")</f>
        <v>209</v>
      </c>
      <c r="H208" s="1" t="str">
        <f t="shared" ca="1" si="42"/>
        <v>D209</v>
      </c>
      <c r="I208" s="1" t="str">
        <f t="shared" ca="1" si="43"/>
        <v>D208</v>
      </c>
      <c r="J208" s="1" t="str">
        <f t="shared" ca="1" si="44"/>
        <v>C209</v>
      </c>
      <c r="K208" s="1" t="str">
        <f t="shared" ca="1" si="45"/>
        <v>C208</v>
      </c>
      <c r="L208" s="10">
        <f t="shared" ca="1" si="46"/>
        <v>0.14999999999999858</v>
      </c>
      <c r="M208" s="10">
        <f t="shared" ca="1" si="47"/>
        <v>-9.9999999999999645E-2</v>
      </c>
      <c r="N208" s="2">
        <f t="shared" ca="1" si="48"/>
        <v>-1.4999999999999911</v>
      </c>
      <c r="O208" s="10">
        <f t="shared" ca="1" si="49"/>
        <v>32.460000000000093</v>
      </c>
      <c r="P208" s="2">
        <f t="shared" ca="1" si="50"/>
        <v>48.21</v>
      </c>
      <c r="R208" s="1">
        <f t="shared" ca="1" si="51"/>
        <v>-10.5</v>
      </c>
      <c r="S208" s="2">
        <f t="shared" ca="1" si="52"/>
        <v>48.21</v>
      </c>
      <c r="T208" s="1">
        <f ca="1">IF(R208&lt;0,MATCH(ABS(R208),$R210:$R$1000,0)+ROW($R210)-1,"")</f>
        <v>418</v>
      </c>
      <c r="U208" s="1" t="str">
        <f t="shared" ca="1" si="53"/>
        <v>S418</v>
      </c>
      <c r="V208" s="11">
        <f t="shared" ca="1" si="54"/>
        <v>48.220999999999997</v>
      </c>
      <c r="W208" s="11"/>
      <c r="X208" s="11"/>
      <c r="Y208" s="12">
        <f ca="1">IF(V208&lt;&gt;"",IF(ABS($R208)&lt;0.8*Analyse!$AO$8/2,ABS($V208-$S208)/(INDIRECT($X$5)/100),""),"")</f>
        <v>2.2843550000934975E-2</v>
      </c>
      <c r="AL208" s="1"/>
      <c r="AM208" s="2"/>
    </row>
    <row r="209" spans="2:39" x14ac:dyDescent="0.2">
      <c r="B209">
        <v>-10.3</v>
      </c>
      <c r="C209">
        <v>48.06</v>
      </c>
      <c r="D209" s="13">
        <f ca="1">IF(B209&lt;&gt;"",TRUNC(B209-Analyse!$AP$8,2),"")</f>
        <v>-10.4</v>
      </c>
      <c r="F209" s="1">
        <f t="shared" ca="1" si="55"/>
        <v>-10.4</v>
      </c>
      <c r="G209" s="12">
        <f ca="1">IF(F209&lt;&gt;"",ROW($D$5)+MATCH(F209,INDIRECT(Analyse!$AR$8):INDIRECT(Analyse!$AS$8)),"")</f>
        <v>210</v>
      </c>
      <c r="H209" s="1" t="str">
        <f t="shared" ca="1" si="42"/>
        <v>D210</v>
      </c>
      <c r="I209" s="1" t="str">
        <f t="shared" ca="1" si="43"/>
        <v>D209</v>
      </c>
      <c r="J209" s="1" t="str">
        <f t="shared" ca="1" si="44"/>
        <v>C210</v>
      </c>
      <c r="K209" s="1" t="str">
        <f t="shared" ca="1" si="45"/>
        <v>C209</v>
      </c>
      <c r="L209" s="10">
        <f t="shared" ca="1" si="46"/>
        <v>-0.34999999999999432</v>
      </c>
      <c r="M209" s="10">
        <f t="shared" ca="1" si="47"/>
        <v>-9.9999999999999645E-2</v>
      </c>
      <c r="N209" s="2">
        <f t="shared" ca="1" si="48"/>
        <v>3.4999999999999556</v>
      </c>
      <c r="O209" s="10">
        <f t="shared" ca="1" si="49"/>
        <v>84.459999999999539</v>
      </c>
      <c r="P209" s="2">
        <f t="shared" ca="1" si="50"/>
        <v>48.06</v>
      </c>
      <c r="R209" s="1">
        <f t="shared" ca="1" si="51"/>
        <v>-10.4</v>
      </c>
      <c r="S209" s="2">
        <f t="shared" ca="1" si="52"/>
        <v>48.06</v>
      </c>
      <c r="T209" s="1">
        <f ca="1">IF(R209&lt;0,MATCH(ABS(R209),$R211:$R$1000,0)+ROW($R211)-1,"")</f>
        <v>417</v>
      </c>
      <c r="U209" s="1" t="str">
        <f t="shared" ca="1" si="53"/>
        <v>S417</v>
      </c>
      <c r="V209" s="11">
        <f t="shared" ca="1" si="54"/>
        <v>48.42818181818182</v>
      </c>
      <c r="W209" s="11"/>
      <c r="X209" s="11"/>
      <c r="Y209" s="12">
        <f ca="1">IF(V209&lt;&gt;"",IF(ABS($R209)&lt;0.8*Analyse!$AO$8/2,ABS($V209-$S209)/(INDIRECT($X$5)/100),""),"")</f>
        <v>0.7645981611886179</v>
      </c>
      <c r="AL209" s="1"/>
      <c r="AM209" s="2"/>
    </row>
    <row r="210" spans="2:39" x14ac:dyDescent="0.2">
      <c r="B210">
        <v>-10.199999999999999</v>
      </c>
      <c r="C210">
        <v>48.41</v>
      </c>
      <c r="D210" s="13">
        <f ca="1">IF(B210&lt;&gt;"",TRUNC(B210-Analyse!$AP$8,2),"")</f>
        <v>-10.3</v>
      </c>
      <c r="F210" s="1">
        <f t="shared" ca="1" si="55"/>
        <v>-10.3</v>
      </c>
      <c r="G210" s="12">
        <f ca="1">IF(F210&lt;&gt;"",ROW($D$5)+MATCH(F210,INDIRECT(Analyse!$AR$8):INDIRECT(Analyse!$AS$8)),"")</f>
        <v>211</v>
      </c>
      <c r="H210" s="1" t="str">
        <f t="shared" ca="1" si="42"/>
        <v>D211</v>
      </c>
      <c r="I210" s="1" t="str">
        <f t="shared" ca="1" si="43"/>
        <v>D210</v>
      </c>
      <c r="J210" s="1" t="str">
        <f t="shared" ca="1" si="44"/>
        <v>C211</v>
      </c>
      <c r="K210" s="1" t="str">
        <f t="shared" ca="1" si="45"/>
        <v>C210</v>
      </c>
      <c r="L210" s="10">
        <f t="shared" ca="1" si="46"/>
        <v>-0.12000000000000455</v>
      </c>
      <c r="M210" s="10">
        <f t="shared" ca="1" si="47"/>
        <v>-0.10000000000000142</v>
      </c>
      <c r="N210" s="2">
        <f t="shared" ca="1" si="48"/>
        <v>1.2000000000000284</v>
      </c>
      <c r="O210" s="10">
        <f t="shared" ca="1" si="49"/>
        <v>60.770000000000287</v>
      </c>
      <c r="P210" s="2">
        <f t="shared" ca="1" si="50"/>
        <v>48.41</v>
      </c>
      <c r="R210" s="1">
        <f t="shared" ca="1" si="51"/>
        <v>-10.3</v>
      </c>
      <c r="S210" s="2">
        <f t="shared" ca="1" si="52"/>
        <v>48.41</v>
      </c>
      <c r="T210" s="1">
        <f ca="1">IF(R210&lt;0,MATCH(ABS(R210),$R212:$R$1000,0)+ROW($R212)-1,"")</f>
        <v>416</v>
      </c>
      <c r="U210" s="1" t="str">
        <f t="shared" ca="1" si="53"/>
        <v>S416</v>
      </c>
      <c r="V210" s="11">
        <f t="shared" ca="1" si="54"/>
        <v>48.41</v>
      </c>
      <c r="W210" s="11"/>
      <c r="X210" s="11"/>
      <c r="Y210" s="12">
        <f ca="1">IF(V210&lt;&gt;"",IF(ABS($R210)&lt;0.8*Analyse!$AO$8/2,ABS($V210-$S210)/(INDIRECT($X$5)/100),""),"")</f>
        <v>0</v>
      </c>
      <c r="AL210" s="1"/>
      <c r="AM210" s="2"/>
    </row>
    <row r="211" spans="2:39" x14ac:dyDescent="0.2">
      <c r="B211">
        <v>-10.1</v>
      </c>
      <c r="C211">
        <v>48.53</v>
      </c>
      <c r="D211" s="13">
        <f ca="1">IF(B211&lt;&gt;"",TRUNC(B211-Analyse!$AP$8,2),"")</f>
        <v>-10.199999999999999</v>
      </c>
      <c r="F211" s="1">
        <f t="shared" ca="1" si="55"/>
        <v>-10.199999999999999</v>
      </c>
      <c r="G211" s="12">
        <f ca="1">IF(F211&lt;&gt;"",ROW($D$5)+MATCH(F211,INDIRECT(Analyse!$AR$8):INDIRECT(Analyse!$AS$8)),"")</f>
        <v>212</v>
      </c>
      <c r="H211" s="1" t="str">
        <f t="shared" ca="1" si="42"/>
        <v>D212</v>
      </c>
      <c r="I211" s="1" t="str">
        <f t="shared" ca="1" si="43"/>
        <v>D211</v>
      </c>
      <c r="J211" s="1" t="str">
        <f t="shared" ca="1" si="44"/>
        <v>C212</v>
      </c>
      <c r="K211" s="1" t="str">
        <f t="shared" ca="1" si="45"/>
        <v>C211</v>
      </c>
      <c r="L211" s="10">
        <f t="shared" ca="1" si="46"/>
        <v>-3.0000000000001137E-2</v>
      </c>
      <c r="M211" s="10">
        <f t="shared" ca="1" si="47"/>
        <v>-9.9999999999999645E-2</v>
      </c>
      <c r="N211" s="2">
        <f t="shared" ca="1" si="48"/>
        <v>0.30000000000001242</v>
      </c>
      <c r="O211" s="10">
        <f t="shared" ca="1" si="49"/>
        <v>51.590000000000131</v>
      </c>
      <c r="P211" s="2">
        <f t="shared" ca="1" si="50"/>
        <v>48.53</v>
      </c>
      <c r="R211" s="1">
        <f t="shared" ca="1" si="51"/>
        <v>-10.199999999999999</v>
      </c>
      <c r="S211" s="2">
        <f t="shared" ca="1" si="52"/>
        <v>48.53</v>
      </c>
      <c r="T211" s="1">
        <f ca="1">IF(R211&lt;0,MATCH(ABS(R211),$R213:$R$1000,0)+ROW($R213)-1,"")</f>
        <v>415</v>
      </c>
      <c r="U211" s="1" t="str">
        <f t="shared" ca="1" si="53"/>
        <v>S415</v>
      </c>
      <c r="V211" s="11">
        <f t="shared" ca="1" si="54"/>
        <v>48.192500000000003</v>
      </c>
      <c r="W211" s="11"/>
      <c r="X211" s="11"/>
      <c r="Y211" s="12">
        <f ca="1">IF(V211&lt;&gt;"",IF(ABS($R211)&lt;0.8*Analyse!$AO$8/2,ABS($V211-$S211)/(INDIRECT($X$5)/100),""),"")</f>
        <v>0.70088164775623185</v>
      </c>
      <c r="AL211" s="1"/>
      <c r="AM211" s="2"/>
    </row>
    <row r="212" spans="2:39" x14ac:dyDescent="0.2">
      <c r="B212">
        <v>-10</v>
      </c>
      <c r="C212">
        <v>48.56</v>
      </c>
      <c r="D212" s="13">
        <f ca="1">IF(B212&lt;&gt;"",TRUNC(B212-Analyse!$AP$8,2),"")</f>
        <v>-10.1</v>
      </c>
      <c r="F212" s="1">
        <f t="shared" ca="1" si="55"/>
        <v>-10.1</v>
      </c>
      <c r="G212" s="12">
        <f ca="1">IF(F212&lt;&gt;"",ROW($D$5)+MATCH(F212,INDIRECT(Analyse!$AR$8):INDIRECT(Analyse!$AS$8)),"")</f>
        <v>213</v>
      </c>
      <c r="H212" s="1" t="str">
        <f t="shared" ca="1" si="42"/>
        <v>D213</v>
      </c>
      <c r="I212" s="1" t="str">
        <f t="shared" ca="1" si="43"/>
        <v>D212</v>
      </c>
      <c r="J212" s="1" t="str">
        <f t="shared" ca="1" si="44"/>
        <v>C213</v>
      </c>
      <c r="K212" s="1" t="str">
        <f t="shared" ca="1" si="45"/>
        <v>C212</v>
      </c>
      <c r="L212" s="10">
        <f t="shared" ca="1" si="46"/>
        <v>0.21999999999999886</v>
      </c>
      <c r="M212" s="10">
        <f t="shared" ca="1" si="47"/>
        <v>-9.9999999999999645E-2</v>
      </c>
      <c r="N212" s="2">
        <f t="shared" ca="1" si="48"/>
        <v>-2.1999999999999966</v>
      </c>
      <c r="O212" s="10">
        <f t="shared" ca="1" si="49"/>
        <v>26.340000000000035</v>
      </c>
      <c r="P212" s="2">
        <f t="shared" ca="1" si="50"/>
        <v>48.56</v>
      </c>
      <c r="R212" s="1">
        <f t="shared" ca="1" si="51"/>
        <v>-10.1</v>
      </c>
      <c r="S212" s="2">
        <f t="shared" ca="1" si="52"/>
        <v>48.56</v>
      </c>
      <c r="T212" s="1">
        <f ca="1">IF(R212&lt;0,MATCH(ABS(R212),$R214:$R$1000,0)+ROW($R214)-1,"")</f>
        <v>414</v>
      </c>
      <c r="U212" s="1" t="str">
        <f t="shared" ca="1" si="53"/>
        <v>S414</v>
      </c>
      <c r="V212" s="11">
        <f t="shared" ca="1" si="54"/>
        <v>48.1175</v>
      </c>
      <c r="W212" s="11"/>
      <c r="X212" s="11"/>
      <c r="Y212" s="12">
        <f ca="1">IF(V212&lt;&gt;"",IF(ABS($R212)&lt;0.8*Analyse!$AO$8/2,ABS($V212-$S212)/(INDIRECT($X$5)/100),""),"")</f>
        <v>0.91893371594706863</v>
      </c>
      <c r="AL212" s="1"/>
      <c r="AM212" s="2"/>
    </row>
    <row r="213" spans="2:39" x14ac:dyDescent="0.2">
      <c r="B213">
        <v>-9.9</v>
      </c>
      <c r="C213">
        <v>48.34</v>
      </c>
      <c r="D213" s="13">
        <f ca="1">IF(B213&lt;&gt;"",TRUNC(B213-Analyse!$AP$8,2),"")</f>
        <v>-10</v>
      </c>
      <c r="F213" s="1">
        <f t="shared" ca="1" si="55"/>
        <v>-10</v>
      </c>
      <c r="G213" s="12">
        <f ca="1">IF(F213&lt;&gt;"",ROW($D$5)+MATCH(F213,INDIRECT(Analyse!$AR$8):INDIRECT(Analyse!$AS$8)),"")</f>
        <v>214</v>
      </c>
      <c r="H213" s="1" t="str">
        <f t="shared" ca="1" si="42"/>
        <v>D214</v>
      </c>
      <c r="I213" s="1" t="str">
        <f t="shared" ca="1" si="43"/>
        <v>D213</v>
      </c>
      <c r="J213" s="1" t="str">
        <f t="shared" ca="1" si="44"/>
        <v>C214</v>
      </c>
      <c r="K213" s="1" t="str">
        <f t="shared" ca="1" si="45"/>
        <v>C213</v>
      </c>
      <c r="L213" s="10">
        <f t="shared" ca="1" si="46"/>
        <v>-2.9999999999994031E-2</v>
      </c>
      <c r="M213" s="10">
        <f t="shared" ca="1" si="47"/>
        <v>-0.10999999999999943</v>
      </c>
      <c r="N213" s="2">
        <f t="shared" ca="1" si="48"/>
        <v>0.27272727272721986</v>
      </c>
      <c r="O213" s="10">
        <f t="shared" ca="1" si="49"/>
        <v>51.067272727272204</v>
      </c>
      <c r="P213" s="2">
        <f t="shared" ca="1" si="50"/>
        <v>48.34</v>
      </c>
      <c r="R213" s="1">
        <f t="shared" ca="1" si="51"/>
        <v>-10</v>
      </c>
      <c r="S213" s="2">
        <f t="shared" ca="1" si="52"/>
        <v>48.34</v>
      </c>
      <c r="T213" s="1">
        <f ca="1">IF(R213&lt;0,MATCH(ABS(R213),$R215:$R$1000,0)+ROW($R215)-1,"")</f>
        <v>413</v>
      </c>
      <c r="U213" s="1" t="str">
        <f t="shared" ca="1" si="53"/>
        <v>S413</v>
      </c>
      <c r="V213" s="11">
        <f t="shared" ca="1" si="54"/>
        <v>48.335000000000008</v>
      </c>
      <c r="W213" s="11"/>
      <c r="X213" s="11"/>
      <c r="Y213" s="12">
        <f ca="1">IF(V213&lt;&gt;"",IF(ABS($R213)&lt;0.8*Analyse!$AO$8/2,ABS($V213-$S213)/(INDIRECT($X$5)/100),""),"")</f>
        <v>1.0383431818601442E-2</v>
      </c>
      <c r="AL213" s="1"/>
      <c r="AM213" s="2"/>
    </row>
    <row r="214" spans="2:39" x14ac:dyDescent="0.2">
      <c r="B214">
        <v>-9.7899999999999991</v>
      </c>
      <c r="C214">
        <v>48.37</v>
      </c>
      <c r="D214" s="13">
        <f ca="1">IF(B214&lt;&gt;"",TRUNC(B214-Analyse!$AP$8,2),"")</f>
        <v>-9.89</v>
      </c>
      <c r="F214" s="1">
        <f t="shared" ca="1" si="55"/>
        <v>-9.9</v>
      </c>
      <c r="G214" s="12">
        <f ca="1">IF(F214&lt;&gt;"",ROW($D$5)+MATCH(F214,INDIRECT(Analyse!$AR$8):INDIRECT(Analyse!$AS$8)),"")</f>
        <v>214</v>
      </c>
      <c r="H214" s="1" t="str">
        <f t="shared" ca="1" si="42"/>
        <v>D214</v>
      </c>
      <c r="I214" s="1" t="str">
        <f t="shared" ca="1" si="43"/>
        <v>D213</v>
      </c>
      <c r="J214" s="1" t="str">
        <f t="shared" ca="1" si="44"/>
        <v>C214</v>
      </c>
      <c r="K214" s="1" t="str">
        <f t="shared" ca="1" si="45"/>
        <v>C213</v>
      </c>
      <c r="L214" s="10">
        <f t="shared" ca="1" si="46"/>
        <v>-2.9999999999994031E-2</v>
      </c>
      <c r="M214" s="10">
        <f t="shared" ca="1" si="47"/>
        <v>-0.10999999999999943</v>
      </c>
      <c r="N214" s="2">
        <f t="shared" ca="1" si="48"/>
        <v>0.27272727272721986</v>
      </c>
      <c r="O214" s="10">
        <f t="shared" ca="1" si="49"/>
        <v>51.067272727272204</v>
      </c>
      <c r="P214" s="2">
        <f t="shared" ca="1" si="50"/>
        <v>48.367272727272727</v>
      </c>
      <c r="R214" s="1">
        <f t="shared" ca="1" si="51"/>
        <v>-9.9</v>
      </c>
      <c r="S214" s="2">
        <f t="shared" ca="1" si="52"/>
        <v>48.367272727272727</v>
      </c>
      <c r="T214" s="1">
        <f ca="1">IF(R214&lt;0,MATCH(ABS(R214),$R216:$R$1000,0)+ROW($R216)-1,"")</f>
        <v>412</v>
      </c>
      <c r="U214" s="1" t="str">
        <f t="shared" ca="1" si="53"/>
        <v>S412</v>
      </c>
      <c r="V214" s="11">
        <f t="shared" ca="1" si="54"/>
        <v>48.451666666666668</v>
      </c>
      <c r="W214" s="11"/>
      <c r="X214" s="11"/>
      <c r="Y214" s="12">
        <f ca="1">IF(V214&lt;&gt;"",IF(ABS($R214)&lt;0.8*Analyse!$AO$8/2,ABS($V214-$S214)/(INDIRECT($X$5)/100),""),"")</f>
        <v>0.17525974312019271</v>
      </c>
      <c r="AL214" s="1"/>
      <c r="AM214" s="2"/>
    </row>
    <row r="215" spans="2:39" x14ac:dyDescent="0.2">
      <c r="B215">
        <v>-9.69</v>
      </c>
      <c r="C215">
        <v>48.56</v>
      </c>
      <c r="D215" s="13">
        <f ca="1">IF(B215&lt;&gt;"",TRUNC(B215-Analyse!$AP$8,2),"")</f>
        <v>-9.7899999999999991</v>
      </c>
      <c r="F215" s="1">
        <f t="shared" ca="1" si="55"/>
        <v>-9.8000000000000007</v>
      </c>
      <c r="G215" s="12">
        <f ca="1">IF(F215&lt;&gt;"",ROW($D$5)+MATCH(F215,INDIRECT(Analyse!$AR$8):INDIRECT(Analyse!$AS$8)),"")</f>
        <v>215</v>
      </c>
      <c r="H215" s="1" t="str">
        <f t="shared" ca="1" si="42"/>
        <v>D215</v>
      </c>
      <c r="I215" s="1" t="str">
        <f t="shared" ca="1" si="43"/>
        <v>D214</v>
      </c>
      <c r="J215" s="1" t="str">
        <f t="shared" ca="1" si="44"/>
        <v>C215</v>
      </c>
      <c r="K215" s="1" t="str">
        <f t="shared" ca="1" si="45"/>
        <v>C214</v>
      </c>
      <c r="L215" s="10">
        <f t="shared" ca="1" si="46"/>
        <v>-0.19000000000000483</v>
      </c>
      <c r="M215" s="10">
        <f t="shared" ca="1" si="47"/>
        <v>-0.10000000000000142</v>
      </c>
      <c r="N215" s="2">
        <f t="shared" ca="1" si="48"/>
        <v>1.9000000000000212</v>
      </c>
      <c r="O215" s="10">
        <f t="shared" ca="1" si="49"/>
        <v>67.1610000000002</v>
      </c>
      <c r="P215" s="2">
        <f t="shared" ca="1" si="50"/>
        <v>48.54099999999999</v>
      </c>
      <c r="R215" s="1">
        <f t="shared" ca="1" si="51"/>
        <v>-9.8000000000000007</v>
      </c>
      <c r="S215" s="2">
        <f t="shared" ca="1" si="52"/>
        <v>48.54099999999999</v>
      </c>
      <c r="T215" s="1">
        <f ca="1">IF(R215&lt;0,MATCH(ABS(R215),$R217:$R$1000,0)+ROW($R217)-1,"")</f>
        <v>411</v>
      </c>
      <c r="U215" s="1" t="str">
        <f t="shared" ca="1" si="53"/>
        <v>S411</v>
      </c>
      <c r="V215" s="11">
        <f t="shared" ca="1" si="54"/>
        <v>48.368333333333332</v>
      </c>
      <c r="W215" s="11"/>
      <c r="X215" s="11"/>
      <c r="Y215" s="12">
        <f ca="1">IF(V215&lt;&gt;"",IF(ABS($R215)&lt;0.8*Analyse!$AO$8/2,ABS($V215-$S215)/(INDIRECT($X$5)/100),""),"")</f>
        <v>0.35857451213601005</v>
      </c>
      <c r="AL215" s="1"/>
      <c r="AM215" s="2"/>
    </row>
    <row r="216" spans="2:39" x14ac:dyDescent="0.2">
      <c r="B216">
        <v>-9.61</v>
      </c>
      <c r="C216">
        <v>48.08</v>
      </c>
      <c r="D216" s="13">
        <f ca="1">IF(B216&lt;&gt;"",TRUNC(B216-Analyse!$AP$8,2),"")</f>
        <v>-9.7100000000000009</v>
      </c>
      <c r="F216" s="1">
        <f t="shared" ca="1" si="55"/>
        <v>-9.6999999999999993</v>
      </c>
      <c r="G216" s="12">
        <f ca="1">IF(F216&lt;&gt;"",ROW($D$5)+MATCH(F216,INDIRECT(Analyse!$AR$8):INDIRECT(Analyse!$AS$8)),"")</f>
        <v>217</v>
      </c>
      <c r="H216" s="1" t="str">
        <f t="shared" ca="1" si="42"/>
        <v>D217</v>
      </c>
      <c r="I216" s="1" t="str">
        <f t="shared" ca="1" si="43"/>
        <v>D216</v>
      </c>
      <c r="J216" s="1" t="str">
        <f t="shared" ca="1" si="44"/>
        <v>C217</v>
      </c>
      <c r="K216" s="1" t="str">
        <f t="shared" ca="1" si="45"/>
        <v>C216</v>
      </c>
      <c r="L216" s="10">
        <f t="shared" ca="1" si="46"/>
        <v>-0.38000000000000256</v>
      </c>
      <c r="M216" s="10">
        <f t="shared" ca="1" si="47"/>
        <v>-0.10000000000000142</v>
      </c>
      <c r="N216" s="2">
        <f t="shared" ca="1" si="48"/>
        <v>3.7999999999999714</v>
      </c>
      <c r="O216" s="10">
        <f t="shared" ca="1" si="49"/>
        <v>84.977999999999724</v>
      </c>
      <c r="P216" s="2">
        <f t="shared" ca="1" si="50"/>
        <v>48.118000000000002</v>
      </c>
      <c r="R216" s="1">
        <f t="shared" ca="1" si="51"/>
        <v>-9.6999999999999993</v>
      </c>
      <c r="S216" s="2">
        <f t="shared" ca="1" si="52"/>
        <v>48.118000000000002</v>
      </c>
      <c r="T216" s="1">
        <f ca="1">IF(R216&lt;0,MATCH(ABS(R216),$R218:$R$1000,0)+ROW($R218)-1,"")</f>
        <v>410</v>
      </c>
      <c r="U216" s="1" t="str">
        <f t="shared" ca="1" si="53"/>
        <v>S410</v>
      </c>
      <c r="V216" s="11">
        <f t="shared" ca="1" si="54"/>
        <v>48.314999999999998</v>
      </c>
      <c r="W216" s="11"/>
      <c r="X216" s="11"/>
      <c r="Y216" s="12">
        <f ca="1">IF(V216&lt;&gt;"",IF(ABS($R216)&lt;0.8*Analyse!$AO$8/2,ABS($V216-$S216)/(INDIRECT($X$5)/100),""),"")</f>
        <v>0.4091072136532598</v>
      </c>
      <c r="AL216" s="1"/>
      <c r="AM216" s="2"/>
    </row>
    <row r="217" spans="2:39" x14ac:dyDescent="0.2">
      <c r="B217">
        <v>-9.51</v>
      </c>
      <c r="C217">
        <v>48.46</v>
      </c>
      <c r="D217" s="13">
        <f ca="1">IF(B217&lt;&gt;"",TRUNC(B217-Analyse!$AP$8,2),"")</f>
        <v>-9.61</v>
      </c>
      <c r="F217" s="1">
        <f t="shared" ca="1" si="55"/>
        <v>-9.6</v>
      </c>
      <c r="G217" s="12">
        <f ca="1">IF(F217&lt;&gt;"",ROW($D$5)+MATCH(F217,INDIRECT(Analyse!$AR$8):INDIRECT(Analyse!$AS$8)),"")</f>
        <v>218</v>
      </c>
      <c r="H217" s="1" t="str">
        <f t="shared" ca="1" si="42"/>
        <v>D218</v>
      </c>
      <c r="I217" s="1" t="str">
        <f t="shared" ca="1" si="43"/>
        <v>D217</v>
      </c>
      <c r="J217" s="1" t="str">
        <f t="shared" ca="1" si="44"/>
        <v>C218</v>
      </c>
      <c r="K217" s="1" t="str">
        <f t="shared" ca="1" si="45"/>
        <v>C217</v>
      </c>
      <c r="L217" s="10">
        <f t="shared" ca="1" si="46"/>
        <v>-3.9999999999999147E-2</v>
      </c>
      <c r="M217" s="10">
        <f t="shared" ca="1" si="47"/>
        <v>-0.11999999999999922</v>
      </c>
      <c r="N217" s="2">
        <f t="shared" ca="1" si="48"/>
        <v>0.33333333333332837</v>
      </c>
      <c r="O217" s="10">
        <f t="shared" ca="1" si="49"/>
        <v>51.663333333333284</v>
      </c>
      <c r="P217" s="2">
        <f t="shared" ca="1" si="50"/>
        <v>48.463333333333331</v>
      </c>
      <c r="R217" s="1">
        <f t="shared" ca="1" si="51"/>
        <v>-9.6</v>
      </c>
      <c r="S217" s="2">
        <f t="shared" ca="1" si="52"/>
        <v>48.463333333333331</v>
      </c>
      <c r="T217" s="1">
        <f ca="1">IF(R217&lt;0,MATCH(ABS(R217),$R219:$R$1000,0)+ROW($R219)-1,"")</f>
        <v>409</v>
      </c>
      <c r="U217" s="1" t="str">
        <f t="shared" ca="1" si="53"/>
        <v>S409</v>
      </c>
      <c r="V217" s="11">
        <f t="shared" ca="1" si="54"/>
        <v>48.41</v>
      </c>
      <c r="W217" s="11"/>
      <c r="X217" s="11"/>
      <c r="Y217" s="12">
        <f ca="1">IF(V217&lt;&gt;"",IF(ABS($R217)&lt;0.8*Analyse!$AO$8/2,ABS($V217-$S217)/(INDIRECT($X$5)/100),""),"")</f>
        <v>0.11075660606518534</v>
      </c>
      <c r="AL217" s="1"/>
      <c r="AM217" s="2"/>
    </row>
    <row r="218" spans="2:39" x14ac:dyDescent="0.2">
      <c r="B218">
        <v>-9.39</v>
      </c>
      <c r="C218">
        <v>48.5</v>
      </c>
      <c r="D218" s="13">
        <f ca="1">IF(B218&lt;&gt;"",TRUNC(B218-Analyse!$AP$8,2),"")</f>
        <v>-9.49</v>
      </c>
      <c r="F218" s="1">
        <f t="shared" ca="1" si="55"/>
        <v>-9.5</v>
      </c>
      <c r="G218" s="12">
        <f ca="1">IF(F218&lt;&gt;"",ROW($D$5)+MATCH(F218,INDIRECT(Analyse!$AR$8):INDIRECT(Analyse!$AS$8)),"")</f>
        <v>218</v>
      </c>
      <c r="H218" s="1" t="str">
        <f t="shared" ca="1" si="42"/>
        <v>D218</v>
      </c>
      <c r="I218" s="1" t="str">
        <f t="shared" ca="1" si="43"/>
        <v>D217</v>
      </c>
      <c r="J218" s="1" t="str">
        <f t="shared" ca="1" si="44"/>
        <v>C218</v>
      </c>
      <c r="K218" s="1" t="str">
        <f t="shared" ca="1" si="45"/>
        <v>C217</v>
      </c>
      <c r="L218" s="10">
        <f t="shared" ca="1" si="46"/>
        <v>-3.9999999999999147E-2</v>
      </c>
      <c r="M218" s="10">
        <f t="shared" ca="1" si="47"/>
        <v>-0.11999999999999922</v>
      </c>
      <c r="N218" s="2">
        <f t="shared" ca="1" si="48"/>
        <v>0.33333333333332837</v>
      </c>
      <c r="O218" s="10">
        <f t="shared" ca="1" si="49"/>
        <v>51.663333333333284</v>
      </c>
      <c r="P218" s="2">
        <f t="shared" ca="1" si="50"/>
        <v>48.496666666666663</v>
      </c>
      <c r="R218" s="1">
        <f t="shared" ca="1" si="51"/>
        <v>-9.5</v>
      </c>
      <c r="S218" s="2">
        <f t="shared" ca="1" si="52"/>
        <v>48.496666666666663</v>
      </c>
      <c r="T218" s="1">
        <f ca="1">IF(R218&lt;0,MATCH(ABS(R218),$R220:$R$1000,0)+ROW($R220)-1,"")</f>
        <v>408</v>
      </c>
      <c r="U218" s="1" t="str">
        <f t="shared" ca="1" si="53"/>
        <v>S408</v>
      </c>
      <c r="V218" s="11">
        <f t="shared" ca="1" si="54"/>
        <v>48.326000000000008</v>
      </c>
      <c r="W218" s="11"/>
      <c r="X218" s="11"/>
      <c r="Y218" s="12">
        <f ca="1">IF(V218&lt;&gt;"",IF(ABS($R218)&lt;0.8*Analyse!$AO$8/2,ABS($V218-$S218)/(INDIRECT($X$5)/100),""),"")</f>
        <v>0.35442113940856063</v>
      </c>
      <c r="AL218" s="1"/>
      <c r="AM218" s="2"/>
    </row>
    <row r="219" spans="2:39" x14ac:dyDescent="0.2">
      <c r="B219">
        <v>-9.31</v>
      </c>
      <c r="C219">
        <v>48.63</v>
      </c>
      <c r="D219" s="13">
        <f ca="1">IF(B219&lt;&gt;"",TRUNC(B219-Analyse!$AP$8,2),"")</f>
        <v>-9.41</v>
      </c>
      <c r="F219" s="1">
        <f t="shared" ca="1" si="55"/>
        <v>-9.4</v>
      </c>
      <c r="G219" s="12">
        <f ca="1">IF(F219&lt;&gt;"",ROW($D$5)+MATCH(F219,INDIRECT(Analyse!$AR$8):INDIRECT(Analyse!$AS$8)),"")</f>
        <v>220</v>
      </c>
      <c r="H219" s="1" t="str">
        <f t="shared" ca="1" si="42"/>
        <v>D220</v>
      </c>
      <c r="I219" s="1" t="str">
        <f t="shared" ca="1" si="43"/>
        <v>D219</v>
      </c>
      <c r="J219" s="1" t="str">
        <f t="shared" ca="1" si="44"/>
        <v>C220</v>
      </c>
      <c r="K219" s="1" t="str">
        <f t="shared" ca="1" si="45"/>
        <v>C219</v>
      </c>
      <c r="L219" s="10">
        <f t="shared" ca="1" si="46"/>
        <v>0.30000000000000426</v>
      </c>
      <c r="M219" s="10">
        <f t="shared" ca="1" si="47"/>
        <v>-9.9999999999999645E-2</v>
      </c>
      <c r="N219" s="2">
        <f t="shared" ca="1" si="48"/>
        <v>-3.0000000000000533</v>
      </c>
      <c r="O219" s="10">
        <f t="shared" ca="1" si="49"/>
        <v>20.399999999999501</v>
      </c>
      <c r="P219" s="2">
        <f t="shared" ca="1" si="50"/>
        <v>48.600000000000009</v>
      </c>
      <c r="R219" s="1">
        <f t="shared" ca="1" si="51"/>
        <v>-9.4</v>
      </c>
      <c r="S219" s="2">
        <f t="shared" ca="1" si="52"/>
        <v>48.600000000000009</v>
      </c>
      <c r="T219" s="1">
        <f ca="1">IF(R219&lt;0,MATCH(ABS(R219),$R221:$R$1000,0)+ROW($R221)-1,"")</f>
        <v>407</v>
      </c>
      <c r="U219" s="1" t="str">
        <f t="shared" ca="1" si="53"/>
        <v>S407</v>
      </c>
      <c r="V219" s="11">
        <f t="shared" ca="1" si="54"/>
        <v>48.725454545454539</v>
      </c>
      <c r="W219" s="11"/>
      <c r="X219" s="11"/>
      <c r="Y219" s="12">
        <f ca="1">IF(V219&lt;&gt;"",IF(ABS($R219)&lt;0.8*Analyse!$AO$8/2,ABS($V219-$S219)/(INDIRECT($X$5)/100),""),"")</f>
        <v>0.26052974381238819</v>
      </c>
      <c r="AL219" s="1"/>
      <c r="AM219" s="2"/>
    </row>
    <row r="220" spans="2:39" x14ac:dyDescent="0.2">
      <c r="B220">
        <v>-9.2100000000000009</v>
      </c>
      <c r="C220">
        <v>48.33</v>
      </c>
      <c r="D220" s="13">
        <f ca="1">IF(B220&lt;&gt;"",TRUNC(B220-Analyse!$AP$8,2),"")</f>
        <v>-9.31</v>
      </c>
      <c r="F220" s="1">
        <f t="shared" ca="1" si="55"/>
        <v>-9.3000000000000007</v>
      </c>
      <c r="G220" s="12">
        <f ca="1">IF(F220&lt;&gt;"",ROW($D$5)+MATCH(F220,INDIRECT(Analyse!$AR$8):INDIRECT(Analyse!$AS$8)),"")</f>
        <v>221</v>
      </c>
      <c r="H220" s="1" t="str">
        <f t="shared" ca="1" si="42"/>
        <v>D221</v>
      </c>
      <c r="I220" s="1" t="str">
        <f t="shared" ca="1" si="43"/>
        <v>D220</v>
      </c>
      <c r="J220" s="1" t="str">
        <f t="shared" ca="1" si="44"/>
        <v>C221</v>
      </c>
      <c r="K220" s="1" t="str">
        <f t="shared" ca="1" si="45"/>
        <v>C220</v>
      </c>
      <c r="L220" s="10">
        <f t="shared" ca="1" si="46"/>
        <v>0.30999999999999517</v>
      </c>
      <c r="M220" s="10">
        <f t="shared" ca="1" si="47"/>
        <v>-9.9999999999999645E-2</v>
      </c>
      <c r="N220" s="2">
        <f t="shared" ca="1" si="48"/>
        <v>-3.0999999999999628</v>
      </c>
      <c r="O220" s="10">
        <f t="shared" ca="1" si="49"/>
        <v>19.469000000000342</v>
      </c>
      <c r="P220" s="2">
        <f t="shared" ca="1" si="50"/>
        <v>48.298999999999999</v>
      </c>
      <c r="R220" s="1">
        <f t="shared" ca="1" si="51"/>
        <v>-9.3000000000000007</v>
      </c>
      <c r="S220" s="2">
        <f t="shared" ca="1" si="52"/>
        <v>48.298999999999999</v>
      </c>
      <c r="T220" s="1">
        <f ca="1">IF(R220&lt;0,MATCH(ABS(R220),$R222:$R$1000,0)+ROW($R222)-1,"")</f>
        <v>406</v>
      </c>
      <c r="U220" s="1" t="str">
        <f t="shared" ca="1" si="53"/>
        <v>S406</v>
      </c>
      <c r="V220" s="11">
        <f t="shared" ca="1" si="54"/>
        <v>48.58</v>
      </c>
      <c r="W220" s="11"/>
      <c r="X220" s="11"/>
      <c r="Y220" s="12">
        <f ca="1">IF(V220&lt;&gt;"",IF(ABS($R220)&lt;0.8*Analyse!$AO$8/2,ABS($V220-$S220)/(INDIRECT($X$5)/100),""),"")</f>
        <v>0.58354886820592933</v>
      </c>
      <c r="AL220" s="1"/>
      <c r="AM220" s="2"/>
    </row>
    <row r="221" spans="2:39" x14ac:dyDescent="0.2">
      <c r="B221">
        <v>-9.11</v>
      </c>
      <c r="C221">
        <v>48.02</v>
      </c>
      <c r="D221" s="13">
        <f ca="1">IF(B221&lt;&gt;"",TRUNC(B221-Analyse!$AP$8,2),"")</f>
        <v>-9.2100000000000009</v>
      </c>
      <c r="F221" s="1">
        <f t="shared" ca="1" si="55"/>
        <v>-9.1999999999999993</v>
      </c>
      <c r="G221" s="12">
        <f ca="1">IF(F221&lt;&gt;"",ROW($D$5)+MATCH(F221,INDIRECT(Analyse!$AR$8):INDIRECT(Analyse!$AS$8)),"")</f>
        <v>222</v>
      </c>
      <c r="H221" s="1" t="str">
        <f t="shared" ca="1" si="42"/>
        <v>D222</v>
      </c>
      <c r="I221" s="1" t="str">
        <f t="shared" ca="1" si="43"/>
        <v>D221</v>
      </c>
      <c r="J221" s="1" t="str">
        <f t="shared" ca="1" si="44"/>
        <v>C222</v>
      </c>
      <c r="K221" s="1" t="str">
        <f t="shared" ca="1" si="45"/>
        <v>C221</v>
      </c>
      <c r="L221" s="10">
        <f t="shared" ca="1" si="46"/>
        <v>-0.38999999999999346</v>
      </c>
      <c r="M221" s="10">
        <f t="shared" ca="1" si="47"/>
        <v>-0.12000000000000099</v>
      </c>
      <c r="N221" s="2">
        <f t="shared" ca="1" si="48"/>
        <v>3.2499999999999187</v>
      </c>
      <c r="O221" s="10">
        <f t="shared" ca="1" si="49"/>
        <v>77.952499999999262</v>
      </c>
      <c r="P221" s="2">
        <f t="shared" ca="1" si="50"/>
        <v>48.052500000000009</v>
      </c>
      <c r="R221" s="1">
        <f t="shared" ca="1" si="51"/>
        <v>-9.1999999999999993</v>
      </c>
      <c r="S221" s="2">
        <f t="shared" ca="1" si="52"/>
        <v>48.052500000000009</v>
      </c>
      <c r="T221" s="1">
        <f ca="1">IF(R221&lt;0,MATCH(ABS(R221),$R223:$R$1000,0)+ROW($R223)-1,"")</f>
        <v>405</v>
      </c>
      <c r="U221" s="1" t="str">
        <f t="shared" ca="1" si="53"/>
        <v>S405</v>
      </c>
      <c r="V221" s="11">
        <f t="shared" ca="1" si="54"/>
        <v>47.984545454545454</v>
      </c>
      <c r="W221" s="11"/>
      <c r="X221" s="11"/>
      <c r="Y221" s="12">
        <f ca="1">IF(V221&lt;&gt;"",IF(ABS($R221)&lt;0.8*Analyse!$AO$8/2,ABS($V221-$S221)/(INDIRECT($X$5)/100),""),"")</f>
        <v>0.14112027789841261</v>
      </c>
      <c r="AL221" s="1"/>
      <c r="AM221" s="2"/>
    </row>
    <row r="222" spans="2:39" x14ac:dyDescent="0.2">
      <c r="B222">
        <v>-8.99</v>
      </c>
      <c r="C222">
        <v>48.41</v>
      </c>
      <c r="D222" s="13">
        <f ca="1">IF(B222&lt;&gt;"",TRUNC(B222-Analyse!$AP$8,2),"")</f>
        <v>-9.09</v>
      </c>
      <c r="F222" s="1">
        <f t="shared" ca="1" si="55"/>
        <v>-9.1</v>
      </c>
      <c r="G222" s="12">
        <f ca="1">IF(F222&lt;&gt;"",ROW($D$5)+MATCH(F222,INDIRECT(Analyse!$AR$8):INDIRECT(Analyse!$AS$8)),"")</f>
        <v>222</v>
      </c>
      <c r="H222" s="1" t="str">
        <f t="shared" ca="1" si="42"/>
        <v>D222</v>
      </c>
      <c r="I222" s="1" t="str">
        <f t="shared" ca="1" si="43"/>
        <v>D221</v>
      </c>
      <c r="J222" s="1" t="str">
        <f t="shared" ca="1" si="44"/>
        <v>C222</v>
      </c>
      <c r="K222" s="1" t="str">
        <f t="shared" ca="1" si="45"/>
        <v>C221</v>
      </c>
      <c r="L222" s="10">
        <f t="shared" ca="1" si="46"/>
        <v>-0.38999999999999346</v>
      </c>
      <c r="M222" s="10">
        <f t="shared" ca="1" si="47"/>
        <v>-0.12000000000000099</v>
      </c>
      <c r="N222" s="2">
        <f t="shared" ca="1" si="48"/>
        <v>3.2499999999999187</v>
      </c>
      <c r="O222" s="10">
        <f t="shared" ca="1" si="49"/>
        <v>77.952499999999262</v>
      </c>
      <c r="P222" s="2">
        <f t="shared" ca="1" si="50"/>
        <v>48.377499999999998</v>
      </c>
      <c r="R222" s="1">
        <f t="shared" ca="1" si="51"/>
        <v>-9.1</v>
      </c>
      <c r="S222" s="2">
        <f t="shared" ca="1" si="52"/>
        <v>48.377499999999998</v>
      </c>
      <c r="T222" s="1">
        <f ca="1">IF(R222&lt;0,MATCH(ABS(R222),$R224:$R$1000,0)+ROW($R224)-1,"")</f>
        <v>404</v>
      </c>
      <c r="U222" s="1" t="str">
        <f t="shared" ca="1" si="53"/>
        <v>S404</v>
      </c>
      <c r="V222" s="11">
        <f t="shared" ca="1" si="54"/>
        <v>48.13</v>
      </c>
      <c r="W222" s="11"/>
      <c r="X222" s="11"/>
      <c r="Y222" s="12">
        <f ca="1">IF(V222&lt;&gt;"",IF(ABS($R222)&lt;0.8*Analyse!$AO$8/2,ABS($V222-$S222)/(INDIRECT($X$5)/100),""),"")</f>
        <v>0.51397987502122877</v>
      </c>
      <c r="AL222" s="1"/>
      <c r="AM222" s="2"/>
    </row>
    <row r="223" spans="2:39" x14ac:dyDescent="0.2">
      <c r="B223">
        <v>-8.9</v>
      </c>
      <c r="C223">
        <v>48.39</v>
      </c>
      <c r="D223" s="13">
        <f ca="1">IF(B223&lt;&gt;"",TRUNC(B223-Analyse!$AP$8,2),"")</f>
        <v>-9</v>
      </c>
      <c r="F223" s="1">
        <f t="shared" ca="1" si="55"/>
        <v>-9</v>
      </c>
      <c r="G223" s="12">
        <f ca="1">IF(F223&lt;&gt;"",ROW($D$5)+MATCH(F223,INDIRECT(Analyse!$AR$8):INDIRECT(Analyse!$AS$8)),"")</f>
        <v>224</v>
      </c>
      <c r="H223" s="1" t="str">
        <f t="shared" ca="1" si="42"/>
        <v>D224</v>
      </c>
      <c r="I223" s="1" t="str">
        <f t="shared" ca="1" si="43"/>
        <v>D223</v>
      </c>
      <c r="J223" s="1" t="str">
        <f t="shared" ca="1" si="44"/>
        <v>C224</v>
      </c>
      <c r="K223" s="1" t="str">
        <f t="shared" ca="1" si="45"/>
        <v>C223</v>
      </c>
      <c r="L223" s="10">
        <f t="shared" ca="1" si="46"/>
        <v>7.0000000000000284E-2</v>
      </c>
      <c r="M223" s="10">
        <f t="shared" ca="1" si="47"/>
        <v>-8.9999999999999858E-2</v>
      </c>
      <c r="N223" s="2">
        <f t="shared" ca="1" si="48"/>
        <v>-0.77777777777778212</v>
      </c>
      <c r="O223" s="10">
        <f t="shared" ca="1" si="49"/>
        <v>41.389999999999958</v>
      </c>
      <c r="P223" s="2">
        <f t="shared" ca="1" si="50"/>
        <v>48.39</v>
      </c>
      <c r="R223" s="1">
        <f t="shared" ca="1" si="51"/>
        <v>-9</v>
      </c>
      <c r="S223" s="2">
        <f t="shared" ca="1" si="52"/>
        <v>48.39</v>
      </c>
      <c r="T223" s="1">
        <f ca="1">IF(R223&lt;0,MATCH(ABS(R223),$R225:$R$1000,0)+ROW($R225)-1,"")</f>
        <v>403</v>
      </c>
      <c r="U223" s="1" t="str">
        <f t="shared" ca="1" si="53"/>
        <v>S403</v>
      </c>
      <c r="V223" s="11">
        <f t="shared" ca="1" si="54"/>
        <v>48.39</v>
      </c>
      <c r="W223" s="11"/>
      <c r="X223" s="11"/>
      <c r="Y223" s="12">
        <f ca="1">IF(V223&lt;&gt;"",IF(ABS($R223)&lt;0.8*Analyse!$AO$8/2,ABS($V223-$S223)/(INDIRECT($X$5)/100),""),"")</f>
        <v>0</v>
      </c>
      <c r="AL223" s="1"/>
      <c r="AM223" s="2"/>
    </row>
    <row r="224" spans="2:39" x14ac:dyDescent="0.2">
      <c r="B224">
        <v>-8.81</v>
      </c>
      <c r="C224">
        <v>48.32</v>
      </c>
      <c r="D224" s="13">
        <f ca="1">IF(B224&lt;&gt;"",TRUNC(B224-Analyse!$AP$8,2),"")</f>
        <v>-8.91</v>
      </c>
      <c r="F224" s="1">
        <f t="shared" ca="1" si="55"/>
        <v>-8.9</v>
      </c>
      <c r="G224" s="12">
        <f ca="1">IF(F224&lt;&gt;"",ROW($D$5)+MATCH(F224,INDIRECT(Analyse!$AR$8):INDIRECT(Analyse!$AS$8)),"")</f>
        <v>225</v>
      </c>
      <c r="H224" s="1" t="str">
        <f t="shared" ca="1" si="42"/>
        <v>D225</v>
      </c>
      <c r="I224" s="1" t="str">
        <f t="shared" ca="1" si="43"/>
        <v>D224</v>
      </c>
      <c r="J224" s="1" t="str">
        <f t="shared" ca="1" si="44"/>
        <v>C225</v>
      </c>
      <c r="K224" s="1" t="str">
        <f t="shared" ca="1" si="45"/>
        <v>C224</v>
      </c>
      <c r="L224" s="10">
        <f t="shared" ca="1" si="46"/>
        <v>-0.31000000000000227</v>
      </c>
      <c r="M224" s="10">
        <f t="shared" ca="1" si="47"/>
        <v>-0.10999999999999943</v>
      </c>
      <c r="N224" s="2">
        <f t="shared" ca="1" si="48"/>
        <v>2.8181818181818534</v>
      </c>
      <c r="O224" s="10">
        <f t="shared" ca="1" si="49"/>
        <v>73.430000000000319</v>
      </c>
      <c r="P224" s="2">
        <f t="shared" ca="1" si="50"/>
        <v>48.348181818181821</v>
      </c>
      <c r="R224" s="1">
        <f t="shared" ca="1" si="51"/>
        <v>-8.9</v>
      </c>
      <c r="S224" s="2">
        <f t="shared" ca="1" si="52"/>
        <v>48.348181818181821</v>
      </c>
      <c r="T224" s="1">
        <f ca="1">IF(R224&lt;0,MATCH(ABS(R224),$R226:$R$1000,0)+ROW($R226)-1,"")</f>
        <v>402</v>
      </c>
      <c r="U224" s="1" t="str">
        <f t="shared" ca="1" si="53"/>
        <v>S402</v>
      </c>
      <c r="V224" s="11">
        <f t="shared" ca="1" si="54"/>
        <v>48.48</v>
      </c>
      <c r="W224" s="11"/>
      <c r="X224" s="11"/>
      <c r="Y224" s="12">
        <f ca="1">IF(V224&lt;&gt;"",IF(ABS($R224)&lt;0.8*Analyse!$AO$8/2,ABS($V224-$S224)/(INDIRECT($X$5)/100),""),"")</f>
        <v>0.27374502067245593</v>
      </c>
      <c r="AL224" s="1"/>
      <c r="AM224" s="2"/>
    </row>
    <row r="225" spans="2:39" x14ac:dyDescent="0.2">
      <c r="B225">
        <v>-8.6999999999999993</v>
      </c>
      <c r="C225">
        <v>48.63</v>
      </c>
      <c r="D225" s="13">
        <f ca="1">IF(B225&lt;&gt;"",TRUNC(B225-Analyse!$AP$8,2),"")</f>
        <v>-8.8000000000000007</v>
      </c>
      <c r="F225" s="1">
        <f t="shared" ca="1" si="55"/>
        <v>-8.8000000000000007</v>
      </c>
      <c r="G225" s="12">
        <f ca="1">IF(F225&lt;&gt;"",ROW($D$5)+MATCH(F225,INDIRECT(Analyse!$AR$8):INDIRECT(Analyse!$AS$8)),"")</f>
        <v>226</v>
      </c>
      <c r="H225" s="1" t="str">
        <f t="shared" ca="1" si="42"/>
        <v>D226</v>
      </c>
      <c r="I225" s="1" t="str">
        <f t="shared" ca="1" si="43"/>
        <v>D225</v>
      </c>
      <c r="J225" s="1" t="str">
        <f t="shared" ca="1" si="44"/>
        <v>C226</v>
      </c>
      <c r="K225" s="1" t="str">
        <f t="shared" ca="1" si="45"/>
        <v>C225</v>
      </c>
      <c r="L225" s="10">
        <f t="shared" ca="1" si="46"/>
        <v>0.42999999999999972</v>
      </c>
      <c r="M225" s="10">
        <f t="shared" ca="1" si="47"/>
        <v>-0.10000000000000142</v>
      </c>
      <c r="N225" s="2">
        <f t="shared" ca="1" si="48"/>
        <v>-4.2999999999999359</v>
      </c>
      <c r="O225" s="10">
        <f t="shared" ca="1" si="49"/>
        <v>10.79000000000056</v>
      </c>
      <c r="P225" s="2">
        <f t="shared" ca="1" si="50"/>
        <v>48.63</v>
      </c>
      <c r="R225" s="1">
        <f t="shared" ca="1" si="51"/>
        <v>-8.8000000000000007</v>
      </c>
      <c r="S225" s="2">
        <f t="shared" ca="1" si="52"/>
        <v>48.63</v>
      </c>
      <c r="T225" s="1">
        <f ca="1">IF(R225&lt;0,MATCH(ABS(R225),$R227:$R$1000,0)+ROW($R227)-1,"")</f>
        <v>401</v>
      </c>
      <c r="U225" s="1" t="str">
        <f t="shared" ca="1" si="53"/>
        <v>S401</v>
      </c>
      <c r="V225" s="11">
        <f t="shared" ca="1" si="54"/>
        <v>48.361818181818187</v>
      </c>
      <c r="W225" s="11"/>
      <c r="X225" s="11"/>
      <c r="Y225" s="12">
        <f ca="1">IF(V225&lt;&gt;"",IF(ABS($R225)&lt;0.8*Analyse!$AO$8/2,ABS($V225-$S225)/(INDIRECT($X$5)/100),""),"")</f>
        <v>0.55692952481639724</v>
      </c>
      <c r="AL225" s="1"/>
      <c r="AM225" s="2"/>
    </row>
    <row r="226" spans="2:39" x14ac:dyDescent="0.2">
      <c r="B226">
        <v>-8.6</v>
      </c>
      <c r="C226">
        <v>48.2</v>
      </c>
      <c r="D226" s="13">
        <f ca="1">IF(B226&lt;&gt;"",TRUNC(B226-Analyse!$AP$8,2),"")</f>
        <v>-8.6999999999999993</v>
      </c>
      <c r="F226" s="1">
        <f t="shared" ca="1" si="55"/>
        <v>-8.6999999999999993</v>
      </c>
      <c r="G226" s="12">
        <f ca="1">IF(F226&lt;&gt;"",ROW($D$5)+MATCH(F226,INDIRECT(Analyse!$AR$8):INDIRECT(Analyse!$AS$8)),"")</f>
        <v>227</v>
      </c>
      <c r="H226" s="1" t="str">
        <f t="shared" ca="1" si="42"/>
        <v>D227</v>
      </c>
      <c r="I226" s="1" t="str">
        <f t="shared" ca="1" si="43"/>
        <v>D226</v>
      </c>
      <c r="J226" s="1" t="str">
        <f t="shared" ca="1" si="44"/>
        <v>C227</v>
      </c>
      <c r="K226" s="1" t="str">
        <f t="shared" ca="1" si="45"/>
        <v>C226</v>
      </c>
      <c r="L226" s="10">
        <f t="shared" ca="1" si="46"/>
        <v>-7.9999999999998295E-2</v>
      </c>
      <c r="M226" s="10">
        <f t="shared" ca="1" si="47"/>
        <v>-9.9999999999999645E-2</v>
      </c>
      <c r="N226" s="2">
        <f t="shared" ca="1" si="48"/>
        <v>0.79999999999998583</v>
      </c>
      <c r="O226" s="10">
        <f t="shared" ca="1" si="49"/>
        <v>55.159999999999883</v>
      </c>
      <c r="P226" s="2">
        <f t="shared" ca="1" si="50"/>
        <v>48.2</v>
      </c>
      <c r="R226" s="1">
        <f t="shared" ca="1" si="51"/>
        <v>-8.6999999999999993</v>
      </c>
      <c r="S226" s="2">
        <f t="shared" ca="1" si="52"/>
        <v>48.2</v>
      </c>
      <c r="T226" s="1">
        <f ca="1">IF(R226&lt;0,MATCH(ABS(R226),$R228:$R$1000,0)+ROW($R228)-1,"")</f>
        <v>400</v>
      </c>
      <c r="U226" s="1" t="str">
        <f t="shared" ca="1" si="53"/>
        <v>S400</v>
      </c>
      <c r="V226" s="11">
        <f t="shared" ca="1" si="54"/>
        <v>48.08</v>
      </c>
      <c r="W226" s="11"/>
      <c r="X226" s="11"/>
      <c r="Y226" s="12">
        <f ca="1">IF(V226&lt;&gt;"",IF(ABS($R226)&lt;0.8*Analyse!$AO$8/2,ABS($V226-$S226)/(INDIRECT($X$5)/100),""),"")</f>
        <v>0.2492023636466707</v>
      </c>
      <c r="AL226" s="1"/>
      <c r="AM226" s="2"/>
    </row>
    <row r="227" spans="2:39" x14ac:dyDescent="0.2">
      <c r="B227">
        <v>-8.5</v>
      </c>
      <c r="C227">
        <v>48.28</v>
      </c>
      <c r="D227" s="13">
        <f ca="1">IF(B227&lt;&gt;"",TRUNC(B227-Analyse!$AP$8,2),"")</f>
        <v>-8.6</v>
      </c>
      <c r="F227" s="1">
        <f t="shared" ca="1" si="55"/>
        <v>-8.6</v>
      </c>
      <c r="G227" s="12">
        <f ca="1">IF(F227&lt;&gt;"",ROW($D$5)+MATCH(F227,INDIRECT(Analyse!$AR$8):INDIRECT(Analyse!$AS$8)),"")</f>
        <v>228</v>
      </c>
      <c r="H227" s="1" t="str">
        <f t="shared" ca="1" si="42"/>
        <v>D228</v>
      </c>
      <c r="I227" s="1" t="str">
        <f t="shared" ca="1" si="43"/>
        <v>D227</v>
      </c>
      <c r="J227" s="1" t="str">
        <f t="shared" ca="1" si="44"/>
        <v>C228</v>
      </c>
      <c r="K227" s="1" t="str">
        <f t="shared" ca="1" si="45"/>
        <v>C227</v>
      </c>
      <c r="L227" s="10">
        <f t="shared" ca="1" si="46"/>
        <v>-0.15999999999999659</v>
      </c>
      <c r="M227" s="10">
        <f t="shared" ca="1" si="47"/>
        <v>-9.9999999999999645E-2</v>
      </c>
      <c r="N227" s="2">
        <f t="shared" ca="1" si="48"/>
        <v>1.5999999999999717</v>
      </c>
      <c r="O227" s="10">
        <f t="shared" ca="1" si="49"/>
        <v>62.039999999999758</v>
      </c>
      <c r="P227" s="2">
        <f t="shared" ca="1" si="50"/>
        <v>48.28</v>
      </c>
      <c r="R227" s="1">
        <f t="shared" ca="1" si="51"/>
        <v>-8.6</v>
      </c>
      <c r="S227" s="2">
        <f t="shared" ca="1" si="52"/>
        <v>48.28</v>
      </c>
      <c r="T227" s="1">
        <f ca="1">IF(R227&lt;0,MATCH(ABS(R227),$R229:$R$1000,0)+ROW($R229)-1,"")</f>
        <v>399</v>
      </c>
      <c r="U227" s="1" t="str">
        <f t="shared" ca="1" si="53"/>
        <v>S399</v>
      </c>
      <c r="V227" s="11">
        <f t="shared" ca="1" si="54"/>
        <v>48.36</v>
      </c>
      <c r="W227" s="11"/>
      <c r="X227" s="11"/>
      <c r="Y227" s="12">
        <f ca="1">IF(V227&lt;&gt;"",IF(ABS($R227)&lt;0.8*Analyse!$AO$8/2,ABS($V227-$S227)/(INDIRECT($X$5)/100),""),"")</f>
        <v>0.16613490909777062</v>
      </c>
      <c r="AL227" s="1"/>
      <c r="AM227" s="2"/>
    </row>
    <row r="228" spans="2:39" x14ac:dyDescent="0.2">
      <c r="B228">
        <v>-8.4</v>
      </c>
      <c r="C228">
        <v>48.44</v>
      </c>
      <c r="D228" s="13">
        <f ca="1">IF(B228&lt;&gt;"",TRUNC(B228-Analyse!$AP$8,2),"")</f>
        <v>-8.5</v>
      </c>
      <c r="F228" s="1">
        <f t="shared" ca="1" si="55"/>
        <v>-8.5</v>
      </c>
      <c r="G228" s="12">
        <f ca="1">IF(F228&lt;&gt;"",ROW($D$5)+MATCH(F228,INDIRECT(Analyse!$AR$8):INDIRECT(Analyse!$AS$8)),"")</f>
        <v>229</v>
      </c>
      <c r="H228" s="1" t="str">
        <f t="shared" ca="1" si="42"/>
        <v>D229</v>
      </c>
      <c r="I228" s="1" t="str">
        <f t="shared" ca="1" si="43"/>
        <v>D228</v>
      </c>
      <c r="J228" s="1" t="str">
        <f t="shared" ca="1" si="44"/>
        <v>C229</v>
      </c>
      <c r="K228" s="1" t="str">
        <f t="shared" ca="1" si="45"/>
        <v>C228</v>
      </c>
      <c r="L228" s="10">
        <f t="shared" ca="1" si="46"/>
        <v>0.42999999999999972</v>
      </c>
      <c r="M228" s="10">
        <f t="shared" ca="1" si="47"/>
        <v>-8.9999999999999858E-2</v>
      </c>
      <c r="N228" s="2">
        <f t="shared" ca="1" si="48"/>
        <v>-4.7777777777777821</v>
      </c>
      <c r="O228" s="10">
        <f t="shared" ca="1" si="49"/>
        <v>7.8288888888888479</v>
      </c>
      <c r="P228" s="2">
        <f t="shared" ca="1" si="50"/>
        <v>48.44</v>
      </c>
      <c r="R228" s="1">
        <f t="shared" ca="1" si="51"/>
        <v>-8.5</v>
      </c>
      <c r="S228" s="2">
        <f t="shared" ca="1" si="52"/>
        <v>48.44</v>
      </c>
      <c r="T228" s="1">
        <f ca="1">IF(R228&lt;0,MATCH(ABS(R228),$R230:$R$1000,0)+ROW($R230)-1,"")</f>
        <v>398</v>
      </c>
      <c r="U228" s="1" t="str">
        <f t="shared" ca="1" si="53"/>
        <v>S398</v>
      </c>
      <c r="V228" s="11">
        <f t="shared" ca="1" si="54"/>
        <v>48.178181818181812</v>
      </c>
      <c r="W228" s="11"/>
      <c r="X228" s="11"/>
      <c r="Y228" s="12">
        <f ca="1">IF(V228&lt;&gt;"",IF(ABS($R228)&lt;0.8*Analyse!$AO$8/2,ABS($V228-$S228)/(INDIRECT($X$5)/100),""),"")</f>
        <v>0.54371424795635903</v>
      </c>
      <c r="AL228" s="1"/>
      <c r="AM228" s="2"/>
    </row>
    <row r="229" spans="2:39" x14ac:dyDescent="0.2">
      <c r="B229">
        <v>-8.31</v>
      </c>
      <c r="C229">
        <v>48.01</v>
      </c>
      <c r="D229" s="13">
        <f ca="1">IF(B229&lt;&gt;"",TRUNC(B229-Analyse!$AP$8,2),"")</f>
        <v>-8.41</v>
      </c>
      <c r="F229" s="1">
        <f t="shared" ca="1" si="55"/>
        <v>-8.4</v>
      </c>
      <c r="G229" s="12">
        <f ca="1">IF(F229&lt;&gt;"",ROW($D$5)+MATCH(F229,INDIRECT(Analyse!$AR$8):INDIRECT(Analyse!$AS$8)),"")</f>
        <v>230</v>
      </c>
      <c r="H229" s="1" t="str">
        <f t="shared" ca="1" si="42"/>
        <v>D230</v>
      </c>
      <c r="I229" s="1" t="str">
        <f t="shared" ca="1" si="43"/>
        <v>D229</v>
      </c>
      <c r="J229" s="1" t="str">
        <f t="shared" ca="1" si="44"/>
        <v>C230</v>
      </c>
      <c r="K229" s="1" t="str">
        <f t="shared" ca="1" si="45"/>
        <v>C229</v>
      </c>
      <c r="L229" s="10">
        <f t="shared" ca="1" si="46"/>
        <v>-0.44000000000000483</v>
      </c>
      <c r="M229" s="10">
        <f t="shared" ca="1" si="47"/>
        <v>-0.10999999999999943</v>
      </c>
      <c r="N229" s="2">
        <f t="shared" ca="1" si="48"/>
        <v>4.0000000000000648</v>
      </c>
      <c r="O229" s="10">
        <f t="shared" ca="1" si="49"/>
        <v>81.650000000000546</v>
      </c>
      <c r="P229" s="2">
        <f t="shared" ca="1" si="50"/>
        <v>48.05</v>
      </c>
      <c r="R229" s="1">
        <f t="shared" ca="1" si="51"/>
        <v>-8.4</v>
      </c>
      <c r="S229" s="2">
        <f t="shared" ca="1" si="52"/>
        <v>48.05</v>
      </c>
      <c r="T229" s="1">
        <f ca="1">IF(R229&lt;0,MATCH(ABS(R229),$R231:$R$1000,0)+ROW($R231)-1,"")</f>
        <v>397</v>
      </c>
      <c r="U229" s="1" t="str">
        <f t="shared" ca="1" si="53"/>
        <v>S397</v>
      </c>
      <c r="V229" s="11">
        <f t="shared" ca="1" si="54"/>
        <v>48.024999999999991</v>
      </c>
      <c r="W229" s="11"/>
      <c r="X229" s="11"/>
      <c r="Y229" s="12">
        <f ca="1">IF(V229&lt;&gt;"",IF(ABS($R229)&lt;0.8*Analyse!$AO$8/2,ABS($V229-$S229)/(INDIRECT($X$5)/100),""),"")</f>
        <v>5.1917159093066233E-2</v>
      </c>
      <c r="AL229" s="1"/>
      <c r="AM229" s="2"/>
    </row>
    <row r="230" spans="2:39" x14ac:dyDescent="0.2">
      <c r="B230">
        <v>-8.1999999999999993</v>
      </c>
      <c r="C230">
        <v>48.45</v>
      </c>
      <c r="D230" s="13">
        <f ca="1">IF(B230&lt;&gt;"",TRUNC(B230-Analyse!$AP$8,2),"")</f>
        <v>-8.3000000000000007</v>
      </c>
      <c r="F230" s="1">
        <f t="shared" ca="1" si="55"/>
        <v>-8.3000000000000007</v>
      </c>
      <c r="G230" s="12">
        <f ca="1">IF(F230&lt;&gt;"",ROW($D$5)+MATCH(F230,INDIRECT(Analyse!$AR$8):INDIRECT(Analyse!$AS$8)),"")</f>
        <v>231</v>
      </c>
      <c r="H230" s="1" t="str">
        <f t="shared" ca="1" si="42"/>
        <v>D231</v>
      </c>
      <c r="I230" s="1" t="str">
        <f t="shared" ca="1" si="43"/>
        <v>D230</v>
      </c>
      <c r="J230" s="1" t="str">
        <f t="shared" ca="1" si="44"/>
        <v>C231</v>
      </c>
      <c r="K230" s="1" t="str">
        <f t="shared" ca="1" si="45"/>
        <v>C230</v>
      </c>
      <c r="L230" s="10">
        <f t="shared" ca="1" si="46"/>
        <v>6.0000000000002274E-2</v>
      </c>
      <c r="M230" s="10">
        <f t="shared" ca="1" si="47"/>
        <v>-8.9999999999999858E-2</v>
      </c>
      <c r="N230" s="2">
        <f t="shared" ca="1" si="48"/>
        <v>-0.66666666666669294</v>
      </c>
      <c r="O230" s="10">
        <f t="shared" ca="1" si="49"/>
        <v>42.916666666666451</v>
      </c>
      <c r="P230" s="2">
        <f t="shared" ca="1" si="50"/>
        <v>48.45</v>
      </c>
      <c r="R230" s="1">
        <f t="shared" ca="1" si="51"/>
        <v>-8.3000000000000007</v>
      </c>
      <c r="S230" s="2">
        <f t="shared" ca="1" si="52"/>
        <v>48.45</v>
      </c>
      <c r="T230" s="1">
        <f ca="1">IF(R230&lt;0,MATCH(ABS(R230),$R232:$R$1000,0)+ROW($R232)-1,"")</f>
        <v>396</v>
      </c>
      <c r="U230" s="1" t="str">
        <f t="shared" ca="1" si="53"/>
        <v>S396</v>
      </c>
      <c r="V230" s="11">
        <f t="shared" ca="1" si="54"/>
        <v>48.285454545454549</v>
      </c>
      <c r="W230" s="11"/>
      <c r="X230" s="11"/>
      <c r="Y230" s="12">
        <f ca="1">IF(V230&lt;&gt;"",IF(ABS($R230)&lt;0.8*Analyse!$AO$8/2,ABS($V230-$S230)/(INDIRECT($X$5)/100),""),"")</f>
        <v>0.34170930166701186</v>
      </c>
      <c r="AL230" s="1"/>
      <c r="AM230" s="2"/>
    </row>
    <row r="231" spans="2:39" x14ac:dyDescent="0.2">
      <c r="B231">
        <v>-8.11</v>
      </c>
      <c r="C231">
        <v>48.39</v>
      </c>
      <c r="D231" s="13">
        <f ca="1">IF(B231&lt;&gt;"",TRUNC(B231-Analyse!$AP$8,2),"")</f>
        <v>-8.2100000000000009</v>
      </c>
      <c r="F231" s="1">
        <f t="shared" ca="1" si="55"/>
        <v>-8.1999999999999993</v>
      </c>
      <c r="G231" s="12">
        <f ca="1">IF(F231&lt;&gt;"",ROW($D$5)+MATCH(F231,INDIRECT(Analyse!$AR$8):INDIRECT(Analyse!$AS$8)),"")</f>
        <v>232</v>
      </c>
      <c r="H231" s="1" t="str">
        <f t="shared" ca="1" si="42"/>
        <v>D232</v>
      </c>
      <c r="I231" s="1" t="str">
        <f t="shared" ca="1" si="43"/>
        <v>D231</v>
      </c>
      <c r="J231" s="1" t="str">
        <f t="shared" ca="1" si="44"/>
        <v>C232</v>
      </c>
      <c r="K231" s="1" t="str">
        <f t="shared" ca="1" si="45"/>
        <v>C231</v>
      </c>
      <c r="L231" s="10">
        <f t="shared" ca="1" si="46"/>
        <v>6.0000000000002274E-2</v>
      </c>
      <c r="M231" s="10">
        <f t="shared" ca="1" si="47"/>
        <v>-0.11000000000000121</v>
      </c>
      <c r="N231" s="2">
        <f t="shared" ca="1" si="48"/>
        <v>-0.54545454545456018</v>
      </c>
      <c r="O231" s="10">
        <f t="shared" ca="1" si="49"/>
        <v>43.911818181818063</v>
      </c>
      <c r="P231" s="2">
        <f t="shared" ca="1" si="50"/>
        <v>48.38454545454546</v>
      </c>
      <c r="R231" s="1">
        <f t="shared" ca="1" si="51"/>
        <v>-8.1999999999999993</v>
      </c>
      <c r="S231" s="2">
        <f t="shared" ca="1" si="52"/>
        <v>48.38454545454546</v>
      </c>
      <c r="T231" s="1">
        <f ca="1">IF(R231&lt;0,MATCH(ABS(R231),$R233:$R$1000,0)+ROW($R233)-1,"")</f>
        <v>395</v>
      </c>
      <c r="U231" s="1" t="str">
        <f t="shared" ca="1" si="53"/>
        <v>S395</v>
      </c>
      <c r="V231" s="11">
        <f t="shared" ca="1" si="54"/>
        <v>48.34</v>
      </c>
      <c r="W231" s="11"/>
      <c r="X231" s="11"/>
      <c r="Y231" s="12">
        <f ca="1">IF(V231&lt;&gt;"",IF(ABS($R231)&lt;0.8*Analyse!$AO$8/2,ABS($V231-$S231)/(INDIRECT($X$5)/100),""),"")</f>
        <v>9.2506938020355922E-2</v>
      </c>
      <c r="AL231" s="1"/>
      <c r="AM231" s="2"/>
    </row>
    <row r="232" spans="2:39" x14ac:dyDescent="0.2">
      <c r="B232">
        <v>-8</v>
      </c>
      <c r="C232">
        <v>48.33</v>
      </c>
      <c r="D232" s="13">
        <f ca="1">IF(B232&lt;&gt;"",TRUNC(B232-Analyse!$AP$8,2),"")</f>
        <v>-8.1</v>
      </c>
      <c r="F232" s="1">
        <f t="shared" ca="1" si="55"/>
        <v>-8.1</v>
      </c>
      <c r="G232" s="12">
        <f ca="1">IF(F232&lt;&gt;"",ROW($D$5)+MATCH(F232,INDIRECT(Analyse!$AR$8):INDIRECT(Analyse!$AS$8)),"")</f>
        <v>233</v>
      </c>
      <c r="H232" s="1" t="str">
        <f t="shared" ca="1" si="42"/>
        <v>D233</v>
      </c>
      <c r="I232" s="1" t="str">
        <f t="shared" ca="1" si="43"/>
        <v>D232</v>
      </c>
      <c r="J232" s="1" t="str">
        <f t="shared" ca="1" si="44"/>
        <v>C233</v>
      </c>
      <c r="K232" s="1" t="str">
        <f t="shared" ca="1" si="45"/>
        <v>C232</v>
      </c>
      <c r="L232" s="10">
        <f t="shared" ca="1" si="46"/>
        <v>-6.0000000000002274E-2</v>
      </c>
      <c r="M232" s="10">
        <f t="shared" ca="1" si="47"/>
        <v>-8.9999999999999858E-2</v>
      </c>
      <c r="N232" s="2">
        <f t="shared" ca="1" si="48"/>
        <v>0.66666666666669294</v>
      </c>
      <c r="O232" s="10">
        <f t="shared" ca="1" si="49"/>
        <v>53.73000000000021</v>
      </c>
      <c r="P232" s="2">
        <f t="shared" ca="1" si="50"/>
        <v>48.33</v>
      </c>
      <c r="R232" s="1">
        <f t="shared" ca="1" si="51"/>
        <v>-8.1</v>
      </c>
      <c r="S232" s="2">
        <f t="shared" ca="1" si="52"/>
        <v>48.33</v>
      </c>
      <c r="T232" s="1">
        <f ca="1">IF(R232&lt;0,MATCH(ABS(R232),$R234:$R$1000,0)+ROW($R234)-1,"")</f>
        <v>394</v>
      </c>
      <c r="U232" s="1" t="str">
        <f t="shared" ca="1" si="53"/>
        <v>S394</v>
      </c>
      <c r="V232" s="11">
        <f t="shared" ca="1" si="54"/>
        <v>48.51</v>
      </c>
      <c r="W232" s="11"/>
      <c r="X232" s="11"/>
      <c r="Y232" s="12">
        <f ca="1">IF(V232&lt;&gt;"",IF(ABS($R232)&lt;0.8*Analyse!$AO$8/2,ABS($V232-$S232)/(INDIRECT($X$5)/100),""),"")</f>
        <v>0.37380354546999128</v>
      </c>
      <c r="AL232" s="1"/>
      <c r="AM232" s="2"/>
    </row>
    <row r="233" spans="2:39" x14ac:dyDescent="0.2">
      <c r="B233">
        <v>-7.91</v>
      </c>
      <c r="C233">
        <v>48.39</v>
      </c>
      <c r="D233" s="13">
        <f ca="1">IF(B233&lt;&gt;"",TRUNC(B233-Analyse!$AP$8,2),"")</f>
        <v>-8.01</v>
      </c>
      <c r="F233" s="1">
        <f t="shared" ca="1" si="55"/>
        <v>-8</v>
      </c>
      <c r="G233" s="12">
        <f ca="1">IF(F233&lt;&gt;"",ROW($D$5)+MATCH(F233,INDIRECT(Analyse!$AR$8):INDIRECT(Analyse!$AS$8)),"")</f>
        <v>234</v>
      </c>
      <c r="H233" s="1" t="str">
        <f t="shared" ca="1" si="42"/>
        <v>D234</v>
      </c>
      <c r="I233" s="1" t="str">
        <f t="shared" ca="1" si="43"/>
        <v>D233</v>
      </c>
      <c r="J233" s="1" t="str">
        <f t="shared" ca="1" si="44"/>
        <v>C234</v>
      </c>
      <c r="K233" s="1" t="str">
        <f t="shared" ca="1" si="45"/>
        <v>C233</v>
      </c>
      <c r="L233" s="10">
        <f t="shared" ca="1" si="46"/>
        <v>-4.9999999999997158E-2</v>
      </c>
      <c r="M233" s="10">
        <f t="shared" ca="1" si="47"/>
        <v>-0.12000000000000011</v>
      </c>
      <c r="N233" s="2">
        <f t="shared" ca="1" si="48"/>
        <v>0.41666666666664259</v>
      </c>
      <c r="O233" s="10">
        <f t="shared" ca="1" si="49"/>
        <v>51.727499999999807</v>
      </c>
      <c r="P233" s="2">
        <f t="shared" ca="1" si="50"/>
        <v>48.394166666666663</v>
      </c>
      <c r="R233" s="1">
        <f t="shared" ca="1" si="51"/>
        <v>-8</v>
      </c>
      <c r="S233" s="2">
        <f t="shared" ca="1" si="52"/>
        <v>48.394166666666663</v>
      </c>
      <c r="T233" s="1">
        <f ca="1">IF(R233&lt;0,MATCH(ABS(R233),$R235:$R$1000,0)+ROW($R235)-1,"")</f>
        <v>393</v>
      </c>
      <c r="U233" s="1" t="str">
        <f t="shared" ca="1" si="53"/>
        <v>S393</v>
      </c>
      <c r="V233" s="11">
        <f t="shared" ca="1" si="54"/>
        <v>48.244999999999997</v>
      </c>
      <c r="W233" s="11"/>
      <c r="X233" s="11"/>
      <c r="Y233" s="12">
        <f ca="1">IF(V233&lt;&gt;"",IF(ABS($R233)&lt;0.8*Analyse!$AO$8/2,ABS($V233-$S233)/(INDIRECT($X$5)/100),""),"")</f>
        <v>0.30977238258855672</v>
      </c>
      <c r="AL233" s="1"/>
      <c r="AM233" s="2"/>
    </row>
    <row r="234" spans="2:39" x14ac:dyDescent="0.2">
      <c r="B234">
        <v>-7.79</v>
      </c>
      <c r="C234">
        <v>48.44</v>
      </c>
      <c r="D234" s="13">
        <f ca="1">IF(B234&lt;&gt;"",TRUNC(B234-Analyse!$AP$8,2),"")</f>
        <v>-7.89</v>
      </c>
      <c r="F234" s="1">
        <f t="shared" ca="1" si="55"/>
        <v>-7.9</v>
      </c>
      <c r="G234" s="12">
        <f ca="1">IF(F234&lt;&gt;"",ROW($D$5)+MATCH(F234,INDIRECT(Analyse!$AR$8):INDIRECT(Analyse!$AS$8)),"")</f>
        <v>234</v>
      </c>
      <c r="H234" s="1" t="str">
        <f t="shared" ca="1" si="42"/>
        <v>D234</v>
      </c>
      <c r="I234" s="1" t="str">
        <f t="shared" ca="1" si="43"/>
        <v>D233</v>
      </c>
      <c r="J234" s="1" t="str">
        <f t="shared" ca="1" si="44"/>
        <v>C234</v>
      </c>
      <c r="K234" s="1" t="str">
        <f t="shared" ca="1" si="45"/>
        <v>C233</v>
      </c>
      <c r="L234" s="10">
        <f t="shared" ca="1" si="46"/>
        <v>-4.9999999999997158E-2</v>
      </c>
      <c r="M234" s="10">
        <f t="shared" ca="1" si="47"/>
        <v>-0.12000000000000011</v>
      </c>
      <c r="N234" s="2">
        <f t="shared" ca="1" si="48"/>
        <v>0.41666666666664259</v>
      </c>
      <c r="O234" s="10">
        <f t="shared" ca="1" si="49"/>
        <v>51.727499999999807</v>
      </c>
      <c r="P234" s="2">
        <f t="shared" ca="1" si="50"/>
        <v>48.435833333333328</v>
      </c>
      <c r="R234" s="1">
        <f t="shared" ca="1" si="51"/>
        <v>-7.9</v>
      </c>
      <c r="S234" s="2">
        <f t="shared" ca="1" si="52"/>
        <v>48.435833333333328</v>
      </c>
      <c r="T234" s="1">
        <f ca="1">IF(R234&lt;0,MATCH(ABS(R234),$R236:$R$1000,0)+ROW($R236)-1,"")</f>
        <v>392</v>
      </c>
      <c r="U234" s="1" t="str">
        <f t="shared" ca="1" si="53"/>
        <v>S392</v>
      </c>
      <c r="V234" s="11">
        <f t="shared" ca="1" si="54"/>
        <v>48.194999999999993</v>
      </c>
      <c r="W234" s="11"/>
      <c r="X234" s="11"/>
      <c r="Y234" s="12">
        <f ca="1">IF(V234&lt;&gt;"",IF(ABS($R234)&lt;0.8*Analyse!$AO$8/2,ABS($V234-$S234)/(INDIRECT($X$5)/100),""),"")</f>
        <v>0.50013529926309352</v>
      </c>
      <c r="AL234" s="1"/>
      <c r="AM234" s="2"/>
    </row>
    <row r="235" spans="2:39" x14ac:dyDescent="0.2">
      <c r="B235">
        <v>-7.7</v>
      </c>
      <c r="C235">
        <v>48.45</v>
      </c>
      <c r="D235" s="13">
        <f ca="1">IF(B235&lt;&gt;"",TRUNC(B235-Analyse!$AP$8,2),"")</f>
        <v>-7.8</v>
      </c>
      <c r="F235" s="1">
        <f t="shared" ca="1" si="55"/>
        <v>-7.8</v>
      </c>
      <c r="G235" s="12">
        <f ca="1">IF(F235&lt;&gt;"",ROW($D$5)+MATCH(F235,INDIRECT(Analyse!$AR$8):INDIRECT(Analyse!$AS$8)),"")</f>
        <v>236</v>
      </c>
      <c r="H235" s="1" t="str">
        <f t="shared" ca="1" si="42"/>
        <v>D236</v>
      </c>
      <c r="I235" s="1" t="str">
        <f t="shared" ca="1" si="43"/>
        <v>D235</v>
      </c>
      <c r="J235" s="1" t="str">
        <f t="shared" ca="1" si="44"/>
        <v>C236</v>
      </c>
      <c r="K235" s="1" t="str">
        <f t="shared" ca="1" si="45"/>
        <v>C235</v>
      </c>
      <c r="L235" s="10">
        <f t="shared" ca="1" si="46"/>
        <v>0.17999999999999972</v>
      </c>
      <c r="M235" s="10">
        <f t="shared" ca="1" si="47"/>
        <v>-0.10999999999999943</v>
      </c>
      <c r="N235" s="2">
        <f t="shared" ca="1" si="48"/>
        <v>-1.6363636363636422</v>
      </c>
      <c r="O235" s="10">
        <f t="shared" ca="1" si="49"/>
        <v>35.686363636363595</v>
      </c>
      <c r="P235" s="2">
        <f t="shared" ca="1" si="50"/>
        <v>48.45</v>
      </c>
      <c r="R235" s="1">
        <f t="shared" ca="1" si="51"/>
        <v>-7.8</v>
      </c>
      <c r="S235" s="2">
        <f t="shared" ca="1" si="52"/>
        <v>48.45</v>
      </c>
      <c r="T235" s="1">
        <f ca="1">IF(R235&lt;0,MATCH(ABS(R235),$R237:$R$1000,0)+ROW($R237)-1,"")</f>
        <v>391</v>
      </c>
      <c r="U235" s="1" t="str">
        <f t="shared" ca="1" si="53"/>
        <v>S391</v>
      </c>
      <c r="V235" s="11">
        <f t="shared" ca="1" si="54"/>
        <v>48.553636363636365</v>
      </c>
      <c r="W235" s="11"/>
      <c r="X235" s="11"/>
      <c r="Y235" s="12">
        <f ca="1">IF(V235&lt;&gt;"",IF(ABS($R235)&lt;0.8*Analyse!$AO$8/2,ABS($V235-$S235)/(INDIRECT($X$5)/100),""),"")</f>
        <v>0.21522022314938535</v>
      </c>
      <c r="AL235" s="1"/>
      <c r="AM235" s="2"/>
    </row>
    <row r="236" spans="2:39" x14ac:dyDescent="0.2">
      <c r="B236">
        <v>-7.59</v>
      </c>
      <c r="C236">
        <v>48.27</v>
      </c>
      <c r="D236" s="13">
        <f ca="1">IF(B236&lt;&gt;"",TRUNC(B236-Analyse!$AP$8,2),"")</f>
        <v>-7.69</v>
      </c>
      <c r="F236" s="1">
        <f t="shared" ca="1" si="55"/>
        <v>-7.7</v>
      </c>
      <c r="G236" s="12">
        <f ca="1">IF(F236&lt;&gt;"",ROW($D$5)+MATCH(F236,INDIRECT(Analyse!$AR$8):INDIRECT(Analyse!$AS$8)),"")</f>
        <v>236</v>
      </c>
      <c r="H236" s="1" t="str">
        <f t="shared" ca="1" si="42"/>
        <v>D236</v>
      </c>
      <c r="I236" s="1" t="str">
        <f t="shared" ca="1" si="43"/>
        <v>D235</v>
      </c>
      <c r="J236" s="1" t="str">
        <f t="shared" ca="1" si="44"/>
        <v>C236</v>
      </c>
      <c r="K236" s="1" t="str">
        <f t="shared" ca="1" si="45"/>
        <v>C235</v>
      </c>
      <c r="L236" s="10">
        <f t="shared" ca="1" si="46"/>
        <v>0.17999999999999972</v>
      </c>
      <c r="M236" s="10">
        <f t="shared" ca="1" si="47"/>
        <v>-0.10999999999999943</v>
      </c>
      <c r="N236" s="2">
        <f t="shared" ca="1" si="48"/>
        <v>-1.6363636363636422</v>
      </c>
      <c r="O236" s="10">
        <f t="shared" ca="1" si="49"/>
        <v>35.686363636363595</v>
      </c>
      <c r="P236" s="2">
        <f t="shared" ca="1" si="50"/>
        <v>48.286363636363639</v>
      </c>
      <c r="R236" s="1">
        <f t="shared" ca="1" si="51"/>
        <v>-7.7</v>
      </c>
      <c r="S236" s="2">
        <f t="shared" ca="1" si="52"/>
        <v>48.286363636363639</v>
      </c>
      <c r="T236" s="1">
        <f ca="1">IF(R236&lt;0,MATCH(ABS(R236),$R238:$R$1000,0)+ROW($R238)-1,"")</f>
        <v>390</v>
      </c>
      <c r="U236" s="1" t="str">
        <f t="shared" ca="1" si="53"/>
        <v>S390</v>
      </c>
      <c r="V236" s="11">
        <f t="shared" ca="1" si="54"/>
        <v>48.49</v>
      </c>
      <c r="W236" s="11"/>
      <c r="X236" s="11"/>
      <c r="Y236" s="12">
        <f ca="1">IF(V236&lt;&gt;"",IF(ABS($R236)&lt;0.8*Analyse!$AO$8/2,ABS($V236-$S236)/(INDIRECT($X$5)/100),""),"")</f>
        <v>0.42288885952160599</v>
      </c>
      <c r="AL236" s="1"/>
      <c r="AM236" s="2"/>
    </row>
    <row r="237" spans="2:39" x14ac:dyDescent="0.2">
      <c r="B237">
        <v>-7.51</v>
      </c>
      <c r="C237">
        <v>48.32</v>
      </c>
      <c r="D237" s="13">
        <f ca="1">IF(B237&lt;&gt;"",TRUNC(B237-Analyse!$AP$8,2),"")</f>
        <v>-7.61</v>
      </c>
      <c r="F237" s="1">
        <f t="shared" ca="1" si="55"/>
        <v>-7.6</v>
      </c>
      <c r="G237" s="12">
        <f ca="1">IF(F237&lt;&gt;"",ROW($D$5)+MATCH(F237,INDIRECT(Analyse!$AR$8):INDIRECT(Analyse!$AS$8)),"")</f>
        <v>238</v>
      </c>
      <c r="H237" s="1" t="str">
        <f t="shared" ca="1" si="42"/>
        <v>D238</v>
      </c>
      <c r="I237" s="1" t="str">
        <f t="shared" ca="1" si="43"/>
        <v>D237</v>
      </c>
      <c r="J237" s="1" t="str">
        <f t="shared" ca="1" si="44"/>
        <v>C238</v>
      </c>
      <c r="K237" s="1" t="str">
        <f t="shared" ca="1" si="45"/>
        <v>C237</v>
      </c>
      <c r="L237" s="10">
        <f t="shared" ca="1" si="46"/>
        <v>-0.32000000000000028</v>
      </c>
      <c r="M237" s="10">
        <f t="shared" ca="1" si="47"/>
        <v>-0.10000000000000053</v>
      </c>
      <c r="N237" s="2">
        <f t="shared" ca="1" si="48"/>
        <v>3.199999999999986</v>
      </c>
      <c r="O237" s="10">
        <f t="shared" ca="1" si="49"/>
        <v>72.671999999999898</v>
      </c>
      <c r="P237" s="2">
        <f t="shared" ca="1" si="50"/>
        <v>48.352000000000004</v>
      </c>
      <c r="R237" s="1">
        <f t="shared" ca="1" si="51"/>
        <v>-7.6</v>
      </c>
      <c r="S237" s="2">
        <f t="shared" ca="1" si="52"/>
        <v>48.352000000000004</v>
      </c>
      <c r="T237" s="1">
        <f ca="1">IF(R237&lt;0,MATCH(ABS(R237),$R239:$R$1000,0)+ROW($R239)-1,"")</f>
        <v>389</v>
      </c>
      <c r="U237" s="1" t="str">
        <f t="shared" ca="1" si="53"/>
        <v>S389</v>
      </c>
      <c r="V237" s="11">
        <f t="shared" ca="1" si="54"/>
        <v>48.4</v>
      </c>
      <c r="W237" s="11"/>
      <c r="X237" s="11"/>
      <c r="Y237" s="12">
        <f ca="1">IF(V237&lt;&gt;"",IF(ABS($R237)&lt;0.8*Analyse!$AO$8/2,ABS($V237-$S237)/(INDIRECT($X$5)/100),""),"")</f>
        <v>9.9680945458653525E-2</v>
      </c>
      <c r="AL237" s="1"/>
      <c r="AM237" s="2"/>
    </row>
    <row r="238" spans="2:39" x14ac:dyDescent="0.2">
      <c r="B238">
        <v>-7.41</v>
      </c>
      <c r="C238">
        <v>48.64</v>
      </c>
      <c r="D238" s="13">
        <f ca="1">IF(B238&lt;&gt;"",TRUNC(B238-Analyse!$AP$8,2),"")</f>
        <v>-7.51</v>
      </c>
      <c r="F238" s="1">
        <f t="shared" ca="1" si="55"/>
        <v>-7.5</v>
      </c>
      <c r="G238" s="12">
        <f ca="1">IF(F238&lt;&gt;"",ROW($D$5)+MATCH(F238,INDIRECT(Analyse!$AR$8):INDIRECT(Analyse!$AS$8)),"")</f>
        <v>239</v>
      </c>
      <c r="H238" s="1" t="str">
        <f t="shared" ca="1" si="42"/>
        <v>D239</v>
      </c>
      <c r="I238" s="1" t="str">
        <f t="shared" ca="1" si="43"/>
        <v>D238</v>
      </c>
      <c r="J238" s="1" t="str">
        <f t="shared" ca="1" si="44"/>
        <v>C239</v>
      </c>
      <c r="K238" s="1" t="str">
        <f t="shared" ca="1" si="45"/>
        <v>C238</v>
      </c>
      <c r="L238" s="10">
        <f t="shared" ca="1" si="46"/>
        <v>-0.25</v>
      </c>
      <c r="M238" s="10">
        <f t="shared" ca="1" si="47"/>
        <v>-0.10999999999999943</v>
      </c>
      <c r="N238" s="2">
        <f t="shared" ca="1" si="48"/>
        <v>2.2727272727272845</v>
      </c>
      <c r="O238" s="10">
        <f t="shared" ca="1" si="49"/>
        <v>65.708181818181913</v>
      </c>
      <c r="P238" s="2">
        <f t="shared" ca="1" si="50"/>
        <v>48.662727272727281</v>
      </c>
      <c r="R238" s="1">
        <f t="shared" ca="1" si="51"/>
        <v>-7.5</v>
      </c>
      <c r="S238" s="2">
        <f t="shared" ca="1" si="52"/>
        <v>48.662727272727281</v>
      </c>
      <c r="T238" s="1">
        <f ca="1">IF(R238&lt;0,MATCH(ABS(R238),$R240:$R$1000,0)+ROW($R240)-1,"")</f>
        <v>388</v>
      </c>
      <c r="U238" s="1" t="str">
        <f t="shared" ca="1" si="53"/>
        <v>S388</v>
      </c>
      <c r="V238" s="11">
        <f t="shared" ca="1" si="54"/>
        <v>48.89</v>
      </c>
      <c r="W238" s="11"/>
      <c r="X238" s="11"/>
      <c r="Y238" s="12">
        <f ca="1">IF(V238&lt;&gt;"",IF(ABS($R238)&lt;0.8*Analyse!$AO$8/2,ABS($V238-$S238)/(INDIRECT($X$5)/100),""),"")</f>
        <v>0.47197417357320598</v>
      </c>
      <c r="AL238" s="1"/>
      <c r="AM238" s="2"/>
    </row>
    <row r="239" spans="2:39" x14ac:dyDescent="0.2">
      <c r="B239">
        <v>-7.3</v>
      </c>
      <c r="C239">
        <v>48.89</v>
      </c>
      <c r="D239" s="13">
        <f ca="1">IF(B239&lt;&gt;"",TRUNC(B239-Analyse!$AP$8,2),"")</f>
        <v>-7.4</v>
      </c>
      <c r="F239" s="1">
        <f t="shared" ca="1" si="55"/>
        <v>-7.4</v>
      </c>
      <c r="G239" s="12">
        <f ca="1">IF(F239&lt;&gt;"",ROW($D$5)+MATCH(F239,INDIRECT(Analyse!$AR$8):INDIRECT(Analyse!$AS$8)),"")</f>
        <v>240</v>
      </c>
      <c r="H239" s="1" t="str">
        <f t="shared" ca="1" si="42"/>
        <v>D240</v>
      </c>
      <c r="I239" s="1" t="str">
        <f t="shared" ca="1" si="43"/>
        <v>D239</v>
      </c>
      <c r="J239" s="1" t="str">
        <f t="shared" ca="1" si="44"/>
        <v>C240</v>
      </c>
      <c r="K239" s="1" t="str">
        <f t="shared" ca="1" si="45"/>
        <v>C239</v>
      </c>
      <c r="L239" s="10">
        <f t="shared" ca="1" si="46"/>
        <v>0.75</v>
      </c>
      <c r="M239" s="10">
        <f t="shared" ca="1" si="47"/>
        <v>-9.0000000000000746E-2</v>
      </c>
      <c r="N239" s="2">
        <f t="shared" ca="1" si="48"/>
        <v>-8.3333333333332646</v>
      </c>
      <c r="O239" s="10">
        <f t="shared" ca="1" si="49"/>
        <v>-12.776666666666159</v>
      </c>
      <c r="P239" s="2">
        <f t="shared" ca="1" si="50"/>
        <v>48.89</v>
      </c>
      <c r="R239" s="1">
        <f t="shared" ca="1" si="51"/>
        <v>-7.4</v>
      </c>
      <c r="S239" s="2">
        <f t="shared" ca="1" si="52"/>
        <v>48.89</v>
      </c>
      <c r="T239" s="1">
        <f ca="1">IF(R239&lt;0,MATCH(ABS(R239),$R241:$R$1000,0)+ROW($R241)-1,"")</f>
        <v>387</v>
      </c>
      <c r="U239" s="1" t="str">
        <f t="shared" ca="1" si="53"/>
        <v>S387</v>
      </c>
      <c r="V239" s="11">
        <f t="shared" ca="1" si="54"/>
        <v>48.420909090909092</v>
      </c>
      <c r="W239" s="11"/>
      <c r="X239" s="11"/>
      <c r="Y239" s="12">
        <f ca="1">IF(V239&lt;&gt;"",IF(ABS($R239)&lt;0.8*Analyse!$AO$8/2,ABS($V239-$S239)/(INDIRECT($X$5)/100),""),"")</f>
        <v>0.97415469425512968</v>
      </c>
      <c r="AL239" s="1"/>
      <c r="AM239" s="2"/>
    </row>
    <row r="240" spans="2:39" x14ac:dyDescent="0.2">
      <c r="B240">
        <v>-7.21</v>
      </c>
      <c r="C240">
        <v>48.14</v>
      </c>
      <c r="D240" s="13">
        <f ca="1">IF(B240&lt;&gt;"",TRUNC(B240-Analyse!$AP$8,2),"")</f>
        <v>-7.31</v>
      </c>
      <c r="F240" s="1">
        <f t="shared" ca="1" si="55"/>
        <v>-7.3</v>
      </c>
      <c r="G240" s="12">
        <f ca="1">IF(F240&lt;&gt;"",ROW($D$5)+MATCH(F240,INDIRECT(Analyse!$AR$8):INDIRECT(Analyse!$AS$8)),"")</f>
        <v>241</v>
      </c>
      <c r="H240" s="1" t="str">
        <f t="shared" ca="1" si="42"/>
        <v>D241</v>
      </c>
      <c r="I240" s="1" t="str">
        <f t="shared" ca="1" si="43"/>
        <v>D240</v>
      </c>
      <c r="J240" s="1" t="str">
        <f t="shared" ca="1" si="44"/>
        <v>C241</v>
      </c>
      <c r="K240" s="1" t="str">
        <f t="shared" ca="1" si="45"/>
        <v>C240</v>
      </c>
      <c r="L240" s="10">
        <f t="shared" ca="1" si="46"/>
        <v>-0.24000000000000199</v>
      </c>
      <c r="M240" s="10">
        <f t="shared" ca="1" si="47"/>
        <v>-0.10999999999999943</v>
      </c>
      <c r="N240" s="2">
        <f t="shared" ca="1" si="48"/>
        <v>2.181818181818211</v>
      </c>
      <c r="O240" s="10">
        <f t="shared" ca="1" si="49"/>
        <v>64.089090909091126</v>
      </c>
      <c r="P240" s="2">
        <f t="shared" ca="1" si="50"/>
        <v>48.161818181818191</v>
      </c>
      <c r="R240" s="1">
        <f t="shared" ca="1" si="51"/>
        <v>-7.3</v>
      </c>
      <c r="S240" s="2">
        <f t="shared" ca="1" si="52"/>
        <v>48.161818181818191</v>
      </c>
      <c r="T240" s="1">
        <f ca="1">IF(R240&lt;0,MATCH(ABS(R240),$R242:$R$1000,0)+ROW($R242)-1,"")</f>
        <v>386</v>
      </c>
      <c r="U240" s="1" t="str">
        <f t="shared" ca="1" si="53"/>
        <v>S386</v>
      </c>
      <c r="V240" s="11">
        <f t="shared" ca="1" si="54"/>
        <v>48.23</v>
      </c>
      <c r="W240" s="11"/>
      <c r="X240" s="11"/>
      <c r="Y240" s="12">
        <f ca="1">IF(V240&lt;&gt;"",IF(ABS($R240)&lt;0.8*Analyse!$AO$8/2,ABS($V240-$S240)/(INDIRECT($X$5)/100),""),"")</f>
        <v>0.14159225207194112</v>
      </c>
      <c r="AL240" s="1"/>
      <c r="AM240" s="2"/>
    </row>
    <row r="241" spans="2:39" x14ac:dyDescent="0.2">
      <c r="B241">
        <v>-7.1</v>
      </c>
      <c r="C241">
        <v>48.38</v>
      </c>
      <c r="D241" s="13">
        <f ca="1">IF(B241&lt;&gt;"",TRUNC(B241-Analyse!$AP$8,2),"")</f>
        <v>-7.2</v>
      </c>
      <c r="F241" s="1">
        <f t="shared" ca="1" si="55"/>
        <v>-7.2</v>
      </c>
      <c r="G241" s="12">
        <f ca="1">IF(F241&lt;&gt;"",ROW($D$5)+MATCH(F241,INDIRECT(Analyse!$AR$8):INDIRECT(Analyse!$AS$8)),"")</f>
        <v>242</v>
      </c>
      <c r="H241" s="1" t="str">
        <f t="shared" ca="1" si="42"/>
        <v>D242</v>
      </c>
      <c r="I241" s="1" t="str">
        <f t="shared" ca="1" si="43"/>
        <v>D241</v>
      </c>
      <c r="J241" s="1" t="str">
        <f t="shared" ca="1" si="44"/>
        <v>C242</v>
      </c>
      <c r="K241" s="1" t="str">
        <f t="shared" ca="1" si="45"/>
        <v>C241</v>
      </c>
      <c r="L241" s="10">
        <f t="shared" ca="1" si="46"/>
        <v>-7.0000000000000284E-2</v>
      </c>
      <c r="M241" s="10">
        <f t="shared" ca="1" si="47"/>
        <v>-0.10000000000000053</v>
      </c>
      <c r="N241" s="2">
        <f t="shared" ca="1" si="48"/>
        <v>0.69999999999999907</v>
      </c>
      <c r="O241" s="10">
        <f t="shared" ca="1" si="49"/>
        <v>53.419999999999995</v>
      </c>
      <c r="P241" s="2">
        <f t="shared" ca="1" si="50"/>
        <v>48.38</v>
      </c>
      <c r="R241" s="1">
        <f t="shared" ca="1" si="51"/>
        <v>-7.2</v>
      </c>
      <c r="S241" s="2">
        <f t="shared" ca="1" si="52"/>
        <v>48.38</v>
      </c>
      <c r="T241" s="1">
        <f ca="1">IF(R241&lt;0,MATCH(ABS(R241),$R243:$R$1000,0)+ROW($R243)-1,"")</f>
        <v>385</v>
      </c>
      <c r="U241" s="1" t="str">
        <f t="shared" ca="1" si="53"/>
        <v>S385</v>
      </c>
      <c r="V241" s="11">
        <f t="shared" ca="1" si="54"/>
        <v>48.557272727272718</v>
      </c>
      <c r="W241" s="11"/>
      <c r="X241" s="11"/>
      <c r="Y241" s="12">
        <f ca="1">IF(V241&lt;&gt;"",IF(ABS($R241)&lt;0.8*Analyse!$AO$8/2,ABS($V241-$S241)/(INDIRECT($X$5)/100),""),"")</f>
        <v>0.36813985538708827</v>
      </c>
      <c r="AL241" s="1"/>
      <c r="AM241" s="2"/>
    </row>
    <row r="242" spans="2:39" x14ac:dyDescent="0.2">
      <c r="B242">
        <v>-7</v>
      </c>
      <c r="C242">
        <v>48.45</v>
      </c>
      <c r="D242" s="13">
        <f ca="1">IF(B242&lt;&gt;"",TRUNC(B242-Analyse!$AP$8,2),"")</f>
        <v>-7.1</v>
      </c>
      <c r="F242" s="1">
        <f t="shared" ca="1" si="55"/>
        <v>-7.1</v>
      </c>
      <c r="G242" s="12">
        <f ca="1">IF(F242&lt;&gt;"",ROW($D$5)+MATCH(F242,INDIRECT(Analyse!$AR$8):INDIRECT(Analyse!$AS$8)),"")</f>
        <v>243</v>
      </c>
      <c r="H242" s="1" t="str">
        <f t="shared" ca="1" si="42"/>
        <v>D243</v>
      </c>
      <c r="I242" s="1" t="str">
        <f t="shared" ca="1" si="43"/>
        <v>D242</v>
      </c>
      <c r="J242" s="1" t="str">
        <f t="shared" ca="1" si="44"/>
        <v>C243</v>
      </c>
      <c r="K242" s="1" t="str">
        <f t="shared" ca="1" si="45"/>
        <v>C242</v>
      </c>
      <c r="L242" s="10">
        <f t="shared" ca="1" si="46"/>
        <v>-8.9999999999996305E-2</v>
      </c>
      <c r="M242" s="10">
        <f t="shared" ca="1" si="47"/>
        <v>-0.10999999999999943</v>
      </c>
      <c r="N242" s="2">
        <f t="shared" ca="1" si="48"/>
        <v>0.81818181818178881</v>
      </c>
      <c r="O242" s="10">
        <f t="shared" ca="1" si="49"/>
        <v>54.259090909090702</v>
      </c>
      <c r="P242" s="2">
        <f t="shared" ca="1" si="50"/>
        <v>48.45</v>
      </c>
      <c r="R242" s="1">
        <f t="shared" ca="1" si="51"/>
        <v>-7.1</v>
      </c>
      <c r="S242" s="2">
        <f t="shared" ca="1" si="52"/>
        <v>48.45</v>
      </c>
      <c r="T242" s="1">
        <f ca="1">IF(R242&lt;0,MATCH(ABS(R242),$R244:$R$1000,0)+ROW($R244)-1,"")</f>
        <v>384</v>
      </c>
      <c r="U242" s="1" t="str">
        <f t="shared" ca="1" si="53"/>
        <v>S384</v>
      </c>
      <c r="V242" s="11">
        <f t="shared" ca="1" si="54"/>
        <v>48.220999999999997</v>
      </c>
      <c r="W242" s="11"/>
      <c r="X242" s="11"/>
      <c r="Y242" s="12">
        <f ca="1">IF(V242&lt;&gt;"",IF(ABS($R242)&lt;0.8*Analyse!$AO$8/2,ABS($V242-$S242)/(INDIRECT($X$5)/100),""),"")</f>
        <v>0.47556117729239167</v>
      </c>
      <c r="AL242" s="1"/>
      <c r="AM242" s="2"/>
    </row>
    <row r="243" spans="2:39" x14ac:dyDescent="0.2">
      <c r="B243">
        <v>-6.89</v>
      </c>
      <c r="C243">
        <v>48.54</v>
      </c>
      <c r="D243" s="13">
        <f ca="1">IF(B243&lt;&gt;"",TRUNC(B243-Analyse!$AP$8,2),"")</f>
        <v>-6.99</v>
      </c>
      <c r="F243" s="1">
        <f t="shared" ca="1" si="55"/>
        <v>-7</v>
      </c>
      <c r="G243" s="12">
        <f ca="1">IF(F243&lt;&gt;"",ROW($D$5)+MATCH(F243,INDIRECT(Analyse!$AR$8):INDIRECT(Analyse!$AS$8)),"")</f>
        <v>243</v>
      </c>
      <c r="H243" s="1" t="str">
        <f t="shared" ca="1" si="42"/>
        <v>D243</v>
      </c>
      <c r="I243" s="1" t="str">
        <f t="shared" ca="1" si="43"/>
        <v>D242</v>
      </c>
      <c r="J243" s="1" t="str">
        <f t="shared" ca="1" si="44"/>
        <v>C243</v>
      </c>
      <c r="K243" s="1" t="str">
        <f t="shared" ca="1" si="45"/>
        <v>C242</v>
      </c>
      <c r="L243" s="10">
        <f t="shared" ca="1" si="46"/>
        <v>-8.9999999999996305E-2</v>
      </c>
      <c r="M243" s="10">
        <f t="shared" ca="1" si="47"/>
        <v>-0.10999999999999943</v>
      </c>
      <c r="N243" s="2">
        <f t="shared" ca="1" si="48"/>
        <v>0.81818181818178881</v>
      </c>
      <c r="O243" s="10">
        <f t="shared" ca="1" si="49"/>
        <v>54.259090909090702</v>
      </c>
      <c r="P243" s="2">
        <f t="shared" ca="1" si="50"/>
        <v>48.531818181818181</v>
      </c>
      <c r="R243" s="1">
        <f t="shared" ca="1" si="51"/>
        <v>-7</v>
      </c>
      <c r="S243" s="2">
        <f t="shared" ca="1" si="52"/>
        <v>48.531818181818181</v>
      </c>
      <c r="T243" s="1">
        <f ca="1">IF(R243&lt;0,MATCH(ABS(R243),$R245:$R$1000,0)+ROW($R245)-1,"")</f>
        <v>383</v>
      </c>
      <c r="U243" s="1" t="str">
        <f t="shared" ca="1" si="53"/>
        <v>S383</v>
      </c>
      <c r="V243" s="11">
        <f t="shared" ca="1" si="54"/>
        <v>48.599090909090911</v>
      </c>
      <c r="W243" s="11"/>
      <c r="X243" s="11"/>
      <c r="Y243" s="12">
        <f ca="1">IF(V243&lt;&gt;"",IF(ABS($R243)&lt;0.8*Analyse!$AO$8/2,ABS($V243-$S243)/(INDIRECT($X$5)/100),""),"")</f>
        <v>0.13970435537767947</v>
      </c>
      <c r="AL243" s="1"/>
      <c r="AM243" s="2"/>
    </row>
    <row r="244" spans="2:39" x14ac:dyDescent="0.2">
      <c r="B244">
        <v>-6.8</v>
      </c>
      <c r="C244">
        <v>48.44</v>
      </c>
      <c r="D244" s="13">
        <f ca="1">IF(B244&lt;&gt;"",TRUNC(B244-Analyse!$AP$8,2),"")</f>
        <v>-6.9</v>
      </c>
      <c r="F244" s="1">
        <f t="shared" ca="1" si="55"/>
        <v>-6.9</v>
      </c>
      <c r="G244" s="12">
        <f ca="1">IF(F244&lt;&gt;"",ROW($D$5)+MATCH(F244,INDIRECT(Analyse!$AR$8):INDIRECT(Analyse!$AS$8)),"")</f>
        <v>245</v>
      </c>
      <c r="H244" s="1" t="str">
        <f t="shared" ca="1" si="42"/>
        <v>D245</v>
      </c>
      <c r="I244" s="1" t="str">
        <f t="shared" ca="1" si="43"/>
        <v>D244</v>
      </c>
      <c r="J244" s="1" t="str">
        <f t="shared" ca="1" si="44"/>
        <v>C245</v>
      </c>
      <c r="K244" s="1" t="str">
        <f t="shared" ca="1" si="45"/>
        <v>C244</v>
      </c>
      <c r="L244" s="10">
        <f t="shared" ca="1" si="46"/>
        <v>-0.25</v>
      </c>
      <c r="M244" s="10">
        <f t="shared" ca="1" si="47"/>
        <v>-0.10000000000000053</v>
      </c>
      <c r="N244" s="2">
        <f t="shared" ca="1" si="48"/>
        <v>2.4999999999999867</v>
      </c>
      <c r="O244" s="10">
        <f t="shared" ca="1" si="49"/>
        <v>65.689999999999912</v>
      </c>
      <c r="P244" s="2">
        <f t="shared" ca="1" si="50"/>
        <v>48.440000000000005</v>
      </c>
      <c r="R244" s="1">
        <f t="shared" ca="1" si="51"/>
        <v>-6.9</v>
      </c>
      <c r="S244" s="2">
        <f t="shared" ca="1" si="52"/>
        <v>48.440000000000005</v>
      </c>
      <c r="T244" s="1">
        <f ca="1">IF(R244&lt;0,MATCH(ABS(R244),$R246:$R$1000,0)+ROW($R246)-1,"")</f>
        <v>382</v>
      </c>
      <c r="U244" s="1" t="str">
        <f t="shared" ca="1" si="53"/>
        <v>S382</v>
      </c>
      <c r="V244" s="11">
        <f t="shared" ca="1" si="54"/>
        <v>48.59</v>
      </c>
      <c r="W244" s="11"/>
      <c r="X244" s="11"/>
      <c r="Y244" s="12">
        <f ca="1">IF(V244&lt;&gt;"",IF(ABS($R244)&lt;0.8*Analyse!$AO$8/2,ABS($V244-$S244)/(INDIRECT($X$5)/100),""),"")</f>
        <v>0.31150295455832361</v>
      </c>
      <c r="AL244" s="1"/>
      <c r="AM244" s="2"/>
    </row>
    <row r="245" spans="2:39" x14ac:dyDescent="0.2">
      <c r="B245">
        <v>-6.7</v>
      </c>
      <c r="C245">
        <v>48.69</v>
      </c>
      <c r="D245" s="13">
        <f ca="1">IF(B245&lt;&gt;"",TRUNC(B245-Analyse!$AP$8,2),"")</f>
        <v>-6.8</v>
      </c>
      <c r="F245" s="1">
        <f t="shared" ca="1" si="55"/>
        <v>-6.8</v>
      </c>
      <c r="G245" s="12">
        <f ca="1">IF(F245&lt;&gt;"",ROW($D$5)+MATCH(F245,INDIRECT(Analyse!$AR$8):INDIRECT(Analyse!$AS$8)),"")</f>
        <v>246</v>
      </c>
      <c r="H245" s="1" t="str">
        <f t="shared" ca="1" si="42"/>
        <v>D246</v>
      </c>
      <c r="I245" s="1" t="str">
        <f t="shared" ca="1" si="43"/>
        <v>D245</v>
      </c>
      <c r="J245" s="1" t="str">
        <f t="shared" ca="1" si="44"/>
        <v>C246</v>
      </c>
      <c r="K245" s="1" t="str">
        <f t="shared" ca="1" si="45"/>
        <v>C245</v>
      </c>
      <c r="L245" s="10">
        <f t="shared" ca="1" si="46"/>
        <v>-0.10999999999999943</v>
      </c>
      <c r="M245" s="10">
        <f t="shared" ca="1" si="47"/>
        <v>-8.9999999999999858E-2</v>
      </c>
      <c r="N245" s="2">
        <f t="shared" ca="1" si="48"/>
        <v>1.2222222222222179</v>
      </c>
      <c r="O245" s="10">
        <f t="shared" ca="1" si="49"/>
        <v>57.001111111111079</v>
      </c>
      <c r="P245" s="2">
        <f t="shared" ca="1" si="50"/>
        <v>48.69</v>
      </c>
      <c r="R245" s="1">
        <f t="shared" ca="1" si="51"/>
        <v>-6.8</v>
      </c>
      <c r="S245" s="2">
        <f t="shared" ca="1" si="52"/>
        <v>48.69</v>
      </c>
      <c r="T245" s="1">
        <f ca="1">IF(R245&lt;0,MATCH(ABS(R245),$R247:$R$1000,0)+ROW($R247)-1,"")</f>
        <v>381</v>
      </c>
      <c r="U245" s="1" t="str">
        <f t="shared" ca="1" si="53"/>
        <v>S381</v>
      </c>
      <c r="V245" s="11">
        <f t="shared" ca="1" si="54"/>
        <v>48.409166666666664</v>
      </c>
      <c r="W245" s="11"/>
      <c r="X245" s="11"/>
      <c r="Y245" s="12">
        <f ca="1">IF(V245&lt;&gt;"",IF(ABS($R245)&lt;0.8*Analyse!$AO$8/2,ABS($V245-$S245)/(INDIRECT($X$5)/100),""),"")</f>
        <v>0.58320275381197884</v>
      </c>
      <c r="AL245" s="1"/>
      <c r="AM245" s="2"/>
    </row>
    <row r="246" spans="2:39" x14ac:dyDescent="0.2">
      <c r="B246">
        <v>-6.61</v>
      </c>
      <c r="C246">
        <v>48.8</v>
      </c>
      <c r="D246" s="13">
        <f ca="1">IF(B246&lt;&gt;"",TRUNC(B246-Analyse!$AP$8,2),"")</f>
        <v>-6.71</v>
      </c>
      <c r="F246" s="1">
        <f t="shared" ca="1" si="55"/>
        <v>-6.7</v>
      </c>
      <c r="G246" s="12">
        <f ca="1">IF(F246&lt;&gt;"",ROW($D$5)+MATCH(F246,INDIRECT(Analyse!$AR$8):INDIRECT(Analyse!$AS$8)),"")</f>
        <v>247</v>
      </c>
      <c r="H246" s="1" t="str">
        <f t="shared" ca="1" si="42"/>
        <v>D247</v>
      </c>
      <c r="I246" s="1" t="str">
        <f t="shared" ca="1" si="43"/>
        <v>D246</v>
      </c>
      <c r="J246" s="1" t="str">
        <f t="shared" ca="1" si="44"/>
        <v>C247</v>
      </c>
      <c r="K246" s="1" t="str">
        <f t="shared" ca="1" si="45"/>
        <v>C246</v>
      </c>
      <c r="L246" s="10">
        <f t="shared" ca="1" si="46"/>
        <v>0.46999999999999886</v>
      </c>
      <c r="M246" s="10">
        <f t="shared" ca="1" si="47"/>
        <v>-0.12000000000000011</v>
      </c>
      <c r="N246" s="2">
        <f t="shared" ca="1" si="48"/>
        <v>-3.9166666666666536</v>
      </c>
      <c r="O246" s="10">
        <f t="shared" ca="1" si="49"/>
        <v>22.519166666666752</v>
      </c>
      <c r="P246" s="2">
        <f t="shared" ca="1" si="50"/>
        <v>48.760833333333331</v>
      </c>
      <c r="R246" s="1">
        <f t="shared" ca="1" si="51"/>
        <v>-6.7</v>
      </c>
      <c r="S246" s="2">
        <f t="shared" ca="1" si="52"/>
        <v>48.760833333333331</v>
      </c>
      <c r="T246" s="1">
        <f ca="1">IF(R246&lt;0,MATCH(ABS(R246),$R248:$R$1000,0)+ROW($R248)-1,"")</f>
        <v>380</v>
      </c>
      <c r="U246" s="1" t="str">
        <f t="shared" ca="1" si="53"/>
        <v>S380</v>
      </c>
      <c r="V246" s="11">
        <f t="shared" ca="1" si="54"/>
        <v>48.400833333333331</v>
      </c>
      <c r="W246" s="11"/>
      <c r="X246" s="11"/>
      <c r="Y246" s="12">
        <f ca="1">IF(V246&lt;&gt;"",IF(ABS($R246)&lt;0.8*Analyse!$AO$8/2,ABS($V246-$S246)/(INDIRECT($X$5)/100),""),"")</f>
        <v>0.74760709093998257</v>
      </c>
      <c r="AL246" s="1"/>
      <c r="AM246" s="2"/>
    </row>
    <row r="247" spans="2:39" x14ac:dyDescent="0.2">
      <c r="B247">
        <v>-6.49</v>
      </c>
      <c r="C247">
        <v>48.33</v>
      </c>
      <c r="D247" s="13">
        <f ca="1">IF(B247&lt;&gt;"",TRUNC(B247-Analyse!$AP$8,2),"")</f>
        <v>-6.59</v>
      </c>
      <c r="F247" s="1">
        <f t="shared" ca="1" si="55"/>
        <v>-6.6</v>
      </c>
      <c r="G247" s="12">
        <f ca="1">IF(F247&lt;&gt;"",ROW($D$5)+MATCH(F247,INDIRECT(Analyse!$AR$8):INDIRECT(Analyse!$AS$8)),"")</f>
        <v>247</v>
      </c>
      <c r="H247" s="1" t="str">
        <f t="shared" ca="1" si="42"/>
        <v>D247</v>
      </c>
      <c r="I247" s="1" t="str">
        <f t="shared" ca="1" si="43"/>
        <v>D246</v>
      </c>
      <c r="J247" s="1" t="str">
        <f t="shared" ca="1" si="44"/>
        <v>C247</v>
      </c>
      <c r="K247" s="1" t="str">
        <f t="shared" ca="1" si="45"/>
        <v>C246</v>
      </c>
      <c r="L247" s="10">
        <f t="shared" ca="1" si="46"/>
        <v>0.46999999999999886</v>
      </c>
      <c r="M247" s="10">
        <f t="shared" ca="1" si="47"/>
        <v>-0.12000000000000011</v>
      </c>
      <c r="N247" s="2">
        <f t="shared" ca="1" si="48"/>
        <v>-3.9166666666666536</v>
      </c>
      <c r="O247" s="10">
        <f t="shared" ca="1" si="49"/>
        <v>22.519166666666752</v>
      </c>
      <c r="P247" s="2">
        <f t="shared" ca="1" si="50"/>
        <v>48.369166666666665</v>
      </c>
      <c r="R247" s="1">
        <f t="shared" ca="1" si="51"/>
        <v>-6.6</v>
      </c>
      <c r="S247" s="2">
        <f t="shared" ca="1" si="52"/>
        <v>48.369166666666665</v>
      </c>
      <c r="T247" s="1">
        <f ca="1">IF(R247&lt;0,MATCH(ABS(R247),$R249:$R$1000,0)+ROW($R249)-1,"")</f>
        <v>379</v>
      </c>
      <c r="U247" s="1" t="str">
        <f t="shared" ca="1" si="53"/>
        <v>S379</v>
      </c>
      <c r="V247" s="11">
        <f t="shared" ca="1" si="54"/>
        <v>48.599999999999994</v>
      </c>
      <c r="W247" s="11"/>
      <c r="X247" s="11"/>
      <c r="Y247" s="12">
        <f ca="1">IF(V247&lt;&gt;"",IF(ABS($R247)&lt;0.8*Analyse!$AO$8/2,ABS($V247-$S247)/(INDIRECT($X$5)/100),""),"")</f>
        <v>0.47936843562586112</v>
      </c>
      <c r="AL247" s="1"/>
      <c r="AM247" s="2"/>
    </row>
    <row r="248" spans="2:39" x14ac:dyDescent="0.2">
      <c r="B248">
        <v>-6.39</v>
      </c>
      <c r="C248">
        <v>48.29</v>
      </c>
      <c r="D248" s="13">
        <f ca="1">IF(B248&lt;&gt;"",TRUNC(B248-Analyse!$AP$8,2),"")</f>
        <v>-6.49</v>
      </c>
      <c r="F248" s="1">
        <f t="shared" ca="1" si="55"/>
        <v>-6.5</v>
      </c>
      <c r="G248" s="12">
        <f ca="1">IF(F248&lt;&gt;"",ROW($D$5)+MATCH(F248,INDIRECT(Analyse!$AR$8):INDIRECT(Analyse!$AS$8)),"")</f>
        <v>248</v>
      </c>
      <c r="H248" s="1" t="str">
        <f t="shared" ca="1" si="42"/>
        <v>D248</v>
      </c>
      <c r="I248" s="1" t="str">
        <f t="shared" ca="1" si="43"/>
        <v>D247</v>
      </c>
      <c r="J248" s="1" t="str">
        <f t="shared" ca="1" si="44"/>
        <v>C248</v>
      </c>
      <c r="K248" s="1" t="str">
        <f t="shared" ca="1" si="45"/>
        <v>C247</v>
      </c>
      <c r="L248" s="10">
        <f t="shared" ca="1" si="46"/>
        <v>3.9999999999999147E-2</v>
      </c>
      <c r="M248" s="10">
        <f t="shared" ca="1" si="47"/>
        <v>-9.9999999999999645E-2</v>
      </c>
      <c r="N248" s="2">
        <f t="shared" ca="1" si="48"/>
        <v>-0.39999999999999292</v>
      </c>
      <c r="O248" s="10">
        <f t="shared" ca="1" si="49"/>
        <v>45.694000000000045</v>
      </c>
      <c r="P248" s="2">
        <f t="shared" ca="1" si="50"/>
        <v>48.293999999999997</v>
      </c>
      <c r="R248" s="1">
        <f t="shared" ca="1" si="51"/>
        <v>-6.5</v>
      </c>
      <c r="S248" s="2">
        <f t="shared" ca="1" si="52"/>
        <v>48.293999999999997</v>
      </c>
      <c r="T248" s="1">
        <f ca="1">IF(R248&lt;0,MATCH(ABS(R248),$R250:$R$1000,0)+ROW($R250)-1,"")</f>
        <v>378</v>
      </c>
      <c r="U248" s="1" t="str">
        <f t="shared" ca="1" si="53"/>
        <v>S378</v>
      </c>
      <c r="V248" s="11">
        <f t="shared" ca="1" si="54"/>
        <v>48.409000000000006</v>
      </c>
      <c r="W248" s="11"/>
      <c r="X248" s="11"/>
      <c r="Y248" s="12">
        <f ca="1">IF(V248&lt;&gt;"",IF(ABS($R248)&lt;0.8*Analyse!$AO$8/2,ABS($V248-$S248)/(INDIRECT($X$5)/100),""),"")</f>
        <v>0.23881893182806924</v>
      </c>
      <c r="AL248" s="1"/>
      <c r="AM248" s="2"/>
    </row>
    <row r="249" spans="2:39" x14ac:dyDescent="0.2">
      <c r="B249">
        <v>-6.3</v>
      </c>
      <c r="C249">
        <v>48.26</v>
      </c>
      <c r="D249" s="13">
        <f ca="1">IF(B249&lt;&gt;"",TRUNC(B249-Analyse!$AP$8,2),"")</f>
        <v>-6.4</v>
      </c>
      <c r="F249" s="1">
        <f t="shared" ca="1" si="55"/>
        <v>-6.4</v>
      </c>
      <c r="G249" s="12">
        <f ca="1">IF(F249&lt;&gt;"",ROW($D$5)+MATCH(F249,INDIRECT(Analyse!$AR$8):INDIRECT(Analyse!$AS$8)),"")</f>
        <v>250</v>
      </c>
      <c r="H249" s="1" t="str">
        <f t="shared" ca="1" si="42"/>
        <v>D250</v>
      </c>
      <c r="I249" s="1" t="str">
        <f t="shared" ca="1" si="43"/>
        <v>D249</v>
      </c>
      <c r="J249" s="1" t="str">
        <f t="shared" ca="1" si="44"/>
        <v>C250</v>
      </c>
      <c r="K249" s="1" t="str">
        <f t="shared" ca="1" si="45"/>
        <v>C249</v>
      </c>
      <c r="L249" s="10">
        <f t="shared" ca="1" si="46"/>
        <v>-0.19000000000000483</v>
      </c>
      <c r="M249" s="10">
        <f t="shared" ca="1" si="47"/>
        <v>-0.11000000000000032</v>
      </c>
      <c r="N249" s="2">
        <f t="shared" ca="1" si="48"/>
        <v>1.7272727272727662</v>
      </c>
      <c r="O249" s="10">
        <f t="shared" ca="1" si="49"/>
        <v>59.314545454545701</v>
      </c>
      <c r="P249" s="2">
        <f t="shared" ca="1" si="50"/>
        <v>48.26</v>
      </c>
      <c r="R249" s="1">
        <f t="shared" ca="1" si="51"/>
        <v>-6.4</v>
      </c>
      <c r="S249" s="2">
        <f t="shared" ca="1" si="52"/>
        <v>48.26</v>
      </c>
      <c r="T249" s="1">
        <f ca="1">IF(R249&lt;0,MATCH(ABS(R249),$R251:$R$1000,0)+ROW($R251)-1,"")</f>
        <v>377</v>
      </c>
      <c r="U249" s="1" t="str">
        <f t="shared" ca="1" si="53"/>
        <v>S377</v>
      </c>
      <c r="V249" s="11">
        <f t="shared" ca="1" si="54"/>
        <v>48.321666666666665</v>
      </c>
      <c r="W249" s="11"/>
      <c r="X249" s="11"/>
      <c r="Y249" s="12">
        <f ca="1">IF(V249&lt;&gt;"",IF(ABS($R249)&lt;0.8*Analyse!$AO$8/2,ABS($V249-$S249)/(INDIRECT($X$5)/100),""),"")</f>
        <v>0.12806232576286916</v>
      </c>
      <c r="AL249" s="1"/>
      <c r="AM249" s="2"/>
    </row>
    <row r="250" spans="2:39" x14ac:dyDescent="0.2">
      <c r="B250">
        <v>-6.19</v>
      </c>
      <c r="C250">
        <v>48.45</v>
      </c>
      <c r="D250" s="13">
        <f ca="1">IF(B250&lt;&gt;"",TRUNC(B250-Analyse!$AP$8,2),"")</f>
        <v>-6.29</v>
      </c>
      <c r="F250" s="1">
        <f t="shared" ca="1" si="55"/>
        <v>-6.3</v>
      </c>
      <c r="G250" s="12">
        <f ca="1">IF(F250&lt;&gt;"",ROW($D$5)+MATCH(F250,INDIRECT(Analyse!$AR$8):INDIRECT(Analyse!$AS$8)),"")</f>
        <v>250</v>
      </c>
      <c r="H250" s="1" t="str">
        <f t="shared" ca="1" si="42"/>
        <v>D250</v>
      </c>
      <c r="I250" s="1" t="str">
        <f t="shared" ca="1" si="43"/>
        <v>D249</v>
      </c>
      <c r="J250" s="1" t="str">
        <f t="shared" ca="1" si="44"/>
        <v>C250</v>
      </c>
      <c r="K250" s="1" t="str">
        <f t="shared" ca="1" si="45"/>
        <v>C249</v>
      </c>
      <c r="L250" s="10">
        <f t="shared" ca="1" si="46"/>
        <v>-0.19000000000000483</v>
      </c>
      <c r="M250" s="10">
        <f t="shared" ca="1" si="47"/>
        <v>-0.11000000000000032</v>
      </c>
      <c r="N250" s="2">
        <f t="shared" ca="1" si="48"/>
        <v>1.7272727272727662</v>
      </c>
      <c r="O250" s="10">
        <f t="shared" ca="1" si="49"/>
        <v>59.314545454545701</v>
      </c>
      <c r="P250" s="2">
        <f t="shared" ca="1" si="50"/>
        <v>48.432727272727277</v>
      </c>
      <c r="R250" s="1">
        <f t="shared" ca="1" si="51"/>
        <v>-6.3</v>
      </c>
      <c r="S250" s="2">
        <f t="shared" ca="1" si="52"/>
        <v>48.432727272727277</v>
      </c>
      <c r="T250" s="1">
        <f ca="1">IF(R250&lt;0,MATCH(ABS(R250),$R252:$R$1000,0)+ROW($R252)-1,"")</f>
        <v>376</v>
      </c>
      <c r="U250" s="1" t="str">
        <f t="shared" ca="1" si="53"/>
        <v>S376</v>
      </c>
      <c r="V250" s="11">
        <f t="shared" ca="1" si="54"/>
        <v>48.438333333333333</v>
      </c>
      <c r="W250" s="11"/>
      <c r="X250" s="11"/>
      <c r="Y250" s="12">
        <f ca="1">IF(V250&lt;&gt;"",IF(ABS($R250)&lt;0.8*Analyse!$AO$8/2,ABS($V250-$S250)/(INDIRECT($X$5)/100),""),"")</f>
        <v>1.1642029614795556E-2</v>
      </c>
      <c r="AL250" s="1"/>
      <c r="AM250" s="2"/>
    </row>
    <row r="251" spans="2:39" x14ac:dyDescent="0.2">
      <c r="B251">
        <v>-6.09</v>
      </c>
      <c r="C251">
        <v>48.51</v>
      </c>
      <c r="D251" s="13">
        <f ca="1">IF(B251&lt;&gt;"",TRUNC(B251-Analyse!$AP$8,2),"")</f>
        <v>-6.19</v>
      </c>
      <c r="F251" s="1">
        <f t="shared" ca="1" si="55"/>
        <v>-6.2</v>
      </c>
      <c r="G251" s="12">
        <f ca="1">IF(F251&lt;&gt;"",ROW($D$5)+MATCH(F251,INDIRECT(Analyse!$AR$8):INDIRECT(Analyse!$AS$8)),"")</f>
        <v>251</v>
      </c>
      <c r="H251" s="1" t="str">
        <f t="shared" ca="1" si="42"/>
        <v>D251</v>
      </c>
      <c r="I251" s="1" t="str">
        <f t="shared" ca="1" si="43"/>
        <v>D250</v>
      </c>
      <c r="J251" s="1" t="str">
        <f t="shared" ca="1" si="44"/>
        <v>C251</v>
      </c>
      <c r="K251" s="1" t="str">
        <f t="shared" ca="1" si="45"/>
        <v>C250</v>
      </c>
      <c r="L251" s="10">
        <f t="shared" ca="1" si="46"/>
        <v>-5.9999999999995168E-2</v>
      </c>
      <c r="M251" s="10">
        <f t="shared" ca="1" si="47"/>
        <v>-9.9999999999999645E-2</v>
      </c>
      <c r="N251" s="2">
        <f t="shared" ca="1" si="48"/>
        <v>0.59999999999995379</v>
      </c>
      <c r="O251" s="10">
        <f t="shared" ca="1" si="49"/>
        <v>52.223999999999712</v>
      </c>
      <c r="P251" s="2">
        <f t="shared" ca="1" si="50"/>
        <v>48.503999999999998</v>
      </c>
      <c r="R251" s="1">
        <f t="shared" ca="1" si="51"/>
        <v>-6.2</v>
      </c>
      <c r="S251" s="2">
        <f t="shared" ca="1" si="52"/>
        <v>48.503999999999998</v>
      </c>
      <c r="T251" s="1">
        <f ca="1">IF(R251&lt;0,MATCH(ABS(R251),$R253:$R$1000,0)+ROW($R253)-1,"")</f>
        <v>375</v>
      </c>
      <c r="U251" s="1" t="str">
        <f t="shared" ca="1" si="53"/>
        <v>S375</v>
      </c>
      <c r="V251" s="11">
        <f t="shared" ca="1" si="54"/>
        <v>48.42</v>
      </c>
      <c r="W251" s="11"/>
      <c r="X251" s="11"/>
      <c r="Y251" s="12">
        <f ca="1">IF(V251&lt;&gt;"",IF(ABS($R251)&lt;0.8*Analyse!$AO$8/2,ABS($V251-$S251)/(INDIRECT($X$5)/100),""),"")</f>
        <v>0.17444165455265473</v>
      </c>
      <c r="AL251" s="1"/>
      <c r="AM251" s="2"/>
    </row>
    <row r="252" spans="2:39" x14ac:dyDescent="0.2">
      <c r="B252">
        <v>-6.01</v>
      </c>
      <c r="C252">
        <v>48.57</v>
      </c>
      <c r="D252" s="13">
        <f ca="1">IF(B252&lt;&gt;"",TRUNC(B252-Analyse!$AP$8,2),"")</f>
        <v>-6.11</v>
      </c>
      <c r="F252" s="1">
        <f t="shared" ca="1" si="55"/>
        <v>-6.1</v>
      </c>
      <c r="G252" s="12">
        <f ca="1">IF(F252&lt;&gt;"",ROW($D$5)+MATCH(F252,INDIRECT(Analyse!$AR$8):INDIRECT(Analyse!$AS$8)),"")</f>
        <v>253</v>
      </c>
      <c r="H252" s="1" t="str">
        <f t="shared" ca="1" si="42"/>
        <v>D253</v>
      </c>
      <c r="I252" s="1" t="str">
        <f t="shared" ca="1" si="43"/>
        <v>D252</v>
      </c>
      <c r="J252" s="1" t="str">
        <f t="shared" ca="1" si="44"/>
        <v>C253</v>
      </c>
      <c r="K252" s="1" t="str">
        <f t="shared" ca="1" si="45"/>
        <v>C252</v>
      </c>
      <c r="L252" s="10">
        <f t="shared" ca="1" si="46"/>
        <v>-0.15999999999999659</v>
      </c>
      <c r="M252" s="10">
        <f t="shared" ca="1" si="47"/>
        <v>-0.10000000000000053</v>
      </c>
      <c r="N252" s="2">
        <f t="shared" ca="1" si="48"/>
        <v>1.5999999999999575</v>
      </c>
      <c r="O252" s="10">
        <f t="shared" ca="1" si="49"/>
        <v>58.345999999999741</v>
      </c>
      <c r="P252" s="2">
        <f t="shared" ca="1" si="50"/>
        <v>48.585999999999999</v>
      </c>
      <c r="R252" s="1">
        <f t="shared" ca="1" si="51"/>
        <v>-6.1</v>
      </c>
      <c r="S252" s="2">
        <f t="shared" ca="1" si="52"/>
        <v>48.585999999999999</v>
      </c>
      <c r="T252" s="1">
        <f ca="1">IF(R252&lt;0,MATCH(ABS(R252),$R254:$R$1000,0)+ROW($R254)-1,"")</f>
        <v>374</v>
      </c>
      <c r="U252" s="1" t="str">
        <f t="shared" ca="1" si="53"/>
        <v>S374</v>
      </c>
      <c r="V252" s="11">
        <f t="shared" ca="1" si="54"/>
        <v>48.329090909090915</v>
      </c>
      <c r="W252" s="11"/>
      <c r="X252" s="11"/>
      <c r="Y252" s="12">
        <f ca="1">IF(V252&lt;&gt;"",IF(ABS($R252)&lt;0.8*Analyse!$AO$8/2,ABS($V252-$S252)/(INDIRECT($X$5)/100),""),"")</f>
        <v>0.53351960580715418</v>
      </c>
      <c r="AL252" s="1"/>
      <c r="AM252" s="2"/>
    </row>
    <row r="253" spans="2:39" x14ac:dyDescent="0.2">
      <c r="B253">
        <v>-5.91</v>
      </c>
      <c r="C253">
        <v>48.73</v>
      </c>
      <c r="D253" s="13">
        <f ca="1">IF(B253&lt;&gt;"",TRUNC(B253-Analyse!$AP$8,2),"")</f>
        <v>-6.01</v>
      </c>
      <c r="F253" s="1">
        <f t="shared" ca="1" si="55"/>
        <v>-6</v>
      </c>
      <c r="G253" s="12">
        <f ca="1">IF(F253&lt;&gt;"",ROW($D$5)+MATCH(F253,INDIRECT(Analyse!$AR$8):INDIRECT(Analyse!$AS$8)),"")</f>
        <v>254</v>
      </c>
      <c r="H253" s="1" t="str">
        <f t="shared" ca="1" si="42"/>
        <v>D254</v>
      </c>
      <c r="I253" s="1" t="str">
        <f t="shared" ca="1" si="43"/>
        <v>D253</v>
      </c>
      <c r="J253" s="1" t="str">
        <f t="shared" ca="1" si="44"/>
        <v>C254</v>
      </c>
      <c r="K253" s="1" t="str">
        <f t="shared" ca="1" si="45"/>
        <v>C253</v>
      </c>
      <c r="L253" s="10">
        <f t="shared" ca="1" si="46"/>
        <v>8.9999999999996305E-2</v>
      </c>
      <c r="M253" s="10">
        <f t="shared" ca="1" si="47"/>
        <v>-0.10999999999999943</v>
      </c>
      <c r="N253" s="2">
        <f t="shared" ca="1" si="48"/>
        <v>-0.81818181818178881</v>
      </c>
      <c r="O253" s="10">
        <f t="shared" ca="1" si="49"/>
        <v>43.812727272727443</v>
      </c>
      <c r="P253" s="2">
        <f t="shared" ca="1" si="50"/>
        <v>48.721818181818179</v>
      </c>
      <c r="R253" s="1">
        <f t="shared" ca="1" si="51"/>
        <v>-6</v>
      </c>
      <c r="S253" s="2">
        <f t="shared" ca="1" si="52"/>
        <v>48.721818181818179</v>
      </c>
      <c r="T253" s="1">
        <f ca="1">IF(R253&lt;0,MATCH(ABS(R253),$R255:$R$1000,0)+ROW($R255)-1,"")</f>
        <v>373</v>
      </c>
      <c r="U253" s="1" t="str">
        <f t="shared" ca="1" si="53"/>
        <v>S373</v>
      </c>
      <c r="V253" s="11">
        <f t="shared" ca="1" si="54"/>
        <v>48.810000000000009</v>
      </c>
      <c r="W253" s="11"/>
      <c r="X253" s="11"/>
      <c r="Y253" s="12">
        <f ca="1">IF(V253&lt;&gt;"",IF(ABS($R253)&lt;0.8*Analyse!$AO$8/2,ABS($V253-$S253)/(INDIRECT($X$5)/100),""),"")</f>
        <v>0.18312597934643543</v>
      </c>
      <c r="AL253" s="1"/>
      <c r="AM253" s="2"/>
    </row>
    <row r="254" spans="2:39" x14ac:dyDescent="0.2">
      <c r="B254">
        <v>-5.8</v>
      </c>
      <c r="C254">
        <v>48.64</v>
      </c>
      <c r="D254" s="13">
        <f ca="1">IF(B254&lt;&gt;"",TRUNC(B254-Analyse!$AP$8,2),"")</f>
        <v>-5.9</v>
      </c>
      <c r="F254" s="1">
        <f t="shared" ca="1" si="55"/>
        <v>-5.9</v>
      </c>
      <c r="G254" s="12">
        <f ca="1">IF(F254&lt;&gt;"",ROW($D$5)+MATCH(F254,INDIRECT(Analyse!$AR$8):INDIRECT(Analyse!$AS$8)),"")</f>
        <v>255</v>
      </c>
      <c r="H254" s="1" t="str">
        <f t="shared" ca="1" si="42"/>
        <v>D255</v>
      </c>
      <c r="I254" s="1" t="str">
        <f t="shared" ca="1" si="43"/>
        <v>D254</v>
      </c>
      <c r="J254" s="1" t="str">
        <f t="shared" ca="1" si="44"/>
        <v>C255</v>
      </c>
      <c r="K254" s="1" t="str">
        <f t="shared" ca="1" si="45"/>
        <v>C254</v>
      </c>
      <c r="L254" s="10">
        <f t="shared" ca="1" si="46"/>
        <v>-0.10999999999999943</v>
      </c>
      <c r="M254" s="10">
        <f t="shared" ca="1" si="47"/>
        <v>-9.0000000000000746E-2</v>
      </c>
      <c r="N254" s="2">
        <f t="shared" ca="1" si="48"/>
        <v>1.2222222222222057</v>
      </c>
      <c r="O254" s="10">
        <f t="shared" ca="1" si="49"/>
        <v>55.851111111111017</v>
      </c>
      <c r="P254" s="2">
        <f t="shared" ca="1" si="50"/>
        <v>48.64</v>
      </c>
      <c r="R254" s="1">
        <f t="shared" ca="1" si="51"/>
        <v>-5.9</v>
      </c>
      <c r="S254" s="2">
        <f t="shared" ca="1" si="52"/>
        <v>48.64</v>
      </c>
      <c r="T254" s="1">
        <f ca="1">IF(R254&lt;0,MATCH(ABS(R254),$R256:$R$1000,0)+ROW($R256)-1,"")</f>
        <v>372</v>
      </c>
      <c r="U254" s="1" t="str">
        <f t="shared" ca="1" si="53"/>
        <v>S372</v>
      </c>
      <c r="V254" s="11">
        <f t="shared" ca="1" si="54"/>
        <v>48.483333333333327</v>
      </c>
      <c r="W254" s="11"/>
      <c r="X254" s="11"/>
      <c r="Y254" s="12">
        <f ca="1">IF(V254&lt;&gt;"",IF(ABS($R254)&lt;0.8*Analyse!$AO$8/2,ABS($V254-$S254)/(INDIRECT($X$5)/100),""),"")</f>
        <v>0.32534753031648839</v>
      </c>
      <c r="AL254" s="1"/>
      <c r="AM254" s="2"/>
    </row>
    <row r="255" spans="2:39" x14ac:dyDescent="0.2">
      <c r="B255">
        <v>-5.71</v>
      </c>
      <c r="C255">
        <v>48.75</v>
      </c>
      <c r="D255" s="13">
        <f ca="1">IF(B255&lt;&gt;"",TRUNC(B255-Analyse!$AP$8,2),"")</f>
        <v>-5.81</v>
      </c>
      <c r="F255" s="1">
        <f t="shared" ca="1" si="55"/>
        <v>-5.8</v>
      </c>
      <c r="G255" s="12">
        <f ca="1">IF(F255&lt;&gt;"",ROW($D$5)+MATCH(F255,INDIRECT(Analyse!$AR$8):INDIRECT(Analyse!$AS$8)),"")</f>
        <v>256</v>
      </c>
      <c r="H255" s="1" t="str">
        <f t="shared" ca="1" si="42"/>
        <v>D256</v>
      </c>
      <c r="I255" s="1" t="str">
        <f t="shared" ca="1" si="43"/>
        <v>D255</v>
      </c>
      <c r="J255" s="1" t="str">
        <f t="shared" ca="1" si="44"/>
        <v>C256</v>
      </c>
      <c r="K255" s="1" t="str">
        <f t="shared" ca="1" si="45"/>
        <v>C255</v>
      </c>
      <c r="L255" s="10">
        <f t="shared" ca="1" si="46"/>
        <v>0.14000000000000057</v>
      </c>
      <c r="M255" s="10">
        <f t="shared" ca="1" si="47"/>
        <v>-0.10999999999999943</v>
      </c>
      <c r="N255" s="2">
        <f t="shared" ca="1" si="48"/>
        <v>-1.2727272727272845</v>
      </c>
      <c r="O255" s="10">
        <f t="shared" ca="1" si="49"/>
        <v>41.355454545454478</v>
      </c>
      <c r="P255" s="2">
        <f t="shared" ca="1" si="50"/>
        <v>48.737272727272725</v>
      </c>
      <c r="R255" s="1">
        <f t="shared" ca="1" si="51"/>
        <v>-5.8</v>
      </c>
      <c r="S255" s="2">
        <f t="shared" ca="1" si="52"/>
        <v>48.737272727272725</v>
      </c>
      <c r="T255" s="1">
        <f ca="1">IF(R255&lt;0,MATCH(ABS(R255),$R257:$R$1000,0)+ROW($R257)-1,"")</f>
        <v>371</v>
      </c>
      <c r="U255" s="1" t="str">
        <f t="shared" ca="1" si="53"/>
        <v>S371</v>
      </c>
      <c r="V255" s="11">
        <f t="shared" ca="1" si="54"/>
        <v>48.616666666666667</v>
      </c>
      <c r="W255" s="11"/>
      <c r="X255" s="11"/>
      <c r="Y255" s="12">
        <f ca="1">IF(V255&lt;&gt;"",IF(ABS($R255)&lt;0.8*Analyse!$AO$8/2,ABS($V255-$S255)/(INDIRECT($X$5)/100),""),"")</f>
        <v>0.25046096144285007</v>
      </c>
      <c r="AL255" s="1"/>
      <c r="AM255" s="2"/>
    </row>
    <row r="256" spans="2:39" x14ac:dyDescent="0.2">
      <c r="B256">
        <v>-5.6</v>
      </c>
      <c r="C256">
        <v>48.61</v>
      </c>
      <c r="D256" s="13">
        <f ca="1">IF(B256&lt;&gt;"",TRUNC(B256-Analyse!$AP$8,2),"")</f>
        <v>-5.7</v>
      </c>
      <c r="F256" s="1">
        <f t="shared" ca="1" si="55"/>
        <v>-5.7</v>
      </c>
      <c r="G256" s="12">
        <f ca="1">IF(F256&lt;&gt;"",ROW($D$5)+MATCH(F256,INDIRECT(Analyse!$AR$8):INDIRECT(Analyse!$AS$8)),"")</f>
        <v>257</v>
      </c>
      <c r="H256" s="1" t="str">
        <f t="shared" ca="1" si="42"/>
        <v>D257</v>
      </c>
      <c r="I256" s="1" t="str">
        <f t="shared" ca="1" si="43"/>
        <v>D256</v>
      </c>
      <c r="J256" s="1" t="str">
        <f t="shared" ca="1" si="44"/>
        <v>C257</v>
      </c>
      <c r="K256" s="1" t="str">
        <f t="shared" ca="1" si="45"/>
        <v>C256</v>
      </c>
      <c r="L256" s="10">
        <f t="shared" ca="1" si="46"/>
        <v>7.0000000000000284E-2</v>
      </c>
      <c r="M256" s="10">
        <f t="shared" ca="1" si="47"/>
        <v>-0.10000000000000053</v>
      </c>
      <c r="N256" s="2">
        <f t="shared" ca="1" si="48"/>
        <v>-0.69999999999999907</v>
      </c>
      <c r="O256" s="10">
        <f t="shared" ca="1" si="49"/>
        <v>44.620000000000005</v>
      </c>
      <c r="P256" s="2">
        <f t="shared" ca="1" si="50"/>
        <v>48.61</v>
      </c>
      <c r="R256" s="1">
        <f t="shared" ca="1" si="51"/>
        <v>-5.7</v>
      </c>
      <c r="S256" s="2">
        <f t="shared" ca="1" si="52"/>
        <v>48.61</v>
      </c>
      <c r="T256" s="1">
        <f ca="1">IF(R256&lt;0,MATCH(ABS(R256),$R258:$R$1000,0)+ROW($R258)-1,"")</f>
        <v>370</v>
      </c>
      <c r="U256" s="1" t="str">
        <f t="shared" ca="1" si="53"/>
        <v>S370</v>
      </c>
      <c r="V256" s="11">
        <f t="shared" ca="1" si="54"/>
        <v>48.42</v>
      </c>
      <c r="W256" s="11"/>
      <c r="X256" s="11"/>
      <c r="Y256" s="12">
        <f ca="1">IF(V256&lt;&gt;"",IF(ABS($R256)&lt;0.8*Analyse!$AO$8/2,ABS($V256-$S256)/(INDIRECT($X$5)/100),""),"")</f>
        <v>0.39457040910720892</v>
      </c>
      <c r="AL256" s="1"/>
      <c r="AM256" s="2"/>
    </row>
    <row r="257" spans="2:39" x14ac:dyDescent="0.2">
      <c r="B257">
        <v>-5.5</v>
      </c>
      <c r="C257">
        <v>48.54</v>
      </c>
      <c r="D257" s="13">
        <f ca="1">IF(B257&lt;&gt;"",TRUNC(B257-Analyse!$AP$8,2),"")</f>
        <v>-5.6</v>
      </c>
      <c r="F257" s="1">
        <f t="shared" ca="1" si="55"/>
        <v>-5.6</v>
      </c>
      <c r="G257" s="12">
        <f ca="1">IF(F257&lt;&gt;"",ROW($D$5)+MATCH(F257,INDIRECT(Analyse!$AR$8):INDIRECT(Analyse!$AS$8)),"")</f>
        <v>258</v>
      </c>
      <c r="H257" s="1" t="str">
        <f t="shared" ca="1" si="42"/>
        <v>D258</v>
      </c>
      <c r="I257" s="1" t="str">
        <f t="shared" ca="1" si="43"/>
        <v>D257</v>
      </c>
      <c r="J257" s="1" t="str">
        <f t="shared" ca="1" si="44"/>
        <v>C258</v>
      </c>
      <c r="K257" s="1" t="str">
        <f t="shared" ca="1" si="45"/>
        <v>C257</v>
      </c>
      <c r="L257" s="10">
        <f t="shared" ca="1" si="46"/>
        <v>-0.45000000000000284</v>
      </c>
      <c r="M257" s="10">
        <f t="shared" ca="1" si="47"/>
        <v>-9.9999999999999645E-2</v>
      </c>
      <c r="N257" s="2">
        <f t="shared" ca="1" si="48"/>
        <v>4.5000000000000444</v>
      </c>
      <c r="O257" s="10">
        <f t="shared" ca="1" si="49"/>
        <v>73.740000000000251</v>
      </c>
      <c r="P257" s="2">
        <f t="shared" ca="1" si="50"/>
        <v>48.540000000000006</v>
      </c>
      <c r="R257" s="1">
        <f t="shared" ca="1" si="51"/>
        <v>-5.6</v>
      </c>
      <c r="S257" s="2">
        <f t="shared" ca="1" si="52"/>
        <v>48.540000000000006</v>
      </c>
      <c r="T257" s="1">
        <f ca="1">IF(R257&lt;0,MATCH(ABS(R257),$R259:$R$1000,0)+ROW($R259)-1,"")</f>
        <v>369</v>
      </c>
      <c r="U257" s="1" t="str">
        <f t="shared" ca="1" si="53"/>
        <v>S369</v>
      </c>
      <c r="V257" s="11">
        <f t="shared" ca="1" si="54"/>
        <v>48.62</v>
      </c>
      <c r="W257" s="11"/>
      <c r="X257" s="11"/>
      <c r="Y257" s="12">
        <f ca="1">IF(V257&lt;&gt;"",IF(ABS($R257)&lt;0.8*Analyse!$AO$8/2,ABS($V257-$S257)/(INDIRECT($X$5)/100),""),"")</f>
        <v>0.16613490909775586</v>
      </c>
      <c r="AL257" s="1"/>
      <c r="AM257" s="2"/>
    </row>
    <row r="258" spans="2:39" x14ac:dyDescent="0.2">
      <c r="B258">
        <v>-5.4</v>
      </c>
      <c r="C258">
        <v>48.99</v>
      </c>
      <c r="D258" s="13">
        <f ca="1">IF(B258&lt;&gt;"",TRUNC(B258-Analyse!$AP$8,2),"")</f>
        <v>-5.5</v>
      </c>
      <c r="F258" s="1">
        <f t="shared" ca="1" si="55"/>
        <v>-5.5</v>
      </c>
      <c r="G258" s="12">
        <f ca="1">IF(F258&lt;&gt;"",ROW($D$5)+MATCH(F258,INDIRECT(Analyse!$AR$8):INDIRECT(Analyse!$AS$8)),"")</f>
        <v>259</v>
      </c>
      <c r="H258" s="1" t="str">
        <f t="shared" ca="1" si="42"/>
        <v>D259</v>
      </c>
      <c r="I258" s="1" t="str">
        <f t="shared" ca="1" si="43"/>
        <v>D258</v>
      </c>
      <c r="J258" s="1" t="str">
        <f t="shared" ca="1" si="44"/>
        <v>C259</v>
      </c>
      <c r="K258" s="1" t="str">
        <f t="shared" ca="1" si="45"/>
        <v>C258</v>
      </c>
      <c r="L258" s="10">
        <f t="shared" ca="1" si="46"/>
        <v>0.19000000000000483</v>
      </c>
      <c r="M258" s="10">
        <f t="shared" ca="1" si="47"/>
        <v>-9.9999999999999645E-2</v>
      </c>
      <c r="N258" s="2">
        <f t="shared" ca="1" si="48"/>
        <v>-1.900000000000055</v>
      </c>
      <c r="O258" s="10">
        <f t="shared" ca="1" si="49"/>
        <v>38.539999999999701</v>
      </c>
      <c r="P258" s="2">
        <f t="shared" ca="1" si="50"/>
        <v>48.99</v>
      </c>
      <c r="R258" s="1">
        <f t="shared" ca="1" si="51"/>
        <v>-5.5</v>
      </c>
      <c r="S258" s="2">
        <f t="shared" ca="1" si="52"/>
        <v>48.99</v>
      </c>
      <c r="T258" s="1">
        <f ca="1">IF(R258&lt;0,MATCH(ABS(R258),$R260:$R$1000,0)+ROW($R260)-1,"")</f>
        <v>368</v>
      </c>
      <c r="U258" s="1" t="str">
        <f t="shared" ca="1" si="53"/>
        <v>S368</v>
      </c>
      <c r="V258" s="11">
        <f t="shared" ca="1" si="54"/>
        <v>48.633636363636356</v>
      </c>
      <c r="W258" s="11"/>
      <c r="X258" s="11"/>
      <c r="Y258" s="12">
        <f ca="1">IF(V258&lt;&gt;"",IF(ABS($R258)&lt;0.8*Analyse!$AO$8/2,ABS($V258-$S258)/(INDIRECT($X$5)/100),""),"")</f>
        <v>0.74005550416283261</v>
      </c>
      <c r="AL258" s="1"/>
      <c r="AM258" s="2"/>
    </row>
    <row r="259" spans="2:39" x14ac:dyDescent="0.2">
      <c r="B259">
        <v>-5.3</v>
      </c>
      <c r="C259">
        <v>48.8</v>
      </c>
      <c r="D259" s="13">
        <f ca="1">IF(B259&lt;&gt;"",TRUNC(B259-Analyse!$AP$8,2),"")</f>
        <v>-5.4</v>
      </c>
      <c r="F259" s="1">
        <f t="shared" ca="1" si="55"/>
        <v>-5.4</v>
      </c>
      <c r="G259" s="12">
        <f ca="1">IF(F259&lt;&gt;"",ROW($D$5)+MATCH(F259,INDIRECT(Analyse!$AR$8):INDIRECT(Analyse!$AS$8)),"")</f>
        <v>260</v>
      </c>
      <c r="H259" s="1" t="str">
        <f t="shared" ca="1" si="42"/>
        <v>D260</v>
      </c>
      <c r="I259" s="1" t="str">
        <f t="shared" ca="1" si="43"/>
        <v>D259</v>
      </c>
      <c r="J259" s="1" t="str">
        <f t="shared" ca="1" si="44"/>
        <v>C260</v>
      </c>
      <c r="K259" s="1" t="str">
        <f t="shared" ca="1" si="45"/>
        <v>C259</v>
      </c>
      <c r="L259" s="10">
        <f t="shared" ca="1" si="46"/>
        <v>0.23999999999999488</v>
      </c>
      <c r="M259" s="10">
        <f t="shared" ca="1" si="47"/>
        <v>-9.0000000000000746E-2</v>
      </c>
      <c r="N259" s="2">
        <f t="shared" ca="1" si="48"/>
        <v>-2.6666666666665879</v>
      </c>
      <c r="O259" s="10">
        <f t="shared" ca="1" si="49"/>
        <v>34.400000000000418</v>
      </c>
      <c r="P259" s="2">
        <f t="shared" ca="1" si="50"/>
        <v>48.8</v>
      </c>
      <c r="R259" s="1">
        <f t="shared" ca="1" si="51"/>
        <v>-5.4</v>
      </c>
      <c r="S259" s="2">
        <f t="shared" ca="1" si="52"/>
        <v>48.8</v>
      </c>
      <c r="T259" s="1">
        <f ca="1">IF(R259&lt;0,MATCH(ABS(R259),$R261:$R$1000,0)+ROW($R261)-1,"")</f>
        <v>367</v>
      </c>
      <c r="U259" s="1" t="str">
        <f t="shared" ca="1" si="53"/>
        <v>S367</v>
      </c>
      <c r="V259" s="11">
        <f t="shared" ca="1" si="54"/>
        <v>48.86999999999999</v>
      </c>
      <c r="W259" s="11"/>
      <c r="X259" s="11"/>
      <c r="Y259" s="12">
        <f ca="1">IF(V259&lt;&gt;"",IF(ABS($R259)&lt;0.8*Analyse!$AO$8/2,ABS($V259-$S259)/(INDIRECT($X$5)/100),""),"")</f>
        <v>0.14536804546053822</v>
      </c>
      <c r="AL259" s="1"/>
      <c r="AM259" s="2"/>
    </row>
    <row r="260" spans="2:39" x14ac:dyDescent="0.2">
      <c r="B260">
        <v>-5.21</v>
      </c>
      <c r="C260">
        <v>48.56</v>
      </c>
      <c r="D260" s="13">
        <f ca="1">IF(B260&lt;&gt;"",TRUNC(B260-Analyse!$AP$8,2),"")</f>
        <v>-5.31</v>
      </c>
      <c r="F260" s="1">
        <f t="shared" ca="1" si="55"/>
        <v>-5.3</v>
      </c>
      <c r="G260" s="12">
        <f ca="1">IF(F260&lt;&gt;"",ROW($D$5)+MATCH(F260,INDIRECT(Analyse!$AR$8):INDIRECT(Analyse!$AS$8)),"")</f>
        <v>261</v>
      </c>
      <c r="H260" s="1" t="str">
        <f t="shared" ca="1" si="42"/>
        <v>D261</v>
      </c>
      <c r="I260" s="1" t="str">
        <f t="shared" ca="1" si="43"/>
        <v>D260</v>
      </c>
      <c r="J260" s="1" t="str">
        <f t="shared" ca="1" si="44"/>
        <v>C261</v>
      </c>
      <c r="K260" s="1" t="str">
        <f t="shared" ca="1" si="45"/>
        <v>C260</v>
      </c>
      <c r="L260" s="10">
        <f t="shared" ca="1" si="46"/>
        <v>3.0000000000001137E-2</v>
      </c>
      <c r="M260" s="10">
        <f t="shared" ca="1" si="47"/>
        <v>-0.11999999999999922</v>
      </c>
      <c r="N260" s="2">
        <f t="shared" ca="1" si="48"/>
        <v>-0.2500000000000111</v>
      </c>
      <c r="O260" s="10">
        <f t="shared" ca="1" si="49"/>
        <v>47.232499999999945</v>
      </c>
      <c r="P260" s="2">
        <f t="shared" ca="1" si="50"/>
        <v>48.557500000000005</v>
      </c>
      <c r="R260" s="1">
        <f t="shared" ca="1" si="51"/>
        <v>-5.3</v>
      </c>
      <c r="S260" s="2">
        <f t="shared" ca="1" si="52"/>
        <v>48.557500000000005</v>
      </c>
      <c r="T260" s="1">
        <f ca="1">IF(R260&lt;0,MATCH(ABS(R260),$R262:$R$1000,0)+ROW($R262)-1,"")</f>
        <v>366</v>
      </c>
      <c r="U260" s="1" t="str">
        <f t="shared" ca="1" si="53"/>
        <v>S366</v>
      </c>
      <c r="V260" s="11">
        <f t="shared" ca="1" si="54"/>
        <v>48.501666666666672</v>
      </c>
      <c r="W260" s="11"/>
      <c r="X260" s="11"/>
      <c r="Y260" s="12">
        <f ca="1">IF(V260&lt;&gt;"",IF(ABS($R260)&lt;0.8*Analyse!$AO$8/2,ABS($V260-$S260)/(INDIRECT($X$5)/100),""),"")</f>
        <v>0.11594832197448605</v>
      </c>
      <c r="AL260" s="1"/>
      <c r="AM260" s="2"/>
    </row>
    <row r="261" spans="2:39" x14ac:dyDescent="0.2">
      <c r="B261">
        <v>-5.09</v>
      </c>
      <c r="C261">
        <v>48.53</v>
      </c>
      <c r="D261" s="13">
        <f ca="1">IF(B261&lt;&gt;"",TRUNC(B261-Analyse!$AP$8,2),"")</f>
        <v>-5.19</v>
      </c>
      <c r="F261" s="1">
        <f t="shared" ca="1" si="55"/>
        <v>-5.2</v>
      </c>
      <c r="G261" s="12">
        <f ca="1">IF(F261&lt;&gt;"",ROW($D$5)+MATCH(F261,INDIRECT(Analyse!$AR$8):INDIRECT(Analyse!$AS$8)),"")</f>
        <v>261</v>
      </c>
      <c r="H261" s="1" t="str">
        <f t="shared" ca="1" si="42"/>
        <v>D261</v>
      </c>
      <c r="I261" s="1" t="str">
        <f t="shared" ca="1" si="43"/>
        <v>D260</v>
      </c>
      <c r="J261" s="1" t="str">
        <f t="shared" ca="1" si="44"/>
        <v>C261</v>
      </c>
      <c r="K261" s="1" t="str">
        <f t="shared" ca="1" si="45"/>
        <v>C260</v>
      </c>
      <c r="L261" s="10">
        <f t="shared" ca="1" si="46"/>
        <v>3.0000000000001137E-2</v>
      </c>
      <c r="M261" s="10">
        <f t="shared" ca="1" si="47"/>
        <v>-0.11999999999999922</v>
      </c>
      <c r="N261" s="2">
        <f t="shared" ca="1" si="48"/>
        <v>-0.2500000000000111</v>
      </c>
      <c r="O261" s="10">
        <f t="shared" ca="1" si="49"/>
        <v>47.232499999999945</v>
      </c>
      <c r="P261" s="2">
        <f t="shared" ca="1" si="50"/>
        <v>48.532500000000006</v>
      </c>
      <c r="R261" s="1">
        <f t="shared" ca="1" si="51"/>
        <v>-5.2</v>
      </c>
      <c r="S261" s="2">
        <f t="shared" ca="1" si="52"/>
        <v>48.532500000000006</v>
      </c>
      <c r="T261" s="1">
        <f ca="1">IF(R261&lt;0,MATCH(ABS(R261),$R263:$R$1000,0)+ROW($R263)-1,"")</f>
        <v>365</v>
      </c>
      <c r="U261" s="1" t="str">
        <f t="shared" ca="1" si="53"/>
        <v>S365</v>
      </c>
      <c r="V261" s="11">
        <f t="shared" ca="1" si="54"/>
        <v>48.518333333333338</v>
      </c>
      <c r="W261" s="11"/>
      <c r="X261" s="11"/>
      <c r="Y261" s="12">
        <f ca="1">IF(V261&lt;&gt;"",IF(ABS($R261)&lt;0.8*Analyse!$AO$8/2,ABS($V261-$S261)/(INDIRECT($X$5)/100),""),"")</f>
        <v>2.9419723486066928E-2</v>
      </c>
      <c r="AL261" s="1"/>
      <c r="AM261" s="2"/>
    </row>
    <row r="262" spans="2:39" x14ac:dyDescent="0.2">
      <c r="B262">
        <v>-4.99</v>
      </c>
      <c r="C262">
        <v>48.56</v>
      </c>
      <c r="D262" s="13">
        <f ca="1">IF(B262&lt;&gt;"",TRUNC(B262-Analyse!$AP$8,2),"")</f>
        <v>-5.09</v>
      </c>
      <c r="F262" s="1">
        <f t="shared" ca="1" si="55"/>
        <v>-5.0999999999999996</v>
      </c>
      <c r="G262" s="12">
        <f ca="1">IF(F262&lt;&gt;"",ROW($D$5)+MATCH(F262,INDIRECT(Analyse!$AR$8):INDIRECT(Analyse!$AS$8)),"")</f>
        <v>262</v>
      </c>
      <c r="H262" s="1" t="str">
        <f t="shared" ref="H262:H325" ca="1" si="56">IF(G262&lt;&gt;"","D"&amp;$G262,"")</f>
        <v>D262</v>
      </c>
      <c r="I262" s="1" t="str">
        <f t="shared" ref="I262:I325" ca="1" si="57">"D"&amp;TEXT($G262-1,"0")</f>
        <v>D261</v>
      </c>
      <c r="J262" s="1" t="str">
        <f t="shared" ref="J262:J325" ca="1" si="58">"C"&amp;$G262</f>
        <v>C262</v>
      </c>
      <c r="K262" s="1" t="str">
        <f t="shared" ref="K262:K325" ca="1" si="59">"C"&amp;TEXT($G262-1,"0")</f>
        <v>C261</v>
      </c>
      <c r="L262" s="10">
        <f t="shared" ref="L262:L325" ca="1" si="60">IF(INDIRECT(J262)&lt;&gt;"",INDIRECT(K262)-INDIRECT(J262),"")</f>
        <v>-3.0000000000001137E-2</v>
      </c>
      <c r="M262" s="10">
        <f t="shared" ref="M262:M325" ca="1" si="61">IF(L262&lt;&gt;"",INDIRECT(I262)-INDIRECT(H262),"")</f>
        <v>-0.10000000000000053</v>
      </c>
      <c r="N262" s="2">
        <f t="shared" ref="N262:N325" ca="1" si="62">IF(M262&lt;&gt;"",L262/M262,"")</f>
        <v>0.30000000000000976</v>
      </c>
      <c r="O262" s="10">
        <f t="shared" ref="O262:O325" ca="1" si="63">IF(N262&lt;&gt;"",INDIRECT(K262)-N262*INDIRECT(I262),"")</f>
        <v>50.087000000000053</v>
      </c>
      <c r="P262" s="2">
        <f t="shared" ref="P262:P325" ca="1" si="64">IF(O262&lt;&gt;"",N262*F262+O262,"")</f>
        <v>48.557000000000002</v>
      </c>
      <c r="R262" s="1">
        <f t="shared" ref="R262:R325" ca="1" si="65">F262</f>
        <v>-5.0999999999999996</v>
      </c>
      <c r="S262" s="2">
        <f t="shared" ref="S262:S325" ca="1" si="66">P262</f>
        <v>48.557000000000002</v>
      </c>
      <c r="T262" s="1">
        <f ca="1">IF(R262&lt;0,MATCH(ABS(R262),$R264:$R$1000,0)+ROW($R264)-1,"")</f>
        <v>364</v>
      </c>
      <c r="U262" s="1" t="str">
        <f t="shared" ref="U262:U325" ca="1" si="67">IF(T262&lt;&gt;"","S"&amp;T262,"")</f>
        <v>S364</v>
      </c>
      <c r="V262" s="11">
        <f t="shared" ref="V262:V325" ca="1" si="68">IF(U262&lt;&gt;"",INDIRECT(U262),"")</f>
        <v>48.671999999999997</v>
      </c>
      <c r="W262" s="11"/>
      <c r="X262" s="11"/>
      <c r="Y262" s="12">
        <f ca="1">IF(V262&lt;&gt;"",IF(ABS($R262)&lt;0.8*Analyse!$AO$8/2,ABS($V262-$S262)/(INDIRECT($X$5)/100),""),"")</f>
        <v>0.23881893182803973</v>
      </c>
      <c r="AL262" s="1"/>
      <c r="AM262" s="2"/>
    </row>
    <row r="263" spans="2:39" x14ac:dyDescent="0.2">
      <c r="B263">
        <v>-4.8899999999999997</v>
      </c>
      <c r="C263">
        <v>48.72</v>
      </c>
      <c r="D263" s="13">
        <f ca="1">IF(B263&lt;&gt;"",TRUNC(B263-Analyse!$AP$8,2),"")</f>
        <v>-4.99</v>
      </c>
      <c r="F263" s="1">
        <f t="shared" ref="F263:F326" ca="1" si="69">IF(B263&lt;&gt;"",ROUND(F262+0.1,1),"")</f>
        <v>-5</v>
      </c>
      <c r="G263" s="12">
        <f ca="1">IF(F263&lt;&gt;"",ROW($D$5)+MATCH(F263,INDIRECT(Analyse!$AR$8):INDIRECT(Analyse!$AS$8)),"")</f>
        <v>263</v>
      </c>
      <c r="H263" s="1" t="str">
        <f t="shared" ca="1" si="56"/>
        <v>D263</v>
      </c>
      <c r="I263" s="1" t="str">
        <f t="shared" ca="1" si="57"/>
        <v>D262</v>
      </c>
      <c r="J263" s="1" t="str">
        <f t="shared" ca="1" si="58"/>
        <v>C263</v>
      </c>
      <c r="K263" s="1" t="str">
        <f t="shared" ca="1" si="59"/>
        <v>C262</v>
      </c>
      <c r="L263" s="10">
        <f t="shared" ca="1" si="60"/>
        <v>-0.15999999999999659</v>
      </c>
      <c r="M263" s="10">
        <f t="shared" ca="1" si="61"/>
        <v>-9.9999999999999645E-2</v>
      </c>
      <c r="N263" s="2">
        <f t="shared" ca="1" si="62"/>
        <v>1.5999999999999717</v>
      </c>
      <c r="O263" s="10">
        <f t="shared" ca="1" si="63"/>
        <v>56.703999999999859</v>
      </c>
      <c r="P263" s="2">
        <f t="shared" ca="1" si="64"/>
        <v>48.704000000000001</v>
      </c>
      <c r="R263" s="1">
        <f t="shared" ca="1" si="65"/>
        <v>-5</v>
      </c>
      <c r="S263" s="2">
        <f t="shared" ca="1" si="66"/>
        <v>48.704000000000001</v>
      </c>
      <c r="T263" s="1">
        <f ca="1">IF(R263&lt;0,MATCH(ABS(R263),$R265:$R$1000,0)+ROW($R265)-1,"")</f>
        <v>363</v>
      </c>
      <c r="U263" s="1" t="str">
        <f t="shared" ca="1" si="67"/>
        <v>S363</v>
      </c>
      <c r="V263" s="11">
        <f t="shared" ca="1" si="68"/>
        <v>48.591999999999999</v>
      </c>
      <c r="W263" s="11"/>
      <c r="X263" s="11"/>
      <c r="Y263" s="12">
        <f ca="1">IF(V263&lt;&gt;"",IF(ABS($R263)&lt;0.8*Analyse!$AO$8/2,ABS($V263-$S263)/(INDIRECT($X$5)/100),""),"")</f>
        <v>0.23258887273688772</v>
      </c>
      <c r="AL263" s="1"/>
      <c r="AM263" s="2"/>
    </row>
    <row r="264" spans="2:39" x14ac:dyDescent="0.2">
      <c r="B264">
        <v>-4.8099999999999996</v>
      </c>
      <c r="C264">
        <v>48.71</v>
      </c>
      <c r="D264" s="13">
        <f ca="1">IF(B264&lt;&gt;"",TRUNC(B264-Analyse!$AP$8,2),"")</f>
        <v>-4.91</v>
      </c>
      <c r="F264" s="1">
        <f t="shared" ca="1" si="69"/>
        <v>-4.9000000000000004</v>
      </c>
      <c r="G264" s="12">
        <f ca="1">IF(F264&lt;&gt;"",ROW($D$5)+MATCH(F264,INDIRECT(Analyse!$AR$8):INDIRECT(Analyse!$AS$8)),"")</f>
        <v>265</v>
      </c>
      <c r="H264" s="1" t="str">
        <f t="shared" ca="1" si="56"/>
        <v>D265</v>
      </c>
      <c r="I264" s="1" t="str">
        <f t="shared" ca="1" si="57"/>
        <v>D264</v>
      </c>
      <c r="J264" s="1" t="str">
        <f t="shared" ca="1" si="58"/>
        <v>C265</v>
      </c>
      <c r="K264" s="1" t="str">
        <f t="shared" ca="1" si="59"/>
        <v>C264</v>
      </c>
      <c r="L264" s="10">
        <f t="shared" ca="1" si="60"/>
        <v>0.16000000000000369</v>
      </c>
      <c r="M264" s="10">
        <f t="shared" ca="1" si="61"/>
        <v>-0.12000000000000011</v>
      </c>
      <c r="N264" s="2">
        <f t="shared" ca="1" si="62"/>
        <v>-1.333333333333363</v>
      </c>
      <c r="O264" s="10">
        <f t="shared" ca="1" si="63"/>
        <v>42.163333333333185</v>
      </c>
      <c r="P264" s="2">
        <f t="shared" ca="1" si="64"/>
        <v>48.696666666666665</v>
      </c>
      <c r="R264" s="1">
        <f t="shared" ca="1" si="65"/>
        <v>-4.9000000000000004</v>
      </c>
      <c r="S264" s="2">
        <f t="shared" ca="1" si="66"/>
        <v>48.696666666666665</v>
      </c>
      <c r="T264" s="1">
        <f ca="1">IF(R264&lt;0,MATCH(ABS(R264),$R266:$R$1000,0)+ROW($R266)-1,"")</f>
        <v>362</v>
      </c>
      <c r="U264" s="1" t="str">
        <f t="shared" ca="1" si="67"/>
        <v>S362</v>
      </c>
      <c r="V264" s="11">
        <f t="shared" ca="1" si="68"/>
        <v>48.503333333333337</v>
      </c>
      <c r="W264" s="11"/>
      <c r="X264" s="11"/>
      <c r="Y264" s="12">
        <f ca="1">IF(V264&lt;&gt;"",IF(ABS($R264)&lt;0.8*Analyse!$AO$8/2,ABS($V264-$S264)/(INDIRECT($X$5)/100),""),"")</f>
        <v>0.40149269698627654</v>
      </c>
      <c r="AL264" s="1"/>
      <c r="AM264" s="2"/>
    </row>
    <row r="265" spans="2:39" x14ac:dyDescent="0.2">
      <c r="B265">
        <v>-4.6900000000000004</v>
      </c>
      <c r="C265">
        <v>48.55</v>
      </c>
      <c r="D265" s="13">
        <f ca="1">IF(B265&lt;&gt;"",TRUNC(B265-Analyse!$AP$8,2),"")</f>
        <v>-4.79</v>
      </c>
      <c r="F265" s="1">
        <f t="shared" ca="1" si="69"/>
        <v>-4.8</v>
      </c>
      <c r="G265" s="12">
        <f ca="1">IF(F265&lt;&gt;"",ROW($D$5)+MATCH(F265,INDIRECT(Analyse!$AR$8):INDIRECT(Analyse!$AS$8)),"")</f>
        <v>265</v>
      </c>
      <c r="H265" s="1" t="str">
        <f t="shared" ca="1" si="56"/>
        <v>D265</v>
      </c>
      <c r="I265" s="1" t="str">
        <f t="shared" ca="1" si="57"/>
        <v>D264</v>
      </c>
      <c r="J265" s="1" t="str">
        <f t="shared" ca="1" si="58"/>
        <v>C265</v>
      </c>
      <c r="K265" s="1" t="str">
        <f t="shared" ca="1" si="59"/>
        <v>C264</v>
      </c>
      <c r="L265" s="10">
        <f t="shared" ca="1" si="60"/>
        <v>0.16000000000000369</v>
      </c>
      <c r="M265" s="10">
        <f t="shared" ca="1" si="61"/>
        <v>-0.12000000000000011</v>
      </c>
      <c r="N265" s="2">
        <f t="shared" ca="1" si="62"/>
        <v>-1.333333333333363</v>
      </c>
      <c r="O265" s="10">
        <f t="shared" ca="1" si="63"/>
        <v>42.163333333333185</v>
      </c>
      <c r="P265" s="2">
        <f t="shared" ca="1" si="64"/>
        <v>48.563333333333325</v>
      </c>
      <c r="R265" s="1">
        <f t="shared" ca="1" si="65"/>
        <v>-4.8</v>
      </c>
      <c r="S265" s="2">
        <f t="shared" ca="1" si="66"/>
        <v>48.563333333333325</v>
      </c>
      <c r="T265" s="1">
        <f ca="1">IF(R265&lt;0,MATCH(ABS(R265),$R267:$R$1000,0)+ROW($R267)-1,"")</f>
        <v>361</v>
      </c>
      <c r="U265" s="1" t="str">
        <f t="shared" ca="1" si="67"/>
        <v>S361</v>
      </c>
      <c r="V265" s="11">
        <f t="shared" ca="1" si="68"/>
        <v>48.336666666666666</v>
      </c>
      <c r="W265" s="11"/>
      <c r="X265" s="11"/>
      <c r="Y265" s="12">
        <f ca="1">IF(V265&lt;&gt;"",IF(ABS($R265)&lt;0.8*Analyse!$AO$8/2,ABS($V265-$S265)/(INDIRECT($X$5)/100),""),"")</f>
        <v>0.47071557577701184</v>
      </c>
      <c r="AL265" s="1"/>
      <c r="AM265" s="2"/>
    </row>
    <row r="266" spans="2:39" x14ac:dyDescent="0.2">
      <c r="B266">
        <v>-4.6100000000000003</v>
      </c>
      <c r="C266">
        <v>48.71</v>
      </c>
      <c r="D266" s="13">
        <f ca="1">IF(B266&lt;&gt;"",TRUNC(B266-Analyse!$AP$8,2),"")</f>
        <v>-4.71</v>
      </c>
      <c r="F266" s="1">
        <f t="shared" ca="1" si="69"/>
        <v>-4.7</v>
      </c>
      <c r="G266" s="12">
        <f ca="1">IF(F266&lt;&gt;"",ROW($D$5)+MATCH(F266,INDIRECT(Analyse!$AR$8):INDIRECT(Analyse!$AS$8)),"")</f>
        <v>267</v>
      </c>
      <c r="H266" s="1" t="str">
        <f t="shared" ca="1" si="56"/>
        <v>D267</v>
      </c>
      <c r="I266" s="1" t="str">
        <f t="shared" ca="1" si="57"/>
        <v>D266</v>
      </c>
      <c r="J266" s="1" t="str">
        <f t="shared" ca="1" si="58"/>
        <v>C267</v>
      </c>
      <c r="K266" s="1" t="str">
        <f t="shared" ca="1" si="59"/>
        <v>C266</v>
      </c>
      <c r="L266" s="10">
        <f t="shared" ca="1" si="60"/>
        <v>0.10000000000000142</v>
      </c>
      <c r="M266" s="10">
        <f t="shared" ca="1" si="61"/>
        <v>-0.12000000000000011</v>
      </c>
      <c r="N266" s="2">
        <f t="shared" ca="1" si="62"/>
        <v>-0.83333333333334447</v>
      </c>
      <c r="O266" s="10">
        <f t="shared" ca="1" si="63"/>
        <v>44.784999999999947</v>
      </c>
      <c r="P266" s="2">
        <f t="shared" ca="1" si="64"/>
        <v>48.701666666666668</v>
      </c>
      <c r="R266" s="1">
        <f t="shared" ca="1" si="65"/>
        <v>-4.7</v>
      </c>
      <c r="S266" s="2">
        <f t="shared" ca="1" si="66"/>
        <v>48.701666666666668</v>
      </c>
      <c r="T266" s="1">
        <f ca="1">IF(R266&lt;0,MATCH(ABS(R266),$R268:$R$1000,0)+ROW($R268)-1,"")</f>
        <v>360</v>
      </c>
      <c r="U266" s="1" t="str">
        <f t="shared" ca="1" si="67"/>
        <v>S360</v>
      </c>
      <c r="V266" s="11">
        <f t="shared" ca="1" si="68"/>
        <v>48.46</v>
      </c>
      <c r="W266" s="11"/>
      <c r="X266" s="11"/>
      <c r="Y266" s="12">
        <f ca="1">IF(V266&lt;&gt;"",IF(ABS($R266)&lt;0.8*Analyse!$AO$8/2,ABS($V266-$S266)/(INDIRECT($X$5)/100),""),"")</f>
        <v>0.50186587123286042</v>
      </c>
      <c r="AL266" s="1"/>
      <c r="AM266" s="2"/>
    </row>
    <row r="267" spans="2:39" x14ac:dyDescent="0.2">
      <c r="B267">
        <v>-4.49</v>
      </c>
      <c r="C267">
        <v>48.61</v>
      </c>
      <c r="D267" s="13">
        <f ca="1">IF(B267&lt;&gt;"",TRUNC(B267-Analyse!$AP$8,2),"")</f>
        <v>-4.59</v>
      </c>
      <c r="F267" s="1">
        <f t="shared" ca="1" si="69"/>
        <v>-4.5999999999999996</v>
      </c>
      <c r="G267" s="12">
        <f ca="1">IF(F267&lt;&gt;"",ROW($D$5)+MATCH(F267,INDIRECT(Analyse!$AR$8):INDIRECT(Analyse!$AS$8)),"")</f>
        <v>267</v>
      </c>
      <c r="H267" s="1" t="str">
        <f t="shared" ca="1" si="56"/>
        <v>D267</v>
      </c>
      <c r="I267" s="1" t="str">
        <f t="shared" ca="1" si="57"/>
        <v>D266</v>
      </c>
      <c r="J267" s="1" t="str">
        <f t="shared" ca="1" si="58"/>
        <v>C267</v>
      </c>
      <c r="K267" s="1" t="str">
        <f t="shared" ca="1" si="59"/>
        <v>C266</v>
      </c>
      <c r="L267" s="10">
        <f t="shared" ca="1" si="60"/>
        <v>0.10000000000000142</v>
      </c>
      <c r="M267" s="10">
        <f t="shared" ca="1" si="61"/>
        <v>-0.12000000000000011</v>
      </c>
      <c r="N267" s="2">
        <f t="shared" ca="1" si="62"/>
        <v>-0.83333333333334447</v>
      </c>
      <c r="O267" s="10">
        <f t="shared" ca="1" si="63"/>
        <v>44.784999999999947</v>
      </c>
      <c r="P267" s="2">
        <f t="shared" ca="1" si="64"/>
        <v>48.618333333333332</v>
      </c>
      <c r="R267" s="1">
        <f t="shared" ca="1" si="65"/>
        <v>-4.5999999999999996</v>
      </c>
      <c r="S267" s="2">
        <f t="shared" ca="1" si="66"/>
        <v>48.618333333333332</v>
      </c>
      <c r="T267" s="1">
        <f ca="1">IF(R267&lt;0,MATCH(ABS(R267),$R269:$R$1000,0)+ROW($R269)-1,"")</f>
        <v>359</v>
      </c>
      <c r="U267" s="1" t="str">
        <f t="shared" ca="1" si="67"/>
        <v>S359</v>
      </c>
      <c r="V267" s="11">
        <f t="shared" ca="1" si="68"/>
        <v>48.415833333333332</v>
      </c>
      <c r="W267" s="11"/>
      <c r="X267" s="11"/>
      <c r="Y267" s="12">
        <f ca="1">IF(V267&lt;&gt;"",IF(ABS($R267)&lt;0.8*Analyse!$AO$8/2,ABS($V267-$S267)/(INDIRECT($X$5)/100),""),"")</f>
        <v>0.42052898865374205</v>
      </c>
      <c r="AL267" s="1"/>
      <c r="AM267" s="2"/>
    </row>
    <row r="268" spans="2:39" x14ac:dyDescent="0.2">
      <c r="B268">
        <v>-4.41</v>
      </c>
      <c r="C268">
        <v>48.66</v>
      </c>
      <c r="D268" s="13">
        <f ca="1">IF(B268&lt;&gt;"",TRUNC(B268-Analyse!$AP$8,2),"")</f>
        <v>-4.51</v>
      </c>
      <c r="F268" s="1">
        <f t="shared" ca="1" si="69"/>
        <v>-4.5</v>
      </c>
      <c r="G268" s="12">
        <f ca="1">IF(F268&lt;&gt;"",ROW($D$5)+MATCH(F268,INDIRECT(Analyse!$AR$8):INDIRECT(Analyse!$AS$8)),"")</f>
        <v>269</v>
      </c>
      <c r="H268" s="1" t="str">
        <f t="shared" ca="1" si="56"/>
        <v>D269</v>
      </c>
      <c r="I268" s="1" t="str">
        <f t="shared" ca="1" si="57"/>
        <v>D268</v>
      </c>
      <c r="J268" s="1" t="str">
        <f t="shared" ca="1" si="58"/>
        <v>C269</v>
      </c>
      <c r="K268" s="1" t="str">
        <f t="shared" ca="1" si="59"/>
        <v>C268</v>
      </c>
      <c r="L268" s="10">
        <f t="shared" ca="1" si="60"/>
        <v>-6.0000000000002274E-2</v>
      </c>
      <c r="M268" s="10">
        <f t="shared" ca="1" si="61"/>
        <v>-0.10999999999999943</v>
      </c>
      <c r="N268" s="2">
        <f t="shared" ca="1" si="62"/>
        <v>0.54545454545456895</v>
      </c>
      <c r="O268" s="10">
        <f t="shared" ca="1" si="63"/>
        <v>51.120000000000104</v>
      </c>
      <c r="P268" s="2">
        <f t="shared" ca="1" si="64"/>
        <v>48.665454545454544</v>
      </c>
      <c r="R268" s="1">
        <f t="shared" ca="1" si="65"/>
        <v>-4.5</v>
      </c>
      <c r="S268" s="2">
        <f t="shared" ca="1" si="66"/>
        <v>48.665454545454544</v>
      </c>
      <c r="T268" s="1">
        <f ca="1">IF(R268&lt;0,MATCH(ABS(R268),$R270:$R$1000,0)+ROW($R270)-1,"")</f>
        <v>358</v>
      </c>
      <c r="U268" s="1" t="str">
        <f t="shared" ca="1" si="67"/>
        <v>S358</v>
      </c>
      <c r="V268" s="11">
        <f t="shared" ca="1" si="68"/>
        <v>48.57416666666667</v>
      </c>
      <c r="W268" s="11"/>
      <c r="X268" s="11"/>
      <c r="Y268" s="12">
        <f ca="1">IF(V268&lt;&gt;"",IF(ABS($R268)&lt;0.8*Analyse!$AO$8/2,ABS($V268-$S268)/(INDIRECT($X$5)/100),""),"")</f>
        <v>0.18957629305190077</v>
      </c>
      <c r="AL268" s="1"/>
      <c r="AM268" s="2"/>
    </row>
    <row r="269" spans="2:39" x14ac:dyDescent="0.2">
      <c r="B269">
        <v>-4.3</v>
      </c>
      <c r="C269">
        <v>48.72</v>
      </c>
      <c r="D269" s="13">
        <f ca="1">IF(B269&lt;&gt;"",TRUNC(B269-Analyse!$AP$8,2),"")</f>
        <v>-4.4000000000000004</v>
      </c>
      <c r="F269" s="1">
        <f t="shared" ca="1" si="69"/>
        <v>-4.4000000000000004</v>
      </c>
      <c r="G269" s="12">
        <f ca="1">IF(F269&lt;&gt;"",ROW($D$5)+MATCH(F269,INDIRECT(Analyse!$AR$8):INDIRECT(Analyse!$AS$8)),"")</f>
        <v>270</v>
      </c>
      <c r="H269" s="1" t="str">
        <f t="shared" ca="1" si="56"/>
        <v>D270</v>
      </c>
      <c r="I269" s="1" t="str">
        <f t="shared" ca="1" si="57"/>
        <v>D269</v>
      </c>
      <c r="J269" s="1" t="str">
        <f t="shared" ca="1" si="58"/>
        <v>C270</v>
      </c>
      <c r="K269" s="1" t="str">
        <f t="shared" ca="1" si="59"/>
        <v>C269</v>
      </c>
      <c r="L269" s="10">
        <f t="shared" ca="1" si="60"/>
        <v>-9.9999999999980105E-3</v>
      </c>
      <c r="M269" s="10">
        <f t="shared" ca="1" si="61"/>
        <v>-9.0000000000000746E-2</v>
      </c>
      <c r="N269" s="2">
        <f t="shared" ca="1" si="62"/>
        <v>0.11111111111108808</v>
      </c>
      <c r="O269" s="10">
        <f t="shared" ca="1" si="63"/>
        <v>49.208888888888787</v>
      </c>
      <c r="P269" s="2">
        <f t="shared" ca="1" si="64"/>
        <v>48.72</v>
      </c>
      <c r="R269" s="1">
        <f t="shared" ca="1" si="65"/>
        <v>-4.4000000000000004</v>
      </c>
      <c r="S269" s="2">
        <f t="shared" ca="1" si="66"/>
        <v>48.72</v>
      </c>
      <c r="T269" s="1">
        <f ca="1">IF(R269&lt;0,MATCH(ABS(R269),$R271:$R$1000,0)+ROW($R271)-1,"")</f>
        <v>357</v>
      </c>
      <c r="U269" s="1" t="str">
        <f t="shared" ca="1" si="67"/>
        <v>S357</v>
      </c>
      <c r="V269" s="11">
        <f t="shared" ca="1" si="68"/>
        <v>48.419000000000004</v>
      </c>
      <c r="W269" s="11"/>
      <c r="X269" s="11"/>
      <c r="Y269" s="12">
        <f ca="1">IF(V269&lt;&gt;"",IF(ABS($R269)&lt;0.8*Analyse!$AO$8/2,ABS($V269-$S269)/(INDIRECT($X$5)/100),""),"")</f>
        <v>0.6250825954803646</v>
      </c>
      <c r="AL269" s="1"/>
      <c r="AM269" s="2"/>
    </row>
    <row r="270" spans="2:39" x14ac:dyDescent="0.2">
      <c r="B270">
        <v>-4.21</v>
      </c>
      <c r="C270">
        <v>48.73</v>
      </c>
      <c r="D270" s="13">
        <f ca="1">IF(B270&lt;&gt;"",TRUNC(B270-Analyse!$AP$8,2),"")</f>
        <v>-4.3099999999999996</v>
      </c>
      <c r="F270" s="1">
        <f t="shared" ca="1" si="69"/>
        <v>-4.3</v>
      </c>
      <c r="G270" s="12">
        <f ca="1">IF(F270&lt;&gt;"",ROW($D$5)+MATCH(F270,INDIRECT(Analyse!$AR$8):INDIRECT(Analyse!$AS$8)),"")</f>
        <v>271</v>
      </c>
      <c r="H270" s="1" t="str">
        <f t="shared" ca="1" si="56"/>
        <v>D271</v>
      </c>
      <c r="I270" s="1" t="str">
        <f t="shared" ca="1" si="57"/>
        <v>D270</v>
      </c>
      <c r="J270" s="1" t="str">
        <f t="shared" ca="1" si="58"/>
        <v>C271</v>
      </c>
      <c r="K270" s="1" t="str">
        <f t="shared" ca="1" si="59"/>
        <v>C270</v>
      </c>
      <c r="L270" s="10">
        <f t="shared" ca="1" si="60"/>
        <v>0.14999999999999858</v>
      </c>
      <c r="M270" s="10">
        <f t="shared" ca="1" si="61"/>
        <v>-0.11999999999999922</v>
      </c>
      <c r="N270" s="2">
        <f t="shared" ca="1" si="62"/>
        <v>-1.2499999999999962</v>
      </c>
      <c r="O270" s="10">
        <f t="shared" ca="1" si="63"/>
        <v>43.342500000000015</v>
      </c>
      <c r="P270" s="2">
        <f t="shared" ca="1" si="64"/>
        <v>48.717500000000001</v>
      </c>
      <c r="R270" s="1">
        <f t="shared" ca="1" si="65"/>
        <v>-4.3</v>
      </c>
      <c r="S270" s="2">
        <f t="shared" ca="1" si="66"/>
        <v>48.717500000000001</v>
      </c>
      <c r="T270" s="1">
        <f ca="1">IF(R270&lt;0,MATCH(ABS(R270),$R272:$R$1000,0)+ROW($R272)-1,"")</f>
        <v>356</v>
      </c>
      <c r="U270" s="1" t="str">
        <f t="shared" ca="1" si="67"/>
        <v>S356</v>
      </c>
      <c r="V270" s="11">
        <f t="shared" ca="1" si="68"/>
        <v>48.67</v>
      </c>
      <c r="W270" s="11"/>
      <c r="X270" s="11"/>
      <c r="Y270" s="12">
        <f ca="1">IF(V270&lt;&gt;"",IF(ABS($R270)&lt;0.8*Analyse!$AO$8/2,ABS($V270-$S270)/(INDIRECT($X$5)/100),""),"")</f>
        <v>9.864260227680223E-2</v>
      </c>
      <c r="AL270" s="1"/>
      <c r="AM270" s="2"/>
    </row>
    <row r="271" spans="2:39" x14ac:dyDescent="0.2">
      <c r="B271">
        <v>-4.09</v>
      </c>
      <c r="C271">
        <v>48.58</v>
      </c>
      <c r="D271" s="13">
        <f ca="1">IF(B271&lt;&gt;"",TRUNC(B271-Analyse!$AP$8,2),"")</f>
        <v>-4.1900000000000004</v>
      </c>
      <c r="F271" s="1">
        <f t="shared" ca="1" si="69"/>
        <v>-4.2</v>
      </c>
      <c r="G271" s="12">
        <f ca="1">IF(F271&lt;&gt;"",ROW($D$5)+MATCH(F271,INDIRECT(Analyse!$AR$8):INDIRECT(Analyse!$AS$8)),"")</f>
        <v>271</v>
      </c>
      <c r="H271" s="1" t="str">
        <f t="shared" ca="1" si="56"/>
        <v>D271</v>
      </c>
      <c r="I271" s="1" t="str">
        <f t="shared" ca="1" si="57"/>
        <v>D270</v>
      </c>
      <c r="J271" s="1" t="str">
        <f t="shared" ca="1" si="58"/>
        <v>C271</v>
      </c>
      <c r="K271" s="1" t="str">
        <f t="shared" ca="1" si="59"/>
        <v>C270</v>
      </c>
      <c r="L271" s="10">
        <f t="shared" ca="1" si="60"/>
        <v>0.14999999999999858</v>
      </c>
      <c r="M271" s="10">
        <f t="shared" ca="1" si="61"/>
        <v>-0.11999999999999922</v>
      </c>
      <c r="N271" s="2">
        <f t="shared" ca="1" si="62"/>
        <v>-1.2499999999999962</v>
      </c>
      <c r="O271" s="10">
        <f t="shared" ca="1" si="63"/>
        <v>43.342500000000015</v>
      </c>
      <c r="P271" s="2">
        <f t="shared" ca="1" si="64"/>
        <v>48.592500000000001</v>
      </c>
      <c r="R271" s="1">
        <f t="shared" ca="1" si="65"/>
        <v>-4.2</v>
      </c>
      <c r="S271" s="2">
        <f t="shared" ca="1" si="66"/>
        <v>48.592500000000001</v>
      </c>
      <c r="T271" s="1">
        <f ca="1">IF(R271&lt;0,MATCH(ABS(R271),$R273:$R$1000,0)+ROW($R273)-1,"")</f>
        <v>355</v>
      </c>
      <c r="U271" s="1" t="str">
        <f t="shared" ca="1" si="67"/>
        <v>S355</v>
      </c>
      <c r="V271" s="11">
        <f t="shared" ca="1" si="68"/>
        <v>48.67909090909091</v>
      </c>
      <c r="W271" s="11"/>
      <c r="X271" s="11"/>
      <c r="Y271" s="12">
        <f ca="1">IF(V271&lt;&gt;"",IF(ABS($R271)&lt;0.8*Analyse!$AO$8/2,ABS($V271-$S271)/(INDIRECT($X$5)/100),""),"")</f>
        <v>0.17982216013139637</v>
      </c>
      <c r="AL271" s="1"/>
      <c r="AM271" s="2"/>
    </row>
    <row r="272" spans="2:39" x14ac:dyDescent="0.2">
      <c r="B272">
        <v>-4.01</v>
      </c>
      <c r="C272">
        <v>48.7</v>
      </c>
      <c r="D272" s="13">
        <f ca="1">IF(B272&lt;&gt;"",TRUNC(B272-Analyse!$AP$8,2),"")</f>
        <v>-4.1100000000000003</v>
      </c>
      <c r="F272" s="1">
        <f t="shared" ca="1" si="69"/>
        <v>-4.0999999999999996</v>
      </c>
      <c r="G272" s="12">
        <f ca="1">IF(F272&lt;&gt;"",ROW($D$5)+MATCH(F272,INDIRECT(Analyse!$AR$8):INDIRECT(Analyse!$AS$8)),"")</f>
        <v>273</v>
      </c>
      <c r="H272" s="1" t="str">
        <f t="shared" ca="1" si="56"/>
        <v>D273</v>
      </c>
      <c r="I272" s="1" t="str">
        <f t="shared" ca="1" si="57"/>
        <v>D272</v>
      </c>
      <c r="J272" s="1" t="str">
        <f t="shared" ca="1" si="58"/>
        <v>C273</v>
      </c>
      <c r="K272" s="1" t="str">
        <f t="shared" ca="1" si="59"/>
        <v>C272</v>
      </c>
      <c r="L272" s="10">
        <f t="shared" ca="1" si="60"/>
        <v>1.0000000000005116E-2</v>
      </c>
      <c r="M272" s="10">
        <f t="shared" ca="1" si="61"/>
        <v>-0.10000000000000053</v>
      </c>
      <c r="N272" s="2">
        <f t="shared" ca="1" si="62"/>
        <v>-0.10000000000005063</v>
      </c>
      <c r="O272" s="10">
        <f t="shared" ca="1" si="63"/>
        <v>48.288999999999795</v>
      </c>
      <c r="P272" s="2">
        <f t="shared" ca="1" si="64"/>
        <v>48.699000000000005</v>
      </c>
      <c r="R272" s="1">
        <f t="shared" ca="1" si="65"/>
        <v>-4.0999999999999996</v>
      </c>
      <c r="S272" s="2">
        <f t="shared" ca="1" si="66"/>
        <v>48.699000000000005</v>
      </c>
      <c r="T272" s="1">
        <f ca="1">IF(R272&lt;0,MATCH(ABS(R272),$R274:$R$1000,0)+ROW($R274)-1,"")</f>
        <v>354</v>
      </c>
      <c r="U272" s="1" t="str">
        <f t="shared" ca="1" si="67"/>
        <v>S354</v>
      </c>
      <c r="V272" s="11">
        <f t="shared" ca="1" si="68"/>
        <v>48.46</v>
      </c>
      <c r="W272" s="11"/>
      <c r="X272" s="11"/>
      <c r="Y272" s="12">
        <f ca="1">IF(V272&lt;&gt;"",IF(ABS($R272)&lt;0.8*Analyse!$AO$8/2,ABS($V272-$S272)/(INDIRECT($X$5)/100),""),"")</f>
        <v>0.4963280409296093</v>
      </c>
      <c r="AL272" s="1"/>
      <c r="AM272" s="2"/>
    </row>
    <row r="273" spans="2:39" x14ac:dyDescent="0.2">
      <c r="B273">
        <v>-3.91</v>
      </c>
      <c r="C273">
        <v>48.69</v>
      </c>
      <c r="D273" s="13">
        <f ca="1">IF(B273&lt;&gt;"",TRUNC(B273-Analyse!$AP$8,2),"")</f>
        <v>-4.01</v>
      </c>
      <c r="F273" s="1">
        <f t="shared" ca="1" si="69"/>
        <v>-4</v>
      </c>
      <c r="G273" s="12">
        <f ca="1">IF(F273&lt;&gt;"",ROW($D$5)+MATCH(F273,INDIRECT(Analyse!$AR$8):INDIRECT(Analyse!$AS$8)),"")</f>
        <v>274</v>
      </c>
      <c r="H273" s="1" t="str">
        <f t="shared" ca="1" si="56"/>
        <v>D274</v>
      </c>
      <c r="I273" s="1" t="str">
        <f t="shared" ca="1" si="57"/>
        <v>D273</v>
      </c>
      <c r="J273" s="1" t="str">
        <f t="shared" ca="1" si="58"/>
        <v>C274</v>
      </c>
      <c r="K273" s="1" t="str">
        <f t="shared" ca="1" si="59"/>
        <v>C273</v>
      </c>
      <c r="L273" s="10">
        <f t="shared" ca="1" si="60"/>
        <v>0.14999999999999858</v>
      </c>
      <c r="M273" s="10">
        <f t="shared" ca="1" si="61"/>
        <v>-0.10999999999999988</v>
      </c>
      <c r="N273" s="2">
        <f t="shared" ca="1" si="62"/>
        <v>-1.3636363636363522</v>
      </c>
      <c r="O273" s="10">
        <f t="shared" ca="1" si="63"/>
        <v>43.221818181818222</v>
      </c>
      <c r="P273" s="2">
        <f t="shared" ca="1" si="64"/>
        <v>48.676363636363632</v>
      </c>
      <c r="R273" s="1">
        <f t="shared" ca="1" si="65"/>
        <v>-4</v>
      </c>
      <c r="S273" s="2">
        <f t="shared" ca="1" si="66"/>
        <v>48.676363636363632</v>
      </c>
      <c r="T273" s="1">
        <f ca="1">IF(R273&lt;0,MATCH(ABS(R273),$R275:$R$1000,0)+ROW($R275)-1,"")</f>
        <v>353</v>
      </c>
      <c r="U273" s="1" t="str">
        <f t="shared" ca="1" si="67"/>
        <v>S353</v>
      </c>
      <c r="V273" s="11">
        <f t="shared" ca="1" si="68"/>
        <v>48.487272727272732</v>
      </c>
      <c r="W273" s="11"/>
      <c r="X273" s="11"/>
      <c r="Y273" s="12">
        <f ca="1">IF(V273&lt;&gt;"",IF(ABS($R273)&lt;0.8*Analyse!$AO$8/2,ABS($V273-$S273)/(INDIRECT($X$5)/100),""),"")</f>
        <v>0.39268251241290297</v>
      </c>
      <c r="AL273" s="1"/>
      <c r="AM273" s="2"/>
    </row>
    <row r="274" spans="2:39" x14ac:dyDescent="0.2">
      <c r="B274">
        <v>-3.8</v>
      </c>
      <c r="C274">
        <v>48.54</v>
      </c>
      <c r="D274" s="13">
        <f ca="1">IF(B274&lt;&gt;"",TRUNC(B274-Analyse!$AP$8,2),"")</f>
        <v>-3.9</v>
      </c>
      <c r="F274" s="1">
        <f t="shared" ca="1" si="69"/>
        <v>-3.9</v>
      </c>
      <c r="G274" s="12">
        <f ca="1">IF(F274&lt;&gt;"",ROW($D$5)+MATCH(F274,INDIRECT(Analyse!$AR$8):INDIRECT(Analyse!$AS$8)),"")</f>
        <v>275</v>
      </c>
      <c r="H274" s="1" t="str">
        <f t="shared" ca="1" si="56"/>
        <v>D275</v>
      </c>
      <c r="I274" s="1" t="str">
        <f t="shared" ca="1" si="57"/>
        <v>D274</v>
      </c>
      <c r="J274" s="1" t="str">
        <f t="shared" ca="1" si="58"/>
        <v>C275</v>
      </c>
      <c r="K274" s="1" t="str">
        <f t="shared" ca="1" si="59"/>
        <v>C274</v>
      </c>
      <c r="L274" s="10">
        <f t="shared" ca="1" si="60"/>
        <v>1.9999999999996021E-2</v>
      </c>
      <c r="M274" s="10">
        <f t="shared" ca="1" si="61"/>
        <v>-0.10000000000000009</v>
      </c>
      <c r="N274" s="2">
        <f t="shared" ca="1" si="62"/>
        <v>-0.19999999999996004</v>
      </c>
      <c r="O274" s="10">
        <f t="shared" ca="1" si="63"/>
        <v>47.760000000000154</v>
      </c>
      <c r="P274" s="2">
        <f t="shared" ca="1" si="64"/>
        <v>48.54</v>
      </c>
      <c r="R274" s="1">
        <f t="shared" ca="1" si="65"/>
        <v>-3.9</v>
      </c>
      <c r="S274" s="2">
        <f t="shared" ca="1" si="66"/>
        <v>48.54</v>
      </c>
      <c r="T274" s="1">
        <f ca="1">IF(R274&lt;0,MATCH(ABS(R274),$R276:$R$1000,0)+ROW($R276)-1,"")</f>
        <v>352</v>
      </c>
      <c r="U274" s="1" t="str">
        <f t="shared" ca="1" si="67"/>
        <v>S352</v>
      </c>
      <c r="V274" s="11">
        <f t="shared" ca="1" si="68"/>
        <v>48.62833333333333</v>
      </c>
      <c r="W274" s="11"/>
      <c r="X274" s="11"/>
      <c r="Y274" s="12">
        <f ca="1">IF(V274&lt;&gt;"",IF(ABS($R274)&lt;0.8*Analyse!$AO$8/2,ABS($V274-$S274)/(INDIRECT($X$5)/100),""),"")</f>
        <v>0.18344062879545445</v>
      </c>
      <c r="AL274" s="1"/>
      <c r="AM274" s="2"/>
    </row>
    <row r="275" spans="2:39" x14ac:dyDescent="0.2">
      <c r="B275">
        <v>-3.7</v>
      </c>
      <c r="C275">
        <v>48.52</v>
      </c>
      <c r="D275" s="13">
        <f ca="1">IF(B275&lt;&gt;"",TRUNC(B275-Analyse!$AP$8,2),"")</f>
        <v>-3.8</v>
      </c>
      <c r="F275" s="1">
        <f t="shared" ca="1" si="69"/>
        <v>-3.8</v>
      </c>
      <c r="G275" s="12">
        <f ca="1">IF(F275&lt;&gt;"",ROW($D$5)+MATCH(F275,INDIRECT(Analyse!$AR$8):INDIRECT(Analyse!$AS$8)),"")</f>
        <v>276</v>
      </c>
      <c r="H275" s="1" t="str">
        <f t="shared" ca="1" si="56"/>
        <v>D276</v>
      </c>
      <c r="I275" s="1" t="str">
        <f t="shared" ca="1" si="57"/>
        <v>D275</v>
      </c>
      <c r="J275" s="1" t="str">
        <f t="shared" ca="1" si="58"/>
        <v>C276</v>
      </c>
      <c r="K275" s="1" t="str">
        <f t="shared" ca="1" si="59"/>
        <v>C275</v>
      </c>
      <c r="L275" s="10">
        <f t="shared" ca="1" si="60"/>
        <v>0.19000000000000483</v>
      </c>
      <c r="M275" s="10">
        <f t="shared" ca="1" si="61"/>
        <v>-8.9999999999999858E-2</v>
      </c>
      <c r="N275" s="2">
        <f t="shared" ca="1" si="62"/>
        <v>-2.111111111111168</v>
      </c>
      <c r="O275" s="10">
        <f t="shared" ca="1" si="63"/>
        <v>40.497777777777564</v>
      </c>
      <c r="P275" s="2">
        <f t="shared" ca="1" si="64"/>
        <v>48.52</v>
      </c>
      <c r="R275" s="1">
        <f t="shared" ca="1" si="65"/>
        <v>-3.8</v>
      </c>
      <c r="S275" s="2">
        <f t="shared" ca="1" si="66"/>
        <v>48.52</v>
      </c>
      <c r="T275" s="1">
        <f ca="1">IF(R275&lt;0,MATCH(ABS(R275),$R277:$R$1000,0)+ROW($R277)-1,"")</f>
        <v>351</v>
      </c>
      <c r="U275" s="1" t="str">
        <f t="shared" ca="1" si="67"/>
        <v>S351</v>
      </c>
      <c r="V275" s="11">
        <f t="shared" ca="1" si="68"/>
        <v>48.211666666666666</v>
      </c>
      <c r="W275" s="11"/>
      <c r="X275" s="11"/>
      <c r="Y275" s="12">
        <f ca="1">IF(V275&lt;&gt;"",IF(ABS($R275)&lt;0.8*Analyse!$AO$8/2,ABS($V275-$S275)/(INDIRECT($X$5)/100),""),"")</f>
        <v>0.64031162881434578</v>
      </c>
      <c r="AL275" s="1"/>
      <c r="AM275" s="2"/>
    </row>
    <row r="276" spans="2:39" x14ac:dyDescent="0.2">
      <c r="B276">
        <v>-3.61</v>
      </c>
      <c r="C276">
        <v>48.33</v>
      </c>
      <c r="D276" s="13">
        <f ca="1">IF(B276&lt;&gt;"",TRUNC(B276-Analyse!$AP$8,2),"")</f>
        <v>-3.71</v>
      </c>
      <c r="F276" s="1">
        <f t="shared" ca="1" si="69"/>
        <v>-3.7</v>
      </c>
      <c r="G276" s="12">
        <f ca="1">IF(F276&lt;&gt;"",ROW($D$5)+MATCH(F276,INDIRECT(Analyse!$AR$8):INDIRECT(Analyse!$AS$8)),"")</f>
        <v>277</v>
      </c>
      <c r="H276" s="1" t="str">
        <f t="shared" ca="1" si="56"/>
        <v>D277</v>
      </c>
      <c r="I276" s="1" t="str">
        <f t="shared" ca="1" si="57"/>
        <v>D276</v>
      </c>
      <c r="J276" s="1" t="str">
        <f t="shared" ca="1" si="58"/>
        <v>C277</v>
      </c>
      <c r="K276" s="1" t="str">
        <f t="shared" ca="1" si="59"/>
        <v>C276</v>
      </c>
      <c r="L276" s="10">
        <f t="shared" ca="1" si="60"/>
        <v>0.14999999999999858</v>
      </c>
      <c r="M276" s="10">
        <f t="shared" ca="1" si="61"/>
        <v>-0.12000000000000011</v>
      </c>
      <c r="N276" s="2">
        <f t="shared" ca="1" si="62"/>
        <v>-1.2499999999999871</v>
      </c>
      <c r="O276" s="10">
        <f t="shared" ca="1" si="63"/>
        <v>43.692500000000045</v>
      </c>
      <c r="P276" s="2">
        <f t="shared" ca="1" si="64"/>
        <v>48.317499999999995</v>
      </c>
      <c r="R276" s="1">
        <f t="shared" ca="1" si="65"/>
        <v>-3.7</v>
      </c>
      <c r="S276" s="2">
        <f t="shared" ca="1" si="66"/>
        <v>48.317499999999995</v>
      </c>
      <c r="T276" s="1">
        <f ca="1">IF(R276&lt;0,MATCH(ABS(R276),$R278:$R$1000,0)+ROW($R278)-1,"")</f>
        <v>350</v>
      </c>
      <c r="U276" s="1" t="str">
        <f t="shared" ca="1" si="67"/>
        <v>S350</v>
      </c>
      <c r="V276" s="11">
        <f t="shared" ca="1" si="68"/>
        <v>48.14</v>
      </c>
      <c r="W276" s="11"/>
      <c r="X276" s="11"/>
      <c r="Y276" s="12">
        <f ca="1">IF(V276&lt;&gt;"",IF(ABS($R276)&lt;0.8*Analyse!$AO$8/2,ABS($V276-$S276)/(INDIRECT($X$5)/100),""),"")</f>
        <v>0.36861182956067579</v>
      </c>
      <c r="AL276" s="1"/>
      <c r="AM276" s="2"/>
    </row>
    <row r="277" spans="2:39" x14ac:dyDescent="0.2">
      <c r="B277">
        <v>-3.49</v>
      </c>
      <c r="C277">
        <v>48.18</v>
      </c>
      <c r="D277" s="13">
        <f ca="1">IF(B277&lt;&gt;"",TRUNC(B277-Analyse!$AP$8,2),"")</f>
        <v>-3.59</v>
      </c>
      <c r="F277" s="1">
        <f t="shared" ca="1" si="69"/>
        <v>-3.6</v>
      </c>
      <c r="G277" s="12">
        <f ca="1">IF(F277&lt;&gt;"",ROW($D$5)+MATCH(F277,INDIRECT(Analyse!$AR$8):INDIRECT(Analyse!$AS$8)),"")</f>
        <v>277</v>
      </c>
      <c r="H277" s="1" t="str">
        <f t="shared" ca="1" si="56"/>
        <v>D277</v>
      </c>
      <c r="I277" s="1" t="str">
        <f t="shared" ca="1" si="57"/>
        <v>D276</v>
      </c>
      <c r="J277" s="1" t="str">
        <f t="shared" ca="1" si="58"/>
        <v>C277</v>
      </c>
      <c r="K277" s="1" t="str">
        <f t="shared" ca="1" si="59"/>
        <v>C276</v>
      </c>
      <c r="L277" s="10">
        <f t="shared" ca="1" si="60"/>
        <v>0.14999999999999858</v>
      </c>
      <c r="M277" s="10">
        <f t="shared" ca="1" si="61"/>
        <v>-0.12000000000000011</v>
      </c>
      <c r="N277" s="2">
        <f t="shared" ca="1" si="62"/>
        <v>-1.2499999999999871</v>
      </c>
      <c r="O277" s="10">
        <f t="shared" ca="1" si="63"/>
        <v>43.692500000000045</v>
      </c>
      <c r="P277" s="2">
        <f t="shared" ca="1" si="64"/>
        <v>48.192499999999995</v>
      </c>
      <c r="R277" s="1">
        <f t="shared" ca="1" si="65"/>
        <v>-3.6</v>
      </c>
      <c r="S277" s="2">
        <f t="shared" ca="1" si="66"/>
        <v>48.192499999999995</v>
      </c>
      <c r="T277" s="1">
        <f ca="1">IF(R277&lt;0,MATCH(ABS(R277),$R279:$R$1000,0)+ROW($R279)-1,"")</f>
        <v>349</v>
      </c>
      <c r="U277" s="1" t="str">
        <f t="shared" ca="1" si="67"/>
        <v>S349</v>
      </c>
      <c r="V277" s="11">
        <f t="shared" ca="1" si="68"/>
        <v>48.122499999999995</v>
      </c>
      <c r="W277" s="11"/>
      <c r="X277" s="11"/>
      <c r="Y277" s="12">
        <f ca="1">IF(V277&lt;&gt;"",IF(ABS($R277)&lt;0.8*Analyse!$AO$8/2,ABS($V277-$S277)/(INDIRECT($X$5)/100),""),"")</f>
        <v>0.14536804546055299</v>
      </c>
      <c r="AL277" s="1"/>
      <c r="AM277" s="2"/>
    </row>
    <row r="278" spans="2:39" x14ac:dyDescent="0.2">
      <c r="B278">
        <v>-3.39</v>
      </c>
      <c r="C278">
        <v>48.64</v>
      </c>
      <c r="D278" s="13">
        <f ca="1">IF(B278&lt;&gt;"",TRUNC(B278-Analyse!$AP$8,2),"")</f>
        <v>-3.49</v>
      </c>
      <c r="F278" s="1">
        <f t="shared" ca="1" si="69"/>
        <v>-3.5</v>
      </c>
      <c r="G278" s="12">
        <f ca="1">IF(F278&lt;&gt;"",ROW($D$5)+MATCH(F278,INDIRECT(Analyse!$AR$8):INDIRECT(Analyse!$AS$8)),"")</f>
        <v>278</v>
      </c>
      <c r="H278" s="1" t="str">
        <f t="shared" ca="1" si="56"/>
        <v>D278</v>
      </c>
      <c r="I278" s="1" t="str">
        <f t="shared" ca="1" si="57"/>
        <v>D277</v>
      </c>
      <c r="J278" s="1" t="str">
        <f t="shared" ca="1" si="58"/>
        <v>C278</v>
      </c>
      <c r="K278" s="1" t="str">
        <f t="shared" ca="1" si="59"/>
        <v>C277</v>
      </c>
      <c r="L278" s="10">
        <f t="shared" ca="1" si="60"/>
        <v>-0.46000000000000085</v>
      </c>
      <c r="M278" s="10">
        <f t="shared" ca="1" si="61"/>
        <v>-9.9999999999999645E-2</v>
      </c>
      <c r="N278" s="2">
        <f t="shared" ca="1" si="62"/>
        <v>4.6000000000000245</v>
      </c>
      <c r="O278" s="10">
        <f t="shared" ca="1" si="63"/>
        <v>64.694000000000088</v>
      </c>
      <c r="P278" s="2">
        <f t="shared" ca="1" si="64"/>
        <v>48.594000000000001</v>
      </c>
      <c r="R278" s="1">
        <f t="shared" ca="1" si="65"/>
        <v>-3.5</v>
      </c>
      <c r="S278" s="2">
        <f t="shared" ca="1" si="66"/>
        <v>48.594000000000001</v>
      </c>
      <c r="T278" s="1">
        <f ca="1">IF(R278&lt;0,MATCH(ABS(R278),$R280:$R$1000,0)+ROW($R280)-1,"")</f>
        <v>348</v>
      </c>
      <c r="U278" s="1" t="str">
        <f t="shared" ca="1" si="67"/>
        <v>S348</v>
      </c>
      <c r="V278" s="11">
        <f t="shared" ca="1" si="68"/>
        <v>48.247499999999995</v>
      </c>
      <c r="W278" s="11"/>
      <c r="X278" s="11"/>
      <c r="Y278" s="12">
        <f ca="1">IF(V278&lt;&gt;"",IF(ABS($R278)&lt;0.8*Analyse!$AO$8/2,ABS($V278-$S278)/(INDIRECT($X$5)/100),""),"")</f>
        <v>0.71957182502974681</v>
      </c>
      <c r="AL278" s="1"/>
      <c r="AM278" s="2"/>
    </row>
    <row r="279" spans="2:39" x14ac:dyDescent="0.2">
      <c r="B279">
        <v>-3.3</v>
      </c>
      <c r="C279">
        <v>48.71</v>
      </c>
      <c r="D279" s="13">
        <f ca="1">IF(B279&lt;&gt;"",TRUNC(B279-Analyse!$AP$8,2),"")</f>
        <v>-3.4</v>
      </c>
      <c r="F279" s="1">
        <f t="shared" ca="1" si="69"/>
        <v>-3.4</v>
      </c>
      <c r="G279" s="12">
        <f ca="1">IF(F279&lt;&gt;"",ROW($D$5)+MATCH(F279,INDIRECT(Analyse!$AR$8):INDIRECT(Analyse!$AS$8)),"")</f>
        <v>280</v>
      </c>
      <c r="H279" s="1" t="str">
        <f t="shared" ca="1" si="56"/>
        <v>D280</v>
      </c>
      <c r="I279" s="1" t="str">
        <f t="shared" ca="1" si="57"/>
        <v>D279</v>
      </c>
      <c r="J279" s="1" t="str">
        <f t="shared" ca="1" si="58"/>
        <v>C280</v>
      </c>
      <c r="K279" s="1" t="str">
        <f t="shared" ca="1" si="59"/>
        <v>C279</v>
      </c>
      <c r="L279" s="10">
        <f t="shared" ca="1" si="60"/>
        <v>0.46000000000000085</v>
      </c>
      <c r="M279" s="10">
        <f t="shared" ca="1" si="61"/>
        <v>-0.10000000000000009</v>
      </c>
      <c r="N279" s="2">
        <f t="shared" ca="1" si="62"/>
        <v>-4.6000000000000041</v>
      </c>
      <c r="O279" s="10">
        <f t="shared" ca="1" si="63"/>
        <v>33.069999999999986</v>
      </c>
      <c r="P279" s="2">
        <f t="shared" ca="1" si="64"/>
        <v>48.71</v>
      </c>
      <c r="R279" s="1">
        <f t="shared" ca="1" si="65"/>
        <v>-3.4</v>
      </c>
      <c r="S279" s="2">
        <f t="shared" ca="1" si="66"/>
        <v>48.71</v>
      </c>
      <c r="T279" s="1">
        <f ca="1">IF(R279&lt;0,MATCH(ABS(R279),$R281:$R$1000,0)+ROW($R281)-1,"")</f>
        <v>347</v>
      </c>
      <c r="U279" s="1" t="str">
        <f t="shared" ca="1" si="67"/>
        <v>S347</v>
      </c>
      <c r="V279" s="11">
        <f t="shared" ca="1" si="68"/>
        <v>48.548181818181817</v>
      </c>
      <c r="W279" s="11"/>
      <c r="X279" s="11"/>
      <c r="Y279" s="12">
        <f ca="1">IF(V279&lt;&gt;"",IF(ABS($R279)&lt;0.8*Analyse!$AO$8/2,ABS($V279-$S279)/(INDIRECT($X$5)/100),""),"")</f>
        <v>0.33604561158413837</v>
      </c>
      <c r="AL279" s="1"/>
      <c r="AM279" s="2"/>
    </row>
    <row r="280" spans="2:39" x14ac:dyDescent="0.2">
      <c r="B280">
        <v>-3.2</v>
      </c>
      <c r="C280">
        <v>48.25</v>
      </c>
      <c r="D280" s="13">
        <f ca="1">IF(B280&lt;&gt;"",TRUNC(B280-Analyse!$AP$8,2),"")</f>
        <v>-3.3</v>
      </c>
      <c r="F280" s="1">
        <f t="shared" ca="1" si="69"/>
        <v>-3.3</v>
      </c>
      <c r="G280" s="12">
        <f ca="1">IF(F280&lt;&gt;"",ROW($D$5)+MATCH(F280,INDIRECT(Analyse!$AR$8):INDIRECT(Analyse!$AS$8)),"")</f>
        <v>281</v>
      </c>
      <c r="H280" s="1" t="str">
        <f t="shared" ca="1" si="56"/>
        <v>D281</v>
      </c>
      <c r="I280" s="1" t="str">
        <f t="shared" ca="1" si="57"/>
        <v>D280</v>
      </c>
      <c r="J280" s="1" t="str">
        <f t="shared" ca="1" si="58"/>
        <v>C281</v>
      </c>
      <c r="K280" s="1" t="str">
        <f t="shared" ca="1" si="59"/>
        <v>C280</v>
      </c>
      <c r="L280" s="10">
        <f t="shared" ca="1" si="60"/>
        <v>-0.24000000000000199</v>
      </c>
      <c r="M280" s="10">
        <f t="shared" ca="1" si="61"/>
        <v>-0.10999999999999988</v>
      </c>
      <c r="N280" s="2">
        <f t="shared" ca="1" si="62"/>
        <v>2.1818181818182025</v>
      </c>
      <c r="O280" s="10">
        <f t="shared" ca="1" si="63"/>
        <v>55.450000000000067</v>
      </c>
      <c r="P280" s="2">
        <f t="shared" ca="1" si="64"/>
        <v>48.25</v>
      </c>
      <c r="R280" s="1">
        <f t="shared" ca="1" si="65"/>
        <v>-3.3</v>
      </c>
      <c r="S280" s="2">
        <f t="shared" ca="1" si="66"/>
        <v>48.25</v>
      </c>
      <c r="T280" s="1">
        <f ca="1">IF(R280&lt;0,MATCH(ABS(R280),$R282:$R$1000,0)+ROW($R282)-1,"")</f>
        <v>346</v>
      </c>
      <c r="U280" s="1" t="str">
        <f t="shared" ca="1" si="67"/>
        <v>S346</v>
      </c>
      <c r="V280" s="11">
        <f t="shared" ca="1" si="68"/>
        <v>48.23</v>
      </c>
      <c r="W280" s="11"/>
      <c r="X280" s="11"/>
      <c r="Y280" s="12">
        <f ca="1">IF(V280&lt;&gt;"",IF(ABS($R280)&lt;0.8*Analyse!$AO$8/2,ABS($V280-$S280)/(INDIRECT($X$5)/100),""),"")</f>
        <v>4.1533727274450032E-2</v>
      </c>
      <c r="AL280" s="1"/>
      <c r="AM280" s="2"/>
    </row>
    <row r="281" spans="2:39" x14ac:dyDescent="0.2">
      <c r="B281">
        <v>-3.09</v>
      </c>
      <c r="C281">
        <v>48.49</v>
      </c>
      <c r="D281" s="13">
        <f ca="1">IF(B281&lt;&gt;"",TRUNC(B281-Analyse!$AP$8,2),"")</f>
        <v>-3.19</v>
      </c>
      <c r="F281" s="1">
        <f t="shared" ca="1" si="69"/>
        <v>-3.2</v>
      </c>
      <c r="G281" s="12">
        <f ca="1">IF(F281&lt;&gt;"",ROW($D$5)+MATCH(F281,INDIRECT(Analyse!$AR$8):INDIRECT(Analyse!$AS$8)),"")</f>
        <v>281</v>
      </c>
      <c r="H281" s="1" t="str">
        <f t="shared" ca="1" si="56"/>
        <v>D281</v>
      </c>
      <c r="I281" s="1" t="str">
        <f t="shared" ca="1" si="57"/>
        <v>D280</v>
      </c>
      <c r="J281" s="1" t="str">
        <f t="shared" ca="1" si="58"/>
        <v>C281</v>
      </c>
      <c r="K281" s="1" t="str">
        <f t="shared" ca="1" si="59"/>
        <v>C280</v>
      </c>
      <c r="L281" s="10">
        <f t="shared" ca="1" si="60"/>
        <v>-0.24000000000000199</v>
      </c>
      <c r="M281" s="10">
        <f t="shared" ca="1" si="61"/>
        <v>-0.10999999999999988</v>
      </c>
      <c r="N281" s="2">
        <f t="shared" ca="1" si="62"/>
        <v>2.1818181818182025</v>
      </c>
      <c r="O281" s="10">
        <f t="shared" ca="1" si="63"/>
        <v>55.450000000000067</v>
      </c>
      <c r="P281" s="2">
        <f t="shared" ca="1" si="64"/>
        <v>48.468181818181819</v>
      </c>
      <c r="R281" s="1">
        <f t="shared" ca="1" si="65"/>
        <v>-3.2</v>
      </c>
      <c r="S281" s="2">
        <f t="shared" ca="1" si="66"/>
        <v>48.468181818181819</v>
      </c>
      <c r="T281" s="1">
        <f ca="1">IF(R281&lt;0,MATCH(ABS(R281),$R283:$R$1000,0)+ROW($R283)-1,"")</f>
        <v>345</v>
      </c>
      <c r="U281" s="1" t="str">
        <f t="shared" ca="1" si="67"/>
        <v>S345</v>
      </c>
      <c r="V281" s="11">
        <f t="shared" ca="1" si="68"/>
        <v>48.345454545454551</v>
      </c>
      <c r="W281" s="11"/>
      <c r="X281" s="11"/>
      <c r="Y281" s="12">
        <f ca="1">IF(V281&lt;&gt;"",IF(ABS($R281)&lt;0.8*Analyse!$AO$8/2,ABS($V281-$S281)/(INDIRECT($X$5)/100),""),"")</f>
        <v>0.25486605372952947</v>
      </c>
      <c r="AL281" s="1"/>
      <c r="AM281" s="2"/>
    </row>
    <row r="282" spans="2:39" x14ac:dyDescent="0.2">
      <c r="B282">
        <v>-3.01</v>
      </c>
      <c r="C282">
        <v>48.46</v>
      </c>
      <c r="D282" s="13">
        <f ca="1">IF(B282&lt;&gt;"",TRUNC(B282-Analyse!$AP$8,2),"")</f>
        <v>-3.11</v>
      </c>
      <c r="F282" s="1">
        <f t="shared" ca="1" si="69"/>
        <v>-3.1</v>
      </c>
      <c r="G282" s="12">
        <f ca="1">IF(F282&lt;&gt;"",ROW($D$5)+MATCH(F282,INDIRECT(Analyse!$AR$8):INDIRECT(Analyse!$AS$8)),"")</f>
        <v>283</v>
      </c>
      <c r="H282" s="1" t="str">
        <f t="shared" ca="1" si="56"/>
        <v>D283</v>
      </c>
      <c r="I282" s="1" t="str">
        <f t="shared" ca="1" si="57"/>
        <v>D282</v>
      </c>
      <c r="J282" s="1" t="str">
        <f t="shared" ca="1" si="58"/>
        <v>C283</v>
      </c>
      <c r="K282" s="1" t="str">
        <f t="shared" ca="1" si="59"/>
        <v>C282</v>
      </c>
      <c r="L282" s="10">
        <f t="shared" ca="1" si="60"/>
        <v>0.16000000000000369</v>
      </c>
      <c r="M282" s="10">
        <f t="shared" ca="1" si="61"/>
        <v>-0.11999999999999966</v>
      </c>
      <c r="N282" s="2">
        <f t="shared" ca="1" si="62"/>
        <v>-1.3333333333333679</v>
      </c>
      <c r="O282" s="10">
        <f t="shared" ca="1" si="63"/>
        <v>44.313333333333226</v>
      </c>
      <c r="P282" s="2">
        <f t="shared" ca="1" si="64"/>
        <v>48.446666666666665</v>
      </c>
      <c r="R282" s="1">
        <f t="shared" ca="1" si="65"/>
        <v>-3.1</v>
      </c>
      <c r="S282" s="2">
        <f t="shared" ca="1" si="66"/>
        <v>48.446666666666665</v>
      </c>
      <c r="T282" s="1">
        <f ca="1">IF(R282&lt;0,MATCH(ABS(R282),$R284:$R$1000,0)+ROW($R284)-1,"")</f>
        <v>344</v>
      </c>
      <c r="U282" s="1" t="str">
        <f t="shared" ca="1" si="67"/>
        <v>S344</v>
      </c>
      <c r="V282" s="11">
        <f t="shared" ca="1" si="68"/>
        <v>48.2</v>
      </c>
      <c r="W282" s="11"/>
      <c r="X282" s="11"/>
      <c r="Y282" s="12">
        <f ca="1">IF(V282&lt;&gt;"",IF(ABS($R282)&lt;0.8*Analyse!$AO$8/2,ABS($V282-$S282)/(INDIRECT($X$5)/100),""),"")</f>
        <v>0.51224930305146188</v>
      </c>
      <c r="AL282" s="1"/>
      <c r="AM282" s="2"/>
    </row>
    <row r="283" spans="2:39" x14ac:dyDescent="0.2">
      <c r="B283">
        <v>-2.89</v>
      </c>
      <c r="C283">
        <v>48.3</v>
      </c>
      <c r="D283" s="13">
        <f ca="1">IF(B283&lt;&gt;"",TRUNC(B283-Analyse!$AP$8,2),"")</f>
        <v>-2.99</v>
      </c>
      <c r="F283" s="1">
        <f t="shared" ca="1" si="69"/>
        <v>-3</v>
      </c>
      <c r="G283" s="12">
        <f ca="1">IF(F283&lt;&gt;"",ROW($D$5)+MATCH(F283,INDIRECT(Analyse!$AR$8):INDIRECT(Analyse!$AS$8)),"")</f>
        <v>283</v>
      </c>
      <c r="H283" s="1" t="str">
        <f t="shared" ca="1" si="56"/>
        <v>D283</v>
      </c>
      <c r="I283" s="1" t="str">
        <f t="shared" ca="1" si="57"/>
        <v>D282</v>
      </c>
      <c r="J283" s="1" t="str">
        <f t="shared" ca="1" si="58"/>
        <v>C283</v>
      </c>
      <c r="K283" s="1" t="str">
        <f t="shared" ca="1" si="59"/>
        <v>C282</v>
      </c>
      <c r="L283" s="10">
        <f t="shared" ca="1" si="60"/>
        <v>0.16000000000000369</v>
      </c>
      <c r="M283" s="10">
        <f t="shared" ca="1" si="61"/>
        <v>-0.11999999999999966</v>
      </c>
      <c r="N283" s="2">
        <f t="shared" ca="1" si="62"/>
        <v>-1.3333333333333679</v>
      </c>
      <c r="O283" s="10">
        <f t="shared" ca="1" si="63"/>
        <v>44.313333333333226</v>
      </c>
      <c r="P283" s="2">
        <f t="shared" ca="1" si="64"/>
        <v>48.313333333333333</v>
      </c>
      <c r="R283" s="1">
        <f t="shared" ca="1" si="65"/>
        <v>-3</v>
      </c>
      <c r="S283" s="2">
        <f t="shared" ca="1" si="66"/>
        <v>48.313333333333333</v>
      </c>
      <c r="T283" s="1">
        <f ca="1">IF(R283&lt;0,MATCH(ABS(R283),$R285:$R$1000,0)+ROW($R285)-1,"")</f>
        <v>343</v>
      </c>
      <c r="U283" s="1" t="str">
        <f t="shared" ca="1" si="67"/>
        <v>S343</v>
      </c>
      <c r="V283" s="11">
        <f t="shared" ca="1" si="68"/>
        <v>48.544166666666662</v>
      </c>
      <c r="W283" s="11"/>
      <c r="X283" s="11"/>
      <c r="Y283" s="12">
        <f ca="1">IF(V283&lt;&gt;"",IF(ABS($R283)&lt;0.8*Analyse!$AO$8/2,ABS($V283-$S283)/(INDIRECT($X$5)/100),""),"")</f>
        <v>0.47936843562586112</v>
      </c>
      <c r="AL283" s="1"/>
      <c r="AM283" s="2"/>
    </row>
    <row r="284" spans="2:39" x14ac:dyDescent="0.2">
      <c r="B284">
        <v>-2.8</v>
      </c>
      <c r="C284">
        <v>48.17</v>
      </c>
      <c r="D284" s="13">
        <f ca="1">IF(B284&lt;&gt;"",TRUNC(B284-Analyse!$AP$8,2),"")</f>
        <v>-2.9</v>
      </c>
      <c r="F284" s="1">
        <f t="shared" ca="1" si="69"/>
        <v>-2.9</v>
      </c>
      <c r="G284" s="12">
        <f ca="1">IF(F284&lt;&gt;"",ROW($D$5)+MATCH(F284,INDIRECT(Analyse!$AR$8):INDIRECT(Analyse!$AS$8)),"")</f>
        <v>285</v>
      </c>
      <c r="H284" s="1" t="str">
        <f t="shared" ca="1" si="56"/>
        <v>D285</v>
      </c>
      <c r="I284" s="1" t="str">
        <f t="shared" ca="1" si="57"/>
        <v>D284</v>
      </c>
      <c r="J284" s="1" t="str">
        <f t="shared" ca="1" si="58"/>
        <v>C285</v>
      </c>
      <c r="K284" s="1" t="str">
        <f t="shared" ca="1" si="59"/>
        <v>C284</v>
      </c>
      <c r="L284" s="10">
        <f t="shared" ca="1" si="60"/>
        <v>-0.29999999999999716</v>
      </c>
      <c r="M284" s="10">
        <f t="shared" ca="1" si="61"/>
        <v>-8.9999999999999858E-2</v>
      </c>
      <c r="N284" s="2">
        <f t="shared" ca="1" si="62"/>
        <v>3.3333333333333068</v>
      </c>
      <c r="O284" s="10">
        <f t="shared" ca="1" si="63"/>
        <v>57.836666666666588</v>
      </c>
      <c r="P284" s="2">
        <f t="shared" ca="1" si="64"/>
        <v>48.17</v>
      </c>
      <c r="R284" s="1">
        <f t="shared" ca="1" si="65"/>
        <v>-2.9</v>
      </c>
      <c r="S284" s="2">
        <f t="shared" ca="1" si="66"/>
        <v>48.17</v>
      </c>
      <c r="T284" s="1">
        <f ca="1">IF(R284&lt;0,MATCH(ABS(R284),$R286:$R$1000,0)+ROW($R286)-1,"")</f>
        <v>342</v>
      </c>
      <c r="U284" s="1" t="str">
        <f t="shared" ca="1" si="67"/>
        <v>S342</v>
      </c>
      <c r="V284" s="11">
        <f t="shared" ca="1" si="68"/>
        <v>48.185833333333328</v>
      </c>
      <c r="W284" s="11"/>
      <c r="X284" s="11"/>
      <c r="Y284" s="12">
        <f ca="1">IF(V284&lt;&gt;"",IF(ABS($R284)&lt;0.8*Analyse!$AO$8/2,ABS($V284-$S284)/(INDIRECT($X$5)/100),""),"")</f>
        <v>3.2880867425585984E-2</v>
      </c>
      <c r="AL284" s="1"/>
      <c r="AM284" s="2"/>
    </row>
    <row r="285" spans="2:39" x14ac:dyDescent="0.2">
      <c r="B285">
        <v>-2.71</v>
      </c>
      <c r="C285">
        <v>48.47</v>
      </c>
      <c r="D285" s="13">
        <f ca="1">IF(B285&lt;&gt;"",TRUNC(B285-Analyse!$AP$8,2),"")</f>
        <v>-2.81</v>
      </c>
      <c r="F285" s="1">
        <f t="shared" ca="1" si="69"/>
        <v>-2.8</v>
      </c>
      <c r="G285" s="12">
        <f ca="1">IF(F285&lt;&gt;"",ROW($D$5)+MATCH(F285,INDIRECT(Analyse!$AR$8):INDIRECT(Analyse!$AS$8)),"")</f>
        <v>286</v>
      </c>
      <c r="H285" s="1" t="str">
        <f t="shared" ca="1" si="56"/>
        <v>D286</v>
      </c>
      <c r="I285" s="1" t="str">
        <f t="shared" ca="1" si="57"/>
        <v>D285</v>
      </c>
      <c r="J285" s="1" t="str">
        <f t="shared" ca="1" si="58"/>
        <v>C286</v>
      </c>
      <c r="K285" s="1" t="str">
        <f t="shared" ca="1" si="59"/>
        <v>C285</v>
      </c>
      <c r="L285" s="10">
        <f t="shared" ca="1" si="60"/>
        <v>0.17000000000000171</v>
      </c>
      <c r="M285" s="10">
        <f t="shared" ca="1" si="61"/>
        <v>-0.10999999999999988</v>
      </c>
      <c r="N285" s="2">
        <f t="shared" ca="1" si="62"/>
        <v>-1.5454545454545627</v>
      </c>
      <c r="O285" s="10">
        <f t="shared" ca="1" si="63"/>
        <v>44.127272727272675</v>
      </c>
      <c r="P285" s="2">
        <f t="shared" ca="1" si="64"/>
        <v>48.454545454545453</v>
      </c>
      <c r="R285" s="1">
        <f t="shared" ca="1" si="65"/>
        <v>-2.8</v>
      </c>
      <c r="S285" s="2">
        <f t="shared" ca="1" si="66"/>
        <v>48.454545454545453</v>
      </c>
      <c r="T285" s="1">
        <f ca="1">IF(R285&lt;0,MATCH(ABS(R285),$R287:$R$1000,0)+ROW($R287)-1,"")</f>
        <v>341</v>
      </c>
      <c r="U285" s="1" t="str">
        <f t="shared" ca="1" si="67"/>
        <v>S341</v>
      </c>
      <c r="V285" s="11">
        <f t="shared" ca="1" si="68"/>
        <v>48.239999999999995</v>
      </c>
      <c r="W285" s="11"/>
      <c r="X285" s="11"/>
      <c r="Y285" s="12">
        <f ca="1">IF(V285&lt;&gt;"",IF(ABS($R285)&lt;0.8*Analyse!$AO$8/2,ABS($V285-$S285)/(INDIRECT($X$5)/100),""),"")</f>
        <v>0.44554361985312957</v>
      </c>
      <c r="AL285" s="1"/>
      <c r="AM285" s="2"/>
    </row>
    <row r="286" spans="2:39" x14ac:dyDescent="0.2">
      <c r="B286">
        <v>-2.6</v>
      </c>
      <c r="C286">
        <v>48.3</v>
      </c>
      <c r="D286" s="13">
        <f ca="1">IF(B286&lt;&gt;"",TRUNC(B286-Analyse!$AP$8,2),"")</f>
        <v>-2.7</v>
      </c>
      <c r="F286" s="1">
        <f t="shared" ca="1" si="69"/>
        <v>-2.7</v>
      </c>
      <c r="G286" s="12">
        <f ca="1">IF(F286&lt;&gt;"",ROW($D$5)+MATCH(F286,INDIRECT(Analyse!$AR$8):INDIRECT(Analyse!$AS$8)),"")</f>
        <v>287</v>
      </c>
      <c r="H286" s="1" t="str">
        <f t="shared" ca="1" si="56"/>
        <v>D287</v>
      </c>
      <c r="I286" s="1" t="str">
        <f t="shared" ca="1" si="57"/>
        <v>D286</v>
      </c>
      <c r="J286" s="1" t="str">
        <f t="shared" ca="1" si="58"/>
        <v>C287</v>
      </c>
      <c r="K286" s="1" t="str">
        <f t="shared" ca="1" si="59"/>
        <v>C286</v>
      </c>
      <c r="L286" s="10">
        <f t="shared" ca="1" si="60"/>
        <v>0.10999999999999943</v>
      </c>
      <c r="M286" s="10">
        <f t="shared" ca="1" si="61"/>
        <v>-9.0000000000000302E-2</v>
      </c>
      <c r="N286" s="2">
        <f t="shared" ca="1" si="62"/>
        <v>-1.2222222222222119</v>
      </c>
      <c r="O286" s="10">
        <f t="shared" ca="1" si="63"/>
        <v>45.000000000000028</v>
      </c>
      <c r="P286" s="2">
        <f t="shared" ca="1" si="64"/>
        <v>48.3</v>
      </c>
      <c r="R286" s="1">
        <f t="shared" ca="1" si="65"/>
        <v>-2.7</v>
      </c>
      <c r="S286" s="2">
        <f t="shared" ca="1" si="66"/>
        <v>48.3</v>
      </c>
      <c r="T286" s="1">
        <f ca="1">IF(R286&lt;0,MATCH(ABS(R286),$R288:$R$1000,0)+ROW($R288)-1,"")</f>
        <v>340</v>
      </c>
      <c r="U286" s="1" t="str">
        <f t="shared" ca="1" si="67"/>
        <v>S340</v>
      </c>
      <c r="V286" s="11">
        <f t="shared" ca="1" si="68"/>
        <v>48.412000000000006</v>
      </c>
      <c r="W286" s="11"/>
      <c r="X286" s="11"/>
      <c r="Y286" s="12">
        <f ca="1">IF(V286&lt;&gt;"",IF(ABS($R286)&lt;0.8*Analyse!$AO$8/2,ABS($V286-$S286)/(INDIRECT($X$5)/100),""),"")</f>
        <v>0.23258887273690249</v>
      </c>
      <c r="AL286" s="1"/>
      <c r="AM286" s="2"/>
    </row>
    <row r="287" spans="2:39" x14ac:dyDescent="0.2">
      <c r="B287">
        <v>-2.5099999999999998</v>
      </c>
      <c r="C287">
        <v>48.19</v>
      </c>
      <c r="D287" s="13">
        <f ca="1">IF(B287&lt;&gt;"",TRUNC(B287-Analyse!$AP$8,2),"")</f>
        <v>-2.61</v>
      </c>
      <c r="F287" s="1">
        <f t="shared" ca="1" si="69"/>
        <v>-2.6</v>
      </c>
      <c r="G287" s="12">
        <f ca="1">IF(F287&lt;&gt;"",ROW($D$5)+MATCH(F287,INDIRECT(Analyse!$AR$8):INDIRECT(Analyse!$AS$8)),"")</f>
        <v>288</v>
      </c>
      <c r="H287" s="1" t="str">
        <f t="shared" ca="1" si="56"/>
        <v>D288</v>
      </c>
      <c r="I287" s="1" t="str">
        <f t="shared" ca="1" si="57"/>
        <v>D287</v>
      </c>
      <c r="J287" s="1" t="str">
        <f t="shared" ca="1" si="58"/>
        <v>C288</v>
      </c>
      <c r="K287" s="1" t="str">
        <f t="shared" ca="1" si="59"/>
        <v>C287</v>
      </c>
      <c r="L287" s="10">
        <f t="shared" ca="1" si="60"/>
        <v>-0.19000000000000483</v>
      </c>
      <c r="M287" s="10">
        <f t="shared" ca="1" si="61"/>
        <v>-0.10999999999999988</v>
      </c>
      <c r="N287" s="2">
        <f t="shared" ca="1" si="62"/>
        <v>1.7272727272727733</v>
      </c>
      <c r="O287" s="10">
        <f t="shared" ca="1" si="63"/>
        <v>52.698181818181936</v>
      </c>
      <c r="P287" s="2">
        <f t="shared" ca="1" si="64"/>
        <v>48.207272727272724</v>
      </c>
      <c r="R287" s="1">
        <f t="shared" ca="1" si="65"/>
        <v>-2.6</v>
      </c>
      <c r="S287" s="2">
        <f t="shared" ca="1" si="66"/>
        <v>48.207272727272724</v>
      </c>
      <c r="T287" s="1">
        <f ca="1">IF(R287&lt;0,MATCH(ABS(R287),$R289:$R$1000,0)+ROW($R289)-1,"")</f>
        <v>339</v>
      </c>
      <c r="U287" s="1" t="str">
        <f t="shared" ca="1" si="67"/>
        <v>S339</v>
      </c>
      <c r="V287" s="11">
        <f t="shared" ca="1" si="68"/>
        <v>48.448</v>
      </c>
      <c r="W287" s="11"/>
      <c r="X287" s="11"/>
      <c r="Y287" s="12">
        <f ca="1">IF(V287&lt;&gt;"",IF(ABS($R287)&lt;0.8*Analyse!$AO$8/2,ABS($V287-$S287)/(INDIRECT($X$5)/100),""),"")</f>
        <v>0.49991504464876546</v>
      </c>
      <c r="AL287" s="1"/>
      <c r="AM287" s="2"/>
    </row>
    <row r="288" spans="2:39" x14ac:dyDescent="0.2">
      <c r="B288">
        <v>-2.4</v>
      </c>
      <c r="C288">
        <v>48.38</v>
      </c>
      <c r="D288" s="13">
        <f ca="1">IF(B288&lt;&gt;"",TRUNC(B288-Analyse!$AP$8,2),"")</f>
        <v>-2.5</v>
      </c>
      <c r="F288" s="1">
        <f t="shared" ca="1" si="69"/>
        <v>-2.5</v>
      </c>
      <c r="G288" s="12">
        <f ca="1">IF(F288&lt;&gt;"",ROW($D$5)+MATCH(F288,INDIRECT(Analyse!$AR$8):INDIRECT(Analyse!$AS$8)),"")</f>
        <v>289</v>
      </c>
      <c r="H288" s="1" t="str">
        <f t="shared" ca="1" si="56"/>
        <v>D289</v>
      </c>
      <c r="I288" s="1" t="str">
        <f t="shared" ca="1" si="57"/>
        <v>D288</v>
      </c>
      <c r="J288" s="1" t="str">
        <f t="shared" ca="1" si="58"/>
        <v>C289</v>
      </c>
      <c r="K288" s="1" t="str">
        <f t="shared" ca="1" si="59"/>
        <v>C288</v>
      </c>
      <c r="L288" s="10">
        <f t="shared" ca="1" si="60"/>
        <v>0.35999999999999943</v>
      </c>
      <c r="M288" s="10">
        <f t="shared" ca="1" si="61"/>
        <v>-0.10999999999999988</v>
      </c>
      <c r="N288" s="2">
        <f t="shared" ca="1" si="62"/>
        <v>-3.2727272727272712</v>
      </c>
      <c r="O288" s="10">
        <f t="shared" ca="1" si="63"/>
        <v>40.198181818181823</v>
      </c>
      <c r="P288" s="2">
        <f t="shared" ca="1" si="64"/>
        <v>48.38</v>
      </c>
      <c r="R288" s="1">
        <f t="shared" ca="1" si="65"/>
        <v>-2.5</v>
      </c>
      <c r="S288" s="2">
        <f t="shared" ca="1" si="66"/>
        <v>48.38</v>
      </c>
      <c r="T288" s="1">
        <f ca="1">IF(R288&lt;0,MATCH(ABS(R288),$R290:$R$1000,0)+ROW($R290)-1,"")</f>
        <v>338</v>
      </c>
      <c r="U288" s="1" t="str">
        <f t="shared" ca="1" si="67"/>
        <v>S338</v>
      </c>
      <c r="V288" s="11">
        <f t="shared" ca="1" si="68"/>
        <v>48.324000000000005</v>
      </c>
      <c r="W288" s="11"/>
      <c r="X288" s="11"/>
      <c r="Y288" s="12">
        <f ca="1">IF(V288&lt;&gt;"",IF(ABS($R288)&lt;0.8*Analyse!$AO$8/2,ABS($V288-$S288)/(INDIRECT($X$5)/100),""),"")</f>
        <v>0.11629443636843649</v>
      </c>
      <c r="AL288" s="1"/>
      <c r="AM288" s="2"/>
    </row>
    <row r="289" spans="2:39" x14ac:dyDescent="0.2">
      <c r="B289">
        <v>-2.29</v>
      </c>
      <c r="C289">
        <v>48.02</v>
      </c>
      <c r="D289" s="13">
        <f ca="1">IF(B289&lt;&gt;"",TRUNC(B289-Analyse!$AP$8,2),"")</f>
        <v>-2.39</v>
      </c>
      <c r="F289" s="1">
        <f t="shared" ca="1" si="69"/>
        <v>-2.4</v>
      </c>
      <c r="G289" s="12">
        <f ca="1">IF(F289&lt;&gt;"",ROW($D$5)+MATCH(F289,INDIRECT(Analyse!$AR$8):INDIRECT(Analyse!$AS$8)),"")</f>
        <v>289</v>
      </c>
      <c r="H289" s="1" t="str">
        <f t="shared" ca="1" si="56"/>
        <v>D289</v>
      </c>
      <c r="I289" s="1" t="str">
        <f t="shared" ca="1" si="57"/>
        <v>D288</v>
      </c>
      <c r="J289" s="1" t="str">
        <f t="shared" ca="1" si="58"/>
        <v>C289</v>
      </c>
      <c r="K289" s="1" t="str">
        <f t="shared" ca="1" si="59"/>
        <v>C288</v>
      </c>
      <c r="L289" s="10">
        <f t="shared" ca="1" si="60"/>
        <v>0.35999999999999943</v>
      </c>
      <c r="M289" s="10">
        <f t="shared" ca="1" si="61"/>
        <v>-0.10999999999999988</v>
      </c>
      <c r="N289" s="2">
        <f t="shared" ca="1" si="62"/>
        <v>-3.2727272727272712</v>
      </c>
      <c r="O289" s="10">
        <f t="shared" ca="1" si="63"/>
        <v>40.198181818181823</v>
      </c>
      <c r="P289" s="2">
        <f t="shared" ca="1" si="64"/>
        <v>48.052727272727275</v>
      </c>
      <c r="R289" s="1">
        <f t="shared" ca="1" si="65"/>
        <v>-2.4</v>
      </c>
      <c r="S289" s="2">
        <f t="shared" ca="1" si="66"/>
        <v>48.052727272727275</v>
      </c>
      <c r="T289" s="1">
        <f ca="1">IF(R289&lt;0,MATCH(ABS(R289),$R291:$R$1000,0)+ROW($R291)-1,"")</f>
        <v>337</v>
      </c>
      <c r="U289" s="1" t="str">
        <f t="shared" ca="1" si="67"/>
        <v>S337</v>
      </c>
      <c r="V289" s="11">
        <f t="shared" ca="1" si="68"/>
        <v>48.363999999999997</v>
      </c>
      <c r="W289" s="11"/>
      <c r="X289" s="11"/>
      <c r="Y289" s="12">
        <f ca="1">IF(V289&lt;&gt;"",IF(ABS($R289)&lt;0.8*Analyse!$AO$8/2,ABS($V289-$S289)/(INDIRECT($X$5)/100),""),"")</f>
        <v>0.64641582812587539</v>
      </c>
      <c r="AL289" s="1"/>
      <c r="AM289" s="2"/>
    </row>
    <row r="290" spans="2:39" x14ac:dyDescent="0.2">
      <c r="B290">
        <v>-2.21</v>
      </c>
      <c r="C290">
        <v>48.47</v>
      </c>
      <c r="D290" s="13">
        <f ca="1">IF(B290&lt;&gt;"",TRUNC(B290-Analyse!$AP$8,2),"")</f>
        <v>-2.31</v>
      </c>
      <c r="F290" s="1">
        <f t="shared" ca="1" si="69"/>
        <v>-2.2999999999999998</v>
      </c>
      <c r="G290" s="12">
        <f ca="1">IF(F290&lt;&gt;"",ROW($D$5)+MATCH(F290,INDIRECT(Analyse!$AR$8):INDIRECT(Analyse!$AS$8)),"")</f>
        <v>291</v>
      </c>
      <c r="H290" s="1" t="str">
        <f t="shared" ca="1" si="56"/>
        <v>D291</v>
      </c>
      <c r="I290" s="1" t="str">
        <f t="shared" ca="1" si="57"/>
        <v>D290</v>
      </c>
      <c r="J290" s="1" t="str">
        <f t="shared" ca="1" si="58"/>
        <v>C291</v>
      </c>
      <c r="K290" s="1" t="str">
        <f t="shared" ca="1" si="59"/>
        <v>C290</v>
      </c>
      <c r="L290" s="10">
        <f t="shared" ca="1" si="60"/>
        <v>6.0000000000002274E-2</v>
      </c>
      <c r="M290" s="10">
        <f t="shared" ca="1" si="61"/>
        <v>-0.12000000000000011</v>
      </c>
      <c r="N290" s="2">
        <f t="shared" ca="1" si="62"/>
        <v>-0.50000000000001854</v>
      </c>
      <c r="O290" s="10">
        <f t="shared" ca="1" si="63"/>
        <v>47.314999999999955</v>
      </c>
      <c r="P290" s="2">
        <f t="shared" ca="1" si="64"/>
        <v>48.464999999999996</v>
      </c>
      <c r="R290" s="1">
        <f t="shared" ca="1" si="65"/>
        <v>-2.2999999999999998</v>
      </c>
      <c r="S290" s="2">
        <f t="shared" ca="1" si="66"/>
        <v>48.464999999999996</v>
      </c>
      <c r="T290" s="1">
        <f ca="1">IF(R290&lt;0,MATCH(ABS(R290),$R292:$R$1000,0)+ROW($R292)-1,"")</f>
        <v>336</v>
      </c>
      <c r="U290" s="1" t="str">
        <f t="shared" ca="1" si="67"/>
        <v>S336</v>
      </c>
      <c r="V290" s="11">
        <f t="shared" ca="1" si="68"/>
        <v>48.02000000000001</v>
      </c>
      <c r="W290" s="11"/>
      <c r="X290" s="11"/>
      <c r="Y290" s="12">
        <f ca="1">IF(V290&lt;&gt;"",IF(ABS($R290)&lt;0.8*Analyse!$AO$8/2,ABS($V290-$S290)/(INDIRECT($X$5)/100),""),"")</f>
        <v>0.92412543185633989</v>
      </c>
      <c r="AL290" s="1"/>
      <c r="AM290" s="2"/>
    </row>
    <row r="291" spans="2:39" x14ac:dyDescent="0.2">
      <c r="B291">
        <v>-2.09</v>
      </c>
      <c r="C291">
        <v>48.41</v>
      </c>
      <c r="D291" s="13">
        <f ca="1">IF(B291&lt;&gt;"",TRUNC(B291-Analyse!$AP$8,2),"")</f>
        <v>-2.19</v>
      </c>
      <c r="F291" s="1">
        <f t="shared" ca="1" si="69"/>
        <v>-2.2000000000000002</v>
      </c>
      <c r="G291" s="12">
        <f ca="1">IF(F291&lt;&gt;"",ROW($D$5)+MATCH(F291,INDIRECT(Analyse!$AR$8):INDIRECT(Analyse!$AS$8)),"")</f>
        <v>291</v>
      </c>
      <c r="H291" s="1" t="str">
        <f t="shared" ca="1" si="56"/>
        <v>D291</v>
      </c>
      <c r="I291" s="1" t="str">
        <f t="shared" ca="1" si="57"/>
        <v>D290</v>
      </c>
      <c r="J291" s="1" t="str">
        <f t="shared" ca="1" si="58"/>
        <v>C291</v>
      </c>
      <c r="K291" s="1" t="str">
        <f t="shared" ca="1" si="59"/>
        <v>C290</v>
      </c>
      <c r="L291" s="10">
        <f t="shared" ca="1" si="60"/>
        <v>6.0000000000002274E-2</v>
      </c>
      <c r="M291" s="10">
        <f t="shared" ca="1" si="61"/>
        <v>-0.12000000000000011</v>
      </c>
      <c r="N291" s="2">
        <f t="shared" ca="1" si="62"/>
        <v>-0.50000000000001854</v>
      </c>
      <c r="O291" s="10">
        <f t="shared" ca="1" si="63"/>
        <v>47.314999999999955</v>
      </c>
      <c r="P291" s="2">
        <f t="shared" ca="1" si="64"/>
        <v>48.414999999999999</v>
      </c>
      <c r="R291" s="1">
        <f t="shared" ca="1" si="65"/>
        <v>-2.2000000000000002</v>
      </c>
      <c r="S291" s="2">
        <f t="shared" ca="1" si="66"/>
        <v>48.414999999999999</v>
      </c>
      <c r="T291" s="1">
        <f ca="1">IF(R291&lt;0,MATCH(ABS(R291),$R293:$R$1000,0)+ROW($R293)-1,"")</f>
        <v>335</v>
      </c>
      <c r="U291" s="1" t="str">
        <f t="shared" ca="1" si="67"/>
        <v>S335</v>
      </c>
      <c r="V291" s="11">
        <f t="shared" ca="1" si="68"/>
        <v>48.198333333333338</v>
      </c>
      <c r="W291" s="11"/>
      <c r="X291" s="11"/>
      <c r="Y291" s="12">
        <f ca="1">IF(V291&lt;&gt;"",IF(ABS($R291)&lt;0.8*Analyse!$AO$8/2,ABS($V291-$S291)/(INDIRECT($X$5)/100),""),"")</f>
        <v>0.4499487121397942</v>
      </c>
      <c r="AL291" s="1"/>
      <c r="AM291" s="2"/>
    </row>
    <row r="292" spans="2:39" x14ac:dyDescent="0.2">
      <c r="B292">
        <v>-2.0099999999999998</v>
      </c>
      <c r="C292">
        <v>48.12</v>
      </c>
      <c r="D292" s="13">
        <f ca="1">IF(B292&lt;&gt;"",TRUNC(B292-Analyse!$AP$8,2),"")</f>
        <v>-2.11</v>
      </c>
      <c r="F292" s="1">
        <f t="shared" ca="1" si="69"/>
        <v>-2.1</v>
      </c>
      <c r="G292" s="12">
        <f ca="1">IF(F292&lt;&gt;"",ROW($D$5)+MATCH(F292,INDIRECT(Analyse!$AR$8):INDIRECT(Analyse!$AS$8)),"")</f>
        <v>293</v>
      </c>
      <c r="H292" s="1" t="str">
        <f t="shared" ca="1" si="56"/>
        <v>D293</v>
      </c>
      <c r="I292" s="1" t="str">
        <f t="shared" ca="1" si="57"/>
        <v>D292</v>
      </c>
      <c r="J292" s="1" t="str">
        <f t="shared" ca="1" si="58"/>
        <v>C293</v>
      </c>
      <c r="K292" s="1" t="str">
        <f t="shared" ca="1" si="59"/>
        <v>C292</v>
      </c>
      <c r="L292" s="10">
        <f t="shared" ca="1" si="60"/>
        <v>0.12999999999999545</v>
      </c>
      <c r="M292" s="10">
        <f t="shared" ca="1" si="61"/>
        <v>-0.10999999999999988</v>
      </c>
      <c r="N292" s="2">
        <f t="shared" ca="1" si="62"/>
        <v>-1.1818181818181419</v>
      </c>
      <c r="O292" s="10">
        <f t="shared" ca="1" si="63"/>
        <v>45.62636363636372</v>
      </c>
      <c r="P292" s="2">
        <f t="shared" ca="1" si="64"/>
        <v>48.108181818181819</v>
      </c>
      <c r="R292" s="1">
        <f t="shared" ca="1" si="65"/>
        <v>-2.1</v>
      </c>
      <c r="S292" s="2">
        <f t="shared" ca="1" si="66"/>
        <v>48.108181818181819</v>
      </c>
      <c r="T292" s="1">
        <f ca="1">IF(R292&lt;0,MATCH(ABS(R292),$R294:$R$1000,0)+ROW($R294)-1,"")</f>
        <v>334</v>
      </c>
      <c r="U292" s="1" t="str">
        <f t="shared" ca="1" si="67"/>
        <v>S334</v>
      </c>
      <c r="V292" s="11">
        <f t="shared" ca="1" si="68"/>
        <v>48.181666666666665</v>
      </c>
      <c r="W292" s="11"/>
      <c r="X292" s="11"/>
      <c r="Y292" s="12">
        <f ca="1">IF(V292&lt;&gt;"",IF(ABS($R292)&lt;0.8*Analyse!$AO$8/2,ABS($V292-$S292)/(INDIRECT($X$5)/100),""),"")</f>
        <v>0.15260498278866913</v>
      </c>
      <c r="AL292" s="1"/>
      <c r="AM292" s="2"/>
    </row>
    <row r="293" spans="2:39" x14ac:dyDescent="0.2">
      <c r="B293">
        <v>-1.9</v>
      </c>
      <c r="C293">
        <v>47.99</v>
      </c>
      <c r="D293" s="13">
        <f ca="1">IF(B293&lt;&gt;"",TRUNC(B293-Analyse!$AP$8,2),"")</f>
        <v>-2</v>
      </c>
      <c r="F293" s="1">
        <f t="shared" ca="1" si="69"/>
        <v>-2</v>
      </c>
      <c r="G293" s="12">
        <f ca="1">IF(F293&lt;&gt;"",ROW($D$5)+MATCH(F293,INDIRECT(Analyse!$AR$8):INDIRECT(Analyse!$AS$8)),"")</f>
        <v>294</v>
      </c>
      <c r="H293" s="1" t="str">
        <f t="shared" ca="1" si="56"/>
        <v>D294</v>
      </c>
      <c r="I293" s="1" t="str">
        <f t="shared" ca="1" si="57"/>
        <v>D293</v>
      </c>
      <c r="J293" s="1" t="str">
        <f t="shared" ca="1" si="58"/>
        <v>C294</v>
      </c>
      <c r="K293" s="1" t="str">
        <f t="shared" ca="1" si="59"/>
        <v>C293</v>
      </c>
      <c r="L293" s="10">
        <f t="shared" ca="1" si="60"/>
        <v>-0.29999999999999716</v>
      </c>
      <c r="M293" s="10">
        <f t="shared" ca="1" si="61"/>
        <v>-0.1100000000000001</v>
      </c>
      <c r="N293" s="2">
        <f t="shared" ca="1" si="62"/>
        <v>2.7272727272726991</v>
      </c>
      <c r="O293" s="10">
        <f t="shared" ca="1" si="63"/>
        <v>53.444545454545398</v>
      </c>
      <c r="P293" s="2">
        <f t="shared" ca="1" si="64"/>
        <v>47.99</v>
      </c>
      <c r="R293" s="1">
        <f t="shared" ca="1" si="65"/>
        <v>-2</v>
      </c>
      <c r="S293" s="2">
        <f t="shared" ca="1" si="66"/>
        <v>47.99</v>
      </c>
      <c r="T293" s="1">
        <f ca="1">IF(R293&lt;0,MATCH(ABS(R293),$R295:$R$1000,0)+ROW($R295)-1,"")</f>
        <v>333</v>
      </c>
      <c r="U293" s="1" t="str">
        <f t="shared" ca="1" si="67"/>
        <v>S333</v>
      </c>
      <c r="V293" s="11">
        <f t="shared" ca="1" si="68"/>
        <v>47.958999999999996</v>
      </c>
      <c r="W293" s="11"/>
      <c r="X293" s="11"/>
      <c r="Y293" s="12">
        <f ca="1">IF(V293&lt;&gt;"",IF(ABS($R293)&lt;0.8*Analyse!$AO$8/2,ABS($V293-$S293)/(INDIRECT($X$5)/100),""),"")</f>
        <v>6.4377277275399769E-2</v>
      </c>
      <c r="AL293" s="1"/>
      <c r="AM293" s="2"/>
    </row>
    <row r="294" spans="2:39" x14ac:dyDescent="0.2">
      <c r="B294">
        <v>-1.79</v>
      </c>
      <c r="C294">
        <v>48.29</v>
      </c>
      <c r="D294" s="13">
        <f ca="1">IF(B294&lt;&gt;"",TRUNC(B294-Analyse!$AP$8,2),"")</f>
        <v>-1.89</v>
      </c>
      <c r="F294" s="1">
        <f t="shared" ca="1" si="69"/>
        <v>-1.9</v>
      </c>
      <c r="G294" s="12">
        <f ca="1">IF(F294&lt;&gt;"",ROW($D$5)+MATCH(F294,INDIRECT(Analyse!$AR$8):INDIRECT(Analyse!$AS$8)),"")</f>
        <v>294</v>
      </c>
      <c r="H294" s="1" t="str">
        <f t="shared" ca="1" si="56"/>
        <v>D294</v>
      </c>
      <c r="I294" s="1" t="str">
        <f t="shared" ca="1" si="57"/>
        <v>D293</v>
      </c>
      <c r="J294" s="1" t="str">
        <f t="shared" ca="1" si="58"/>
        <v>C294</v>
      </c>
      <c r="K294" s="1" t="str">
        <f t="shared" ca="1" si="59"/>
        <v>C293</v>
      </c>
      <c r="L294" s="10">
        <f t="shared" ca="1" si="60"/>
        <v>-0.29999999999999716</v>
      </c>
      <c r="M294" s="10">
        <f t="shared" ca="1" si="61"/>
        <v>-0.1100000000000001</v>
      </c>
      <c r="N294" s="2">
        <f t="shared" ca="1" si="62"/>
        <v>2.7272727272726991</v>
      </c>
      <c r="O294" s="10">
        <f t="shared" ca="1" si="63"/>
        <v>53.444545454545398</v>
      </c>
      <c r="P294" s="2">
        <f t="shared" ca="1" si="64"/>
        <v>48.262727272727268</v>
      </c>
      <c r="R294" s="1">
        <f t="shared" ca="1" si="65"/>
        <v>-1.9</v>
      </c>
      <c r="S294" s="2">
        <f t="shared" ca="1" si="66"/>
        <v>48.262727272727268</v>
      </c>
      <c r="T294" s="1">
        <f ca="1">IF(R294&lt;0,MATCH(ABS(R294),$R296:$R$1000,0)+ROW($R296)-1,"")</f>
        <v>332</v>
      </c>
      <c r="U294" s="1" t="str">
        <f t="shared" ca="1" si="67"/>
        <v>S332</v>
      </c>
      <c r="V294" s="11">
        <f t="shared" ca="1" si="68"/>
        <v>48.236363636363635</v>
      </c>
      <c r="W294" s="11"/>
      <c r="X294" s="11"/>
      <c r="Y294" s="12">
        <f ca="1">IF(V294&lt;&gt;"",IF(ABS($R294)&lt;0.8*Analyse!$AO$8/2,ABS($V294-$S294)/(INDIRECT($X$5)/100),""),"")</f>
        <v>5.474900413448823E-2</v>
      </c>
      <c r="AL294" s="1"/>
      <c r="AM294" s="2"/>
    </row>
    <row r="295" spans="2:39" x14ac:dyDescent="0.2">
      <c r="B295">
        <v>-1.71</v>
      </c>
      <c r="C295">
        <v>48.02</v>
      </c>
      <c r="D295" s="13">
        <f ca="1">IF(B295&lt;&gt;"",TRUNC(B295-Analyse!$AP$8,2),"")</f>
        <v>-1.81</v>
      </c>
      <c r="F295" s="1">
        <f t="shared" ca="1" si="69"/>
        <v>-1.8</v>
      </c>
      <c r="G295" s="12">
        <f ca="1">IF(F295&lt;&gt;"",ROW($D$5)+MATCH(F295,INDIRECT(Analyse!$AR$8):INDIRECT(Analyse!$AS$8)),"")</f>
        <v>296</v>
      </c>
      <c r="H295" s="1" t="str">
        <f t="shared" ca="1" si="56"/>
        <v>D296</v>
      </c>
      <c r="I295" s="1" t="str">
        <f t="shared" ca="1" si="57"/>
        <v>D295</v>
      </c>
      <c r="J295" s="1" t="str">
        <f t="shared" ca="1" si="58"/>
        <v>C296</v>
      </c>
      <c r="K295" s="1" t="str">
        <f t="shared" ca="1" si="59"/>
        <v>C295</v>
      </c>
      <c r="L295" s="10">
        <f t="shared" ca="1" si="60"/>
        <v>-0.37999999999999545</v>
      </c>
      <c r="M295" s="10">
        <f t="shared" ca="1" si="61"/>
        <v>-0.1100000000000001</v>
      </c>
      <c r="N295" s="2">
        <f t="shared" ca="1" si="62"/>
        <v>3.4545454545454102</v>
      </c>
      <c r="O295" s="10">
        <f t="shared" ca="1" si="63"/>
        <v>54.272727272727195</v>
      </c>
      <c r="P295" s="2">
        <f t="shared" ca="1" si="64"/>
        <v>48.054545454545455</v>
      </c>
      <c r="R295" s="1">
        <f t="shared" ca="1" si="65"/>
        <v>-1.8</v>
      </c>
      <c r="S295" s="2">
        <f t="shared" ca="1" si="66"/>
        <v>48.054545454545455</v>
      </c>
      <c r="T295" s="1">
        <f ca="1">IF(R295&lt;0,MATCH(ABS(R295),$R297:$R$1000,0)+ROW($R297)-1,"")</f>
        <v>331</v>
      </c>
      <c r="U295" s="1" t="str">
        <f t="shared" ca="1" si="67"/>
        <v>S331</v>
      </c>
      <c r="V295" s="11">
        <f t="shared" ca="1" si="68"/>
        <v>48.4</v>
      </c>
      <c r="W295" s="11"/>
      <c r="X295" s="11"/>
      <c r="Y295" s="12">
        <f ca="1">IF(V295&lt;&gt;"",IF(ABS($R295)&lt;0.8*Analyse!$AO$8/2,ABS($V295-$S295)/(INDIRECT($X$5)/100),""),"")</f>
        <v>0.71740074383129426</v>
      </c>
      <c r="AL295" s="1"/>
      <c r="AM295" s="2"/>
    </row>
    <row r="296" spans="2:39" x14ac:dyDescent="0.2">
      <c r="B296">
        <v>-1.6</v>
      </c>
      <c r="C296">
        <v>48.4</v>
      </c>
      <c r="D296" s="13">
        <f ca="1">IF(B296&lt;&gt;"",TRUNC(B296-Analyse!$AP$8,2),"")</f>
        <v>-1.7</v>
      </c>
      <c r="F296" s="1">
        <f t="shared" ca="1" si="69"/>
        <v>-1.7</v>
      </c>
      <c r="G296" s="12">
        <f ca="1">IF(F296&lt;&gt;"",ROW($D$5)+MATCH(F296,INDIRECT(Analyse!$AR$8):INDIRECT(Analyse!$AS$8)),"")</f>
        <v>297</v>
      </c>
      <c r="H296" s="1" t="str">
        <f t="shared" ca="1" si="56"/>
        <v>D297</v>
      </c>
      <c r="I296" s="1" t="str">
        <f t="shared" ca="1" si="57"/>
        <v>D296</v>
      </c>
      <c r="J296" s="1" t="str">
        <f t="shared" ca="1" si="58"/>
        <v>C297</v>
      </c>
      <c r="K296" s="1" t="str">
        <f t="shared" ca="1" si="59"/>
        <v>C296</v>
      </c>
      <c r="L296" s="10">
        <f t="shared" ca="1" si="60"/>
        <v>0.22999999999999687</v>
      </c>
      <c r="M296" s="10">
        <f t="shared" ca="1" si="61"/>
        <v>-9.9999999999999867E-2</v>
      </c>
      <c r="N296" s="2">
        <f t="shared" ca="1" si="62"/>
        <v>-2.2999999999999718</v>
      </c>
      <c r="O296" s="10">
        <f t="shared" ca="1" si="63"/>
        <v>44.490000000000045</v>
      </c>
      <c r="P296" s="2">
        <f t="shared" ca="1" si="64"/>
        <v>48.4</v>
      </c>
      <c r="R296" s="1">
        <f t="shared" ca="1" si="65"/>
        <v>-1.7</v>
      </c>
      <c r="S296" s="2">
        <f t="shared" ca="1" si="66"/>
        <v>48.4</v>
      </c>
      <c r="T296" s="1">
        <f ca="1">IF(R296&lt;0,MATCH(ABS(R296),$R298:$R$1000,0)+ROW($R298)-1,"")</f>
        <v>330</v>
      </c>
      <c r="U296" s="1" t="str">
        <f t="shared" ca="1" si="67"/>
        <v>S330</v>
      </c>
      <c r="V296" s="11">
        <f t="shared" ca="1" si="68"/>
        <v>48.29</v>
      </c>
      <c r="W296" s="11"/>
      <c r="X296" s="11"/>
      <c r="Y296" s="12">
        <f ca="1">IF(V296&lt;&gt;"",IF(ABS($R296)&lt;0.8*Analyse!$AO$8/2,ABS($V296-$S296)/(INDIRECT($X$5)/100),""),"")</f>
        <v>0.2284355000094383</v>
      </c>
      <c r="AL296" s="1"/>
      <c r="AM296" s="2"/>
    </row>
    <row r="297" spans="2:39" x14ac:dyDescent="0.2">
      <c r="B297">
        <v>-1.5</v>
      </c>
      <c r="C297">
        <v>48.17</v>
      </c>
      <c r="D297" s="13">
        <f ca="1">IF(B297&lt;&gt;"",TRUNC(B297-Analyse!$AP$8,2),"")</f>
        <v>-1.6</v>
      </c>
      <c r="F297" s="1">
        <f t="shared" ca="1" si="69"/>
        <v>-1.6</v>
      </c>
      <c r="G297" s="12">
        <f ca="1">IF(F297&lt;&gt;"",ROW($D$5)+MATCH(F297,INDIRECT(Analyse!$AR$8):INDIRECT(Analyse!$AS$8)),"")</f>
        <v>298</v>
      </c>
      <c r="H297" s="1" t="str">
        <f t="shared" ca="1" si="56"/>
        <v>D298</v>
      </c>
      <c r="I297" s="1" t="str">
        <f t="shared" ca="1" si="57"/>
        <v>D297</v>
      </c>
      <c r="J297" s="1" t="str">
        <f t="shared" ca="1" si="58"/>
        <v>C298</v>
      </c>
      <c r="K297" s="1" t="str">
        <f t="shared" ca="1" si="59"/>
        <v>C297</v>
      </c>
      <c r="L297" s="10">
        <f t="shared" ca="1" si="60"/>
        <v>5.0000000000004263E-2</v>
      </c>
      <c r="M297" s="10">
        <f t="shared" ca="1" si="61"/>
        <v>-9.000000000000008E-2</v>
      </c>
      <c r="N297" s="2">
        <f t="shared" ca="1" si="62"/>
        <v>-0.55555555555560243</v>
      </c>
      <c r="O297" s="10">
        <f t="shared" ca="1" si="63"/>
        <v>47.281111111111038</v>
      </c>
      <c r="P297" s="2">
        <f t="shared" ca="1" si="64"/>
        <v>48.17</v>
      </c>
      <c r="R297" s="1">
        <f t="shared" ca="1" si="65"/>
        <v>-1.6</v>
      </c>
      <c r="S297" s="2">
        <f t="shared" ca="1" si="66"/>
        <v>48.17</v>
      </c>
      <c r="T297" s="1">
        <f ca="1">IF(R297&lt;0,MATCH(ABS(R297),$R299:$R$1000,0)+ROW($R299)-1,"")</f>
        <v>329</v>
      </c>
      <c r="U297" s="1" t="str">
        <f t="shared" ca="1" si="67"/>
        <v>S329</v>
      </c>
      <c r="V297" s="11">
        <f t="shared" ca="1" si="68"/>
        <v>48.214166666666664</v>
      </c>
      <c r="W297" s="11"/>
      <c r="X297" s="11"/>
      <c r="Y297" s="12">
        <f ca="1">IF(V297&lt;&gt;"",IF(ABS($R297)&lt;0.8*Analyse!$AO$8/2,ABS($V297-$S297)/(INDIRECT($X$5)/100),""),"")</f>
        <v>9.172031439771984E-2</v>
      </c>
      <c r="AL297" s="1"/>
      <c r="AM297" s="2"/>
    </row>
    <row r="298" spans="2:39" x14ac:dyDescent="0.2">
      <c r="B298">
        <v>-1.41</v>
      </c>
      <c r="C298">
        <v>48.12</v>
      </c>
      <c r="D298" s="13">
        <f ca="1">IF(B298&lt;&gt;"",TRUNC(B298-Analyse!$AP$8,2),"")</f>
        <v>-1.51</v>
      </c>
      <c r="F298" s="1">
        <f t="shared" ca="1" si="69"/>
        <v>-1.5</v>
      </c>
      <c r="G298" s="12">
        <f ca="1">IF(F298&lt;&gt;"",ROW($D$5)+MATCH(F298,INDIRECT(Analyse!$AR$8):INDIRECT(Analyse!$AS$8)),"")</f>
        <v>299</v>
      </c>
      <c r="H298" s="1" t="str">
        <f t="shared" ca="1" si="56"/>
        <v>D299</v>
      </c>
      <c r="I298" s="1" t="str">
        <f t="shared" ca="1" si="57"/>
        <v>D298</v>
      </c>
      <c r="J298" s="1" t="str">
        <f t="shared" ca="1" si="58"/>
        <v>C299</v>
      </c>
      <c r="K298" s="1" t="str">
        <f t="shared" ca="1" si="59"/>
        <v>C298</v>
      </c>
      <c r="L298" s="10">
        <f t="shared" ca="1" si="60"/>
        <v>-0.21000000000000085</v>
      </c>
      <c r="M298" s="10">
        <f t="shared" ca="1" si="61"/>
        <v>-0.12000000000000011</v>
      </c>
      <c r="N298" s="2">
        <f t="shared" ca="1" si="62"/>
        <v>1.7500000000000056</v>
      </c>
      <c r="O298" s="10">
        <f t="shared" ca="1" si="63"/>
        <v>50.762500000000003</v>
      </c>
      <c r="P298" s="2">
        <f t="shared" ca="1" si="64"/>
        <v>48.137499999999996</v>
      </c>
      <c r="R298" s="1">
        <f t="shared" ca="1" si="65"/>
        <v>-1.5</v>
      </c>
      <c r="S298" s="2">
        <f t="shared" ca="1" si="66"/>
        <v>48.137499999999996</v>
      </c>
      <c r="T298" s="1">
        <f ca="1">IF(R298&lt;0,MATCH(ABS(R298),$R300:$R$1000,0)+ROW($R300)-1,"")</f>
        <v>328</v>
      </c>
      <c r="U298" s="1" t="str">
        <f t="shared" ca="1" si="67"/>
        <v>S328</v>
      </c>
      <c r="V298" s="11">
        <f t="shared" ca="1" si="68"/>
        <v>48.055833333333332</v>
      </c>
      <c r="W298" s="11"/>
      <c r="X298" s="11"/>
      <c r="Y298" s="12">
        <f ca="1">IF(V298&lt;&gt;"",IF(ABS($R298)&lt;0.8*Analyse!$AO$8/2,ABS($V298-$S298)/(INDIRECT($X$5)/100),""),"")</f>
        <v>0.16959605303730443</v>
      </c>
      <c r="AL298" s="1"/>
      <c r="AM298" s="2"/>
    </row>
    <row r="299" spans="2:39" x14ac:dyDescent="0.2">
      <c r="B299">
        <v>-1.29</v>
      </c>
      <c r="C299">
        <v>48.33</v>
      </c>
      <c r="D299" s="13">
        <f ca="1">IF(B299&lt;&gt;"",TRUNC(B299-Analyse!$AP$8,2),"")</f>
        <v>-1.39</v>
      </c>
      <c r="F299" s="1">
        <f t="shared" ca="1" si="69"/>
        <v>-1.4</v>
      </c>
      <c r="G299" s="12">
        <f ca="1">IF(F299&lt;&gt;"",ROW($D$5)+MATCH(F299,INDIRECT(Analyse!$AR$8):INDIRECT(Analyse!$AS$8)),"")</f>
        <v>299</v>
      </c>
      <c r="H299" s="1" t="str">
        <f t="shared" ca="1" si="56"/>
        <v>D299</v>
      </c>
      <c r="I299" s="1" t="str">
        <f t="shared" ca="1" si="57"/>
        <v>D298</v>
      </c>
      <c r="J299" s="1" t="str">
        <f t="shared" ca="1" si="58"/>
        <v>C299</v>
      </c>
      <c r="K299" s="1" t="str">
        <f t="shared" ca="1" si="59"/>
        <v>C298</v>
      </c>
      <c r="L299" s="10">
        <f t="shared" ca="1" si="60"/>
        <v>-0.21000000000000085</v>
      </c>
      <c r="M299" s="10">
        <f t="shared" ca="1" si="61"/>
        <v>-0.12000000000000011</v>
      </c>
      <c r="N299" s="2">
        <f t="shared" ca="1" si="62"/>
        <v>1.7500000000000056</v>
      </c>
      <c r="O299" s="10">
        <f t="shared" ca="1" si="63"/>
        <v>50.762500000000003</v>
      </c>
      <c r="P299" s="2">
        <f t="shared" ca="1" si="64"/>
        <v>48.312499999999993</v>
      </c>
      <c r="R299" s="1">
        <f t="shared" ca="1" si="65"/>
        <v>-1.4</v>
      </c>
      <c r="S299" s="2">
        <f t="shared" ca="1" si="66"/>
        <v>48.312499999999993</v>
      </c>
      <c r="T299" s="1">
        <f ca="1">IF(R299&lt;0,MATCH(ABS(R299),$R301:$R$1000,0)+ROW($R301)-1,"")</f>
        <v>327</v>
      </c>
      <c r="U299" s="1" t="str">
        <f t="shared" ca="1" si="67"/>
        <v>S327</v>
      </c>
      <c r="V299" s="11">
        <f t="shared" ca="1" si="68"/>
        <v>48.28</v>
      </c>
      <c r="W299" s="11"/>
      <c r="X299" s="11"/>
      <c r="Y299" s="12">
        <f ca="1">IF(V299&lt;&gt;"",IF(ABS($R299)&lt;0.8*Analyse!$AO$8/2,ABS($V299-$S299)/(INDIRECT($X$5)/100),""),"")</f>
        <v>6.749230682095364E-2</v>
      </c>
      <c r="AL299" s="1"/>
      <c r="AM299" s="2"/>
    </row>
    <row r="300" spans="2:39" x14ac:dyDescent="0.2">
      <c r="B300">
        <v>-1.2</v>
      </c>
      <c r="C300">
        <v>48.01</v>
      </c>
      <c r="D300" s="13">
        <f ca="1">IF(B300&lt;&gt;"",TRUNC(B300-Analyse!$AP$8,2),"")</f>
        <v>-1.3</v>
      </c>
      <c r="F300" s="1">
        <f t="shared" ca="1" si="69"/>
        <v>-1.3</v>
      </c>
      <c r="G300" s="12">
        <f ca="1">IF(F300&lt;&gt;"",ROW($D$5)+MATCH(F300,INDIRECT(Analyse!$AR$8):INDIRECT(Analyse!$AS$8)),"")</f>
        <v>301</v>
      </c>
      <c r="H300" s="1" t="str">
        <f t="shared" ca="1" si="56"/>
        <v>D301</v>
      </c>
      <c r="I300" s="1" t="str">
        <f t="shared" ca="1" si="57"/>
        <v>D300</v>
      </c>
      <c r="J300" s="1" t="str">
        <f t="shared" ca="1" si="58"/>
        <v>C301</v>
      </c>
      <c r="K300" s="1" t="str">
        <f t="shared" ca="1" si="59"/>
        <v>C300</v>
      </c>
      <c r="L300" s="10">
        <f t="shared" ca="1" si="60"/>
        <v>-0.24000000000000199</v>
      </c>
      <c r="M300" s="10">
        <f t="shared" ca="1" si="61"/>
        <v>-0.10000000000000009</v>
      </c>
      <c r="N300" s="2">
        <f t="shared" ca="1" si="62"/>
        <v>2.4000000000000177</v>
      </c>
      <c r="O300" s="10">
        <f t="shared" ca="1" si="63"/>
        <v>51.130000000000024</v>
      </c>
      <c r="P300" s="2">
        <f t="shared" ca="1" si="64"/>
        <v>48.01</v>
      </c>
      <c r="R300" s="1">
        <f t="shared" ca="1" si="65"/>
        <v>-1.3</v>
      </c>
      <c r="S300" s="2">
        <f t="shared" ca="1" si="66"/>
        <v>48.01</v>
      </c>
      <c r="T300" s="1">
        <f ca="1">IF(R300&lt;0,MATCH(ABS(R300),$R302:$R$1000,0)+ROW($R302)-1,"")</f>
        <v>326</v>
      </c>
      <c r="U300" s="1" t="str">
        <f t="shared" ca="1" si="67"/>
        <v>S326</v>
      </c>
      <c r="V300" s="11">
        <f t="shared" ca="1" si="68"/>
        <v>48.143636363636368</v>
      </c>
      <c r="W300" s="11"/>
      <c r="X300" s="11"/>
      <c r="Y300" s="12">
        <f ca="1">IF(V300&lt;&gt;"",IF(ABS($R300)&lt;0.8*Analyse!$AO$8/2,ABS($V300-$S300)/(INDIRECT($X$5)/100),""),"")</f>
        <v>0.27752081406106777</v>
      </c>
      <c r="AL300" s="1"/>
      <c r="AM300" s="2"/>
    </row>
    <row r="301" spans="2:39" x14ac:dyDescent="0.2">
      <c r="B301">
        <v>-1.1000000000000001</v>
      </c>
      <c r="C301">
        <v>48.25</v>
      </c>
      <c r="D301" s="13">
        <f ca="1">IF(B301&lt;&gt;"",TRUNC(B301-Analyse!$AP$8,2),"")</f>
        <v>-1.2</v>
      </c>
      <c r="F301" s="1">
        <f t="shared" ca="1" si="69"/>
        <v>-1.2</v>
      </c>
      <c r="G301" s="12">
        <f ca="1">IF(F301&lt;&gt;"",ROW($D$5)+MATCH(F301,INDIRECT(Analyse!$AR$8):INDIRECT(Analyse!$AS$8)),"")</f>
        <v>302</v>
      </c>
      <c r="H301" s="1" t="str">
        <f t="shared" ca="1" si="56"/>
        <v>D302</v>
      </c>
      <c r="I301" s="1" t="str">
        <f t="shared" ca="1" si="57"/>
        <v>D301</v>
      </c>
      <c r="J301" s="1" t="str">
        <f t="shared" ca="1" si="58"/>
        <v>C302</v>
      </c>
      <c r="K301" s="1" t="str">
        <f t="shared" ca="1" si="59"/>
        <v>C301</v>
      </c>
      <c r="L301" s="10">
        <f t="shared" ca="1" si="60"/>
        <v>0.40999999999999659</v>
      </c>
      <c r="M301" s="10">
        <f t="shared" ca="1" si="61"/>
        <v>-8.9999999999999858E-2</v>
      </c>
      <c r="N301" s="2">
        <f t="shared" ca="1" si="62"/>
        <v>-4.5555555555555252</v>
      </c>
      <c r="O301" s="10">
        <f t="shared" ca="1" si="63"/>
        <v>42.783333333333367</v>
      </c>
      <c r="P301" s="2">
        <f t="shared" ca="1" si="64"/>
        <v>48.25</v>
      </c>
      <c r="R301" s="1">
        <f t="shared" ca="1" si="65"/>
        <v>-1.2</v>
      </c>
      <c r="S301" s="2">
        <f t="shared" ca="1" si="66"/>
        <v>48.25</v>
      </c>
      <c r="T301" s="1">
        <f ca="1">IF(R301&lt;0,MATCH(ABS(R301),$R303:$R$1000,0)+ROW($R303)-1,"")</f>
        <v>325</v>
      </c>
      <c r="U301" s="1" t="str">
        <f t="shared" ca="1" si="67"/>
        <v>S325</v>
      </c>
      <c r="V301" s="11">
        <f t="shared" ca="1" si="68"/>
        <v>48.15</v>
      </c>
      <c r="W301" s="11"/>
      <c r="X301" s="11"/>
      <c r="Y301" s="12">
        <f ca="1">IF(V301&lt;&gt;"",IF(ABS($R301)&lt;0.8*Analyse!$AO$8/2,ABS($V301-$S301)/(INDIRECT($X$5)/100),""),"")</f>
        <v>0.20766863637222066</v>
      </c>
      <c r="AL301" s="1"/>
      <c r="AM301" s="2"/>
    </row>
    <row r="302" spans="2:39" x14ac:dyDescent="0.2">
      <c r="B302">
        <v>-1.01</v>
      </c>
      <c r="C302">
        <v>47.84</v>
      </c>
      <c r="D302" s="13">
        <f ca="1">IF(B302&lt;&gt;"",TRUNC(B302-Analyse!$AP$8,2),"")</f>
        <v>-1.1100000000000001</v>
      </c>
      <c r="F302" s="1">
        <f t="shared" ca="1" si="69"/>
        <v>-1.1000000000000001</v>
      </c>
      <c r="G302" s="12">
        <f ca="1">IF(F302&lt;&gt;"",ROW($D$5)+MATCH(F302,INDIRECT(Analyse!$AR$8):INDIRECT(Analyse!$AS$8)),"")</f>
        <v>303</v>
      </c>
      <c r="H302" s="1" t="str">
        <f t="shared" ca="1" si="56"/>
        <v>D303</v>
      </c>
      <c r="I302" s="1" t="str">
        <f t="shared" ca="1" si="57"/>
        <v>D302</v>
      </c>
      <c r="J302" s="1" t="str">
        <f t="shared" ca="1" si="58"/>
        <v>C303</v>
      </c>
      <c r="K302" s="1" t="str">
        <f t="shared" ca="1" si="59"/>
        <v>C302</v>
      </c>
      <c r="L302" s="10">
        <f t="shared" ca="1" si="60"/>
        <v>-0.33999999999999631</v>
      </c>
      <c r="M302" s="10">
        <f t="shared" ca="1" si="61"/>
        <v>-0.10000000000000009</v>
      </c>
      <c r="N302" s="2">
        <f t="shared" ca="1" si="62"/>
        <v>3.3999999999999599</v>
      </c>
      <c r="O302" s="10">
        <f t="shared" ca="1" si="63"/>
        <v>51.613999999999962</v>
      </c>
      <c r="P302" s="2">
        <f t="shared" ca="1" si="64"/>
        <v>47.874000000000002</v>
      </c>
      <c r="R302" s="1">
        <f t="shared" ca="1" si="65"/>
        <v>-1.1000000000000001</v>
      </c>
      <c r="S302" s="2">
        <f t="shared" ca="1" si="66"/>
        <v>47.874000000000002</v>
      </c>
      <c r="T302" s="1">
        <f ca="1">IF(R302&lt;0,MATCH(ABS(R302),$R304:$R$1000,0)+ROW($R304)-1,"")</f>
        <v>324</v>
      </c>
      <c r="U302" s="1" t="str">
        <f t="shared" ca="1" si="67"/>
        <v>S324</v>
      </c>
      <c r="V302" s="11">
        <f t="shared" ca="1" si="68"/>
        <v>47.85</v>
      </c>
      <c r="W302" s="11"/>
      <c r="X302" s="11"/>
      <c r="Y302" s="12">
        <f ca="1">IF(V302&lt;&gt;"",IF(ABS($R302)&lt;0.8*Analyse!$AO$8/2,ABS($V302-$S302)/(INDIRECT($X$5)/100),""),"")</f>
        <v>4.9840472729334138E-2</v>
      </c>
      <c r="AL302" s="1"/>
      <c r="AM302" s="2"/>
    </row>
    <row r="303" spans="2:39" x14ac:dyDescent="0.2">
      <c r="B303">
        <v>-0.91</v>
      </c>
      <c r="C303">
        <v>48.18</v>
      </c>
      <c r="D303" s="13">
        <f ca="1">IF(B303&lt;&gt;"",TRUNC(B303-Analyse!$AP$8,2),"")</f>
        <v>-1.01</v>
      </c>
      <c r="F303" s="1">
        <f t="shared" ca="1" si="69"/>
        <v>-1</v>
      </c>
      <c r="G303" s="12">
        <f ca="1">IF(F303&lt;&gt;"",ROW($D$5)+MATCH(F303,INDIRECT(Analyse!$AR$8):INDIRECT(Analyse!$AS$8)),"")</f>
        <v>304</v>
      </c>
      <c r="H303" s="1" t="str">
        <f t="shared" ca="1" si="56"/>
        <v>D304</v>
      </c>
      <c r="I303" s="1" t="str">
        <f t="shared" ca="1" si="57"/>
        <v>D303</v>
      </c>
      <c r="J303" s="1" t="str">
        <f t="shared" ca="1" si="58"/>
        <v>C304</v>
      </c>
      <c r="K303" s="1" t="str">
        <f t="shared" ca="1" si="59"/>
        <v>C303</v>
      </c>
      <c r="L303" s="10">
        <f t="shared" ca="1" si="60"/>
        <v>0.10999999999999943</v>
      </c>
      <c r="M303" s="10">
        <f t="shared" ca="1" si="61"/>
        <v>-0.10999999999999999</v>
      </c>
      <c r="N303" s="2">
        <f t="shared" ca="1" si="62"/>
        <v>-0.999999999999995</v>
      </c>
      <c r="O303" s="10">
        <f t="shared" ca="1" si="63"/>
        <v>47.17</v>
      </c>
      <c r="P303" s="2">
        <f t="shared" ca="1" si="64"/>
        <v>48.169999999999995</v>
      </c>
      <c r="R303" s="1">
        <f t="shared" ca="1" si="65"/>
        <v>-1</v>
      </c>
      <c r="S303" s="2">
        <f t="shared" ca="1" si="66"/>
        <v>48.169999999999995</v>
      </c>
      <c r="T303" s="1">
        <f ca="1">IF(R303&lt;0,MATCH(ABS(R303),$R305:$R$1000,0)+ROW($R305)-1,"")</f>
        <v>323</v>
      </c>
      <c r="U303" s="1" t="str">
        <f t="shared" ca="1" si="67"/>
        <v>S323</v>
      </c>
      <c r="V303" s="11">
        <f t="shared" ca="1" si="68"/>
        <v>48.024999999999999</v>
      </c>
      <c r="W303" s="11"/>
      <c r="X303" s="11"/>
      <c r="Y303" s="12">
        <f ca="1">IF(V303&lt;&gt;"",IF(ABS($R303)&lt;0.8*Analyse!$AO$8/2,ABS($V303-$S303)/(INDIRECT($X$5)/100),""),"")</f>
        <v>0.30111952273970743</v>
      </c>
      <c r="AL303" s="1"/>
      <c r="AM303" s="2"/>
    </row>
    <row r="304" spans="2:39" x14ac:dyDescent="0.2">
      <c r="B304">
        <v>-0.8</v>
      </c>
      <c r="C304">
        <v>48.07</v>
      </c>
      <c r="D304" s="13">
        <f ca="1">IF(B304&lt;&gt;"",TRUNC(B304-Analyse!$AP$8,2),"")</f>
        <v>-0.9</v>
      </c>
      <c r="F304" s="1">
        <f t="shared" ca="1" si="69"/>
        <v>-0.9</v>
      </c>
      <c r="G304" s="12">
        <f ca="1">IF(F304&lt;&gt;"",ROW($D$5)+MATCH(F304,INDIRECT(Analyse!$AR$8):INDIRECT(Analyse!$AS$8)),"")</f>
        <v>305</v>
      </c>
      <c r="H304" s="1" t="str">
        <f t="shared" ca="1" si="56"/>
        <v>D305</v>
      </c>
      <c r="I304" s="1" t="str">
        <f t="shared" ca="1" si="57"/>
        <v>D304</v>
      </c>
      <c r="J304" s="1" t="str">
        <f t="shared" ca="1" si="58"/>
        <v>C305</v>
      </c>
      <c r="K304" s="1" t="str">
        <f t="shared" ca="1" si="59"/>
        <v>C304</v>
      </c>
      <c r="L304" s="10">
        <f t="shared" ca="1" si="60"/>
        <v>-0.14000000000000057</v>
      </c>
      <c r="M304" s="10">
        <f t="shared" ca="1" si="61"/>
        <v>-0.10999999999999999</v>
      </c>
      <c r="N304" s="2">
        <f t="shared" ca="1" si="62"/>
        <v>1.272727272727278</v>
      </c>
      <c r="O304" s="10">
        <f t="shared" ca="1" si="63"/>
        <v>49.215454545454548</v>
      </c>
      <c r="P304" s="2">
        <f t="shared" ca="1" si="64"/>
        <v>48.07</v>
      </c>
      <c r="R304" s="1">
        <f t="shared" ca="1" si="65"/>
        <v>-0.9</v>
      </c>
      <c r="S304" s="2">
        <f t="shared" ca="1" si="66"/>
        <v>48.07</v>
      </c>
      <c r="T304" s="1">
        <f ca="1">IF(R304&lt;0,MATCH(ABS(R304),$R306:$R$1000,0)+ROW($R306)-1,"")</f>
        <v>322</v>
      </c>
      <c r="U304" s="1" t="str">
        <f t="shared" ca="1" si="67"/>
        <v>S322</v>
      </c>
      <c r="V304" s="11">
        <f t="shared" ca="1" si="68"/>
        <v>48.18</v>
      </c>
      <c r="W304" s="11"/>
      <c r="X304" s="11"/>
      <c r="Y304" s="12">
        <f ca="1">IF(V304&lt;&gt;"",IF(ABS($R304)&lt;0.8*Analyse!$AO$8/2,ABS($V304-$S304)/(INDIRECT($X$5)/100),""),"")</f>
        <v>0.2284355000094383</v>
      </c>
      <c r="AL304" s="1"/>
      <c r="AM304" s="2"/>
    </row>
    <row r="305" spans="2:39" x14ac:dyDescent="0.2">
      <c r="B305">
        <v>-0.69</v>
      </c>
      <c r="C305">
        <v>48.21</v>
      </c>
      <c r="D305" s="13">
        <f ca="1">IF(B305&lt;&gt;"",TRUNC(B305-Analyse!$AP$8,2),"")</f>
        <v>-0.79</v>
      </c>
      <c r="F305" s="1">
        <f t="shared" ca="1" si="69"/>
        <v>-0.8</v>
      </c>
      <c r="G305" s="12">
        <f ca="1">IF(F305&lt;&gt;"",ROW($D$5)+MATCH(F305,INDIRECT(Analyse!$AR$8):INDIRECT(Analyse!$AS$8)),"")</f>
        <v>305</v>
      </c>
      <c r="H305" s="1" t="str">
        <f t="shared" ca="1" si="56"/>
        <v>D305</v>
      </c>
      <c r="I305" s="1" t="str">
        <f t="shared" ca="1" si="57"/>
        <v>D304</v>
      </c>
      <c r="J305" s="1" t="str">
        <f t="shared" ca="1" si="58"/>
        <v>C305</v>
      </c>
      <c r="K305" s="1" t="str">
        <f t="shared" ca="1" si="59"/>
        <v>C304</v>
      </c>
      <c r="L305" s="10">
        <f t="shared" ca="1" si="60"/>
        <v>-0.14000000000000057</v>
      </c>
      <c r="M305" s="10">
        <f t="shared" ca="1" si="61"/>
        <v>-0.10999999999999999</v>
      </c>
      <c r="N305" s="2">
        <f t="shared" ca="1" si="62"/>
        <v>1.272727272727278</v>
      </c>
      <c r="O305" s="10">
        <f t="shared" ca="1" si="63"/>
        <v>49.215454545454548</v>
      </c>
      <c r="P305" s="2">
        <f t="shared" ca="1" si="64"/>
        <v>48.197272727272725</v>
      </c>
      <c r="R305" s="1">
        <f t="shared" ca="1" si="65"/>
        <v>-0.8</v>
      </c>
      <c r="S305" s="2">
        <f t="shared" ca="1" si="66"/>
        <v>48.197272727272725</v>
      </c>
      <c r="T305" s="1">
        <f ca="1">IF(R305&lt;0,MATCH(ABS(R305),$R307:$R$1000,0)+ROW($R307)-1,"")</f>
        <v>321</v>
      </c>
      <c r="U305" s="1" t="str">
        <f t="shared" ca="1" si="67"/>
        <v>S321</v>
      </c>
      <c r="V305" s="11">
        <f t="shared" ca="1" si="68"/>
        <v>48.23833333333333</v>
      </c>
      <c r="W305" s="11"/>
      <c r="X305" s="11"/>
      <c r="Y305" s="12">
        <f ca="1">IF(V305&lt;&gt;"",IF(ABS($R305)&lt;0.8*Analyse!$AO$8/2,ABS($V305-$S305)/(INDIRECT($X$5)/100),""),"")</f>
        <v>8.5270000692225012E-2</v>
      </c>
      <c r="AL305" s="1"/>
      <c r="AM305" s="2"/>
    </row>
    <row r="306" spans="2:39" x14ac:dyDescent="0.2">
      <c r="B306">
        <v>-0.6</v>
      </c>
      <c r="C306">
        <v>47.81</v>
      </c>
      <c r="D306" s="13">
        <f ca="1">IF(B306&lt;&gt;"",TRUNC(B306-Analyse!$AP$8,2),"")</f>
        <v>-0.7</v>
      </c>
      <c r="F306" s="1">
        <f t="shared" ca="1" si="69"/>
        <v>-0.7</v>
      </c>
      <c r="G306" s="12">
        <f ca="1">IF(F306&lt;&gt;"",ROW($D$5)+MATCH(F306,INDIRECT(Analyse!$AR$8):INDIRECT(Analyse!$AS$8)),"")</f>
        <v>307</v>
      </c>
      <c r="H306" s="1" t="str">
        <f t="shared" ca="1" si="56"/>
        <v>D307</v>
      </c>
      <c r="I306" s="1" t="str">
        <f t="shared" ca="1" si="57"/>
        <v>D306</v>
      </c>
      <c r="J306" s="1" t="str">
        <f t="shared" ca="1" si="58"/>
        <v>C307</v>
      </c>
      <c r="K306" s="1" t="str">
        <f t="shared" ca="1" si="59"/>
        <v>C306</v>
      </c>
      <c r="L306" s="10">
        <f t="shared" ca="1" si="60"/>
        <v>-0.23999999999999488</v>
      </c>
      <c r="M306" s="10">
        <f t="shared" ca="1" si="61"/>
        <v>-8.9999999999999969E-2</v>
      </c>
      <c r="N306" s="2">
        <f t="shared" ca="1" si="62"/>
        <v>2.6666666666666106</v>
      </c>
      <c r="O306" s="10">
        <f t="shared" ca="1" si="63"/>
        <v>49.676666666666627</v>
      </c>
      <c r="P306" s="2">
        <f t="shared" ca="1" si="64"/>
        <v>47.81</v>
      </c>
      <c r="R306" s="1">
        <f t="shared" ca="1" si="65"/>
        <v>-0.7</v>
      </c>
      <c r="S306" s="2">
        <f t="shared" ca="1" si="66"/>
        <v>47.81</v>
      </c>
      <c r="T306" s="1">
        <f ca="1">IF(R306&lt;0,MATCH(ABS(R306),$R308:$R$1000,0)+ROW($R308)-1,"")</f>
        <v>320</v>
      </c>
      <c r="U306" s="1" t="str">
        <f t="shared" ca="1" si="67"/>
        <v>S320</v>
      </c>
      <c r="V306" s="11">
        <f t="shared" ca="1" si="68"/>
        <v>47.874000000000002</v>
      </c>
      <c r="W306" s="11"/>
      <c r="X306" s="11"/>
      <c r="Y306" s="12">
        <f ca="1">IF(V306&lt;&gt;"",IF(ABS($R306)&lt;0.8*Analyse!$AO$8/2,ABS($V306-$S306)/(INDIRECT($X$5)/100),""),"")</f>
        <v>0.13290792727821946</v>
      </c>
      <c r="AL306" s="1"/>
      <c r="AM306" s="2"/>
    </row>
    <row r="307" spans="2:39" x14ac:dyDescent="0.2">
      <c r="B307">
        <v>-0.51</v>
      </c>
      <c r="C307">
        <v>48.05</v>
      </c>
      <c r="D307" s="13">
        <f ca="1">IF(B307&lt;&gt;"",TRUNC(B307-Analyse!$AP$8,2),"")</f>
        <v>-0.61</v>
      </c>
      <c r="F307" s="1">
        <f t="shared" ca="1" si="69"/>
        <v>-0.6</v>
      </c>
      <c r="G307" s="12">
        <f ca="1">IF(F307&lt;&gt;"",ROW($D$5)+MATCH(F307,INDIRECT(Analyse!$AR$8):INDIRECT(Analyse!$AS$8)),"")</f>
        <v>308</v>
      </c>
      <c r="H307" s="1" t="str">
        <f t="shared" ca="1" si="56"/>
        <v>D308</v>
      </c>
      <c r="I307" s="1" t="str">
        <f t="shared" ca="1" si="57"/>
        <v>D307</v>
      </c>
      <c r="J307" s="1" t="str">
        <f t="shared" ca="1" si="58"/>
        <v>C308</v>
      </c>
      <c r="K307" s="1" t="str">
        <f t="shared" ca="1" si="59"/>
        <v>C307</v>
      </c>
      <c r="L307" s="10">
        <f t="shared" ca="1" si="60"/>
        <v>0.19999999999999574</v>
      </c>
      <c r="M307" s="10">
        <f t="shared" ca="1" si="61"/>
        <v>-0.12</v>
      </c>
      <c r="N307" s="2">
        <f t="shared" ca="1" si="62"/>
        <v>-1.6666666666666312</v>
      </c>
      <c r="O307" s="10">
        <f t="shared" ca="1" si="63"/>
        <v>47.033333333333353</v>
      </c>
      <c r="P307" s="2">
        <f t="shared" ca="1" si="64"/>
        <v>48.033333333333331</v>
      </c>
      <c r="R307" s="1">
        <f t="shared" ca="1" si="65"/>
        <v>-0.6</v>
      </c>
      <c r="S307" s="2">
        <f t="shared" ca="1" si="66"/>
        <v>48.033333333333331</v>
      </c>
      <c r="T307" s="1">
        <f ca="1">IF(R307&lt;0,MATCH(ABS(R307),$R309:$R$1000,0)+ROW($R309)-1,"")</f>
        <v>319</v>
      </c>
      <c r="U307" s="1" t="str">
        <f t="shared" ca="1" si="67"/>
        <v>S319</v>
      </c>
      <c r="V307" s="11">
        <f t="shared" ca="1" si="68"/>
        <v>47.683999999999997</v>
      </c>
      <c r="W307" s="11"/>
      <c r="X307" s="11"/>
      <c r="Y307" s="12">
        <f ca="1">IF(V307&lt;&gt;"",IF(ABS($R307)&lt;0.8*Analyse!$AO$8/2,ABS($V307-$S307)/(INDIRECT($X$5)/100),""),"")</f>
        <v>0.72545576972694847</v>
      </c>
      <c r="AL307" s="1"/>
      <c r="AM307" s="2"/>
    </row>
    <row r="308" spans="2:39" x14ac:dyDescent="0.2">
      <c r="B308">
        <v>-0.39</v>
      </c>
      <c r="C308">
        <v>47.85</v>
      </c>
      <c r="D308" s="13">
        <f ca="1">IF(B308&lt;&gt;"",TRUNC(B308-Analyse!$AP$8,2),"")</f>
        <v>-0.49</v>
      </c>
      <c r="F308" s="1">
        <f t="shared" ca="1" si="69"/>
        <v>-0.5</v>
      </c>
      <c r="G308" s="12">
        <f ca="1">IF(F308&lt;&gt;"",ROW($D$5)+MATCH(F308,INDIRECT(Analyse!$AR$8):INDIRECT(Analyse!$AS$8)),"")</f>
        <v>308</v>
      </c>
      <c r="H308" s="1" t="str">
        <f t="shared" ca="1" si="56"/>
        <v>D308</v>
      </c>
      <c r="I308" s="1" t="str">
        <f t="shared" ca="1" si="57"/>
        <v>D307</v>
      </c>
      <c r="J308" s="1" t="str">
        <f t="shared" ca="1" si="58"/>
        <v>C308</v>
      </c>
      <c r="K308" s="1" t="str">
        <f t="shared" ca="1" si="59"/>
        <v>C307</v>
      </c>
      <c r="L308" s="10">
        <f t="shared" ca="1" si="60"/>
        <v>0.19999999999999574</v>
      </c>
      <c r="M308" s="10">
        <f t="shared" ca="1" si="61"/>
        <v>-0.12</v>
      </c>
      <c r="N308" s="2">
        <f t="shared" ca="1" si="62"/>
        <v>-1.6666666666666312</v>
      </c>
      <c r="O308" s="10">
        <f t="shared" ca="1" si="63"/>
        <v>47.033333333333353</v>
      </c>
      <c r="P308" s="2">
        <f t="shared" ca="1" si="64"/>
        <v>47.866666666666667</v>
      </c>
      <c r="R308" s="1">
        <f t="shared" ca="1" si="65"/>
        <v>-0.5</v>
      </c>
      <c r="S308" s="2">
        <f t="shared" ca="1" si="66"/>
        <v>47.866666666666667</v>
      </c>
      <c r="T308" s="1">
        <f ca="1">IF(R308&lt;0,MATCH(ABS(R308),$R310:$R$1000,0)+ROW($R310)-1,"")</f>
        <v>318</v>
      </c>
      <c r="U308" s="1" t="str">
        <f t="shared" ca="1" si="67"/>
        <v>S318</v>
      </c>
      <c r="V308" s="11">
        <f t="shared" ca="1" si="68"/>
        <v>47.882222222222225</v>
      </c>
      <c r="W308" s="11"/>
      <c r="X308" s="11"/>
      <c r="Y308" s="12">
        <f ca="1">IF(V308&lt;&gt;"",IF(ABS($R308)&lt;0.8*Analyse!$AO$8/2,ABS($V308-$S308)/(INDIRECT($X$5)/100),""),"")</f>
        <v>3.2304010102350025E-2</v>
      </c>
      <c r="AL308" s="1"/>
      <c r="AM308" s="2"/>
    </row>
    <row r="309" spans="2:39" x14ac:dyDescent="0.2">
      <c r="B309">
        <v>-0.28999999999999998</v>
      </c>
      <c r="C309">
        <v>47.82</v>
      </c>
      <c r="D309" s="13">
        <f ca="1">IF(B309&lt;&gt;"",TRUNC(B309-Analyse!$AP$8,2),"")</f>
        <v>-0.39</v>
      </c>
      <c r="F309" s="1">
        <f t="shared" ca="1" si="69"/>
        <v>-0.4</v>
      </c>
      <c r="G309" s="12">
        <f ca="1">IF(F309&lt;&gt;"",ROW($D$5)+MATCH(F309,INDIRECT(Analyse!$AR$8):INDIRECT(Analyse!$AS$8)),"")</f>
        <v>309</v>
      </c>
      <c r="H309" s="1" t="str">
        <f t="shared" ca="1" si="56"/>
        <v>D309</v>
      </c>
      <c r="I309" s="1" t="str">
        <f t="shared" ca="1" si="57"/>
        <v>D308</v>
      </c>
      <c r="J309" s="1" t="str">
        <f t="shared" ca="1" si="58"/>
        <v>C309</v>
      </c>
      <c r="K309" s="1" t="str">
        <f t="shared" ca="1" si="59"/>
        <v>C308</v>
      </c>
      <c r="L309" s="10">
        <f t="shared" ca="1" si="60"/>
        <v>3.0000000000001137E-2</v>
      </c>
      <c r="M309" s="10">
        <f t="shared" ca="1" si="61"/>
        <v>-9.9999999999999978E-2</v>
      </c>
      <c r="N309" s="2">
        <f t="shared" ca="1" si="62"/>
        <v>-0.30000000000001142</v>
      </c>
      <c r="O309" s="10">
        <f t="shared" ca="1" si="63"/>
        <v>47.702999999999996</v>
      </c>
      <c r="P309" s="2">
        <f t="shared" ca="1" si="64"/>
        <v>47.823</v>
      </c>
      <c r="R309" s="1">
        <f t="shared" ca="1" si="65"/>
        <v>-0.4</v>
      </c>
      <c r="S309" s="2">
        <f t="shared" ca="1" si="66"/>
        <v>47.823</v>
      </c>
      <c r="T309" s="1">
        <f ca="1">IF(R309&lt;0,MATCH(ABS(R309),$R311:$R$1000,0)+ROW($R311)-1,"")</f>
        <v>317</v>
      </c>
      <c r="U309" s="1" t="str">
        <f t="shared" ca="1" si="67"/>
        <v>S317</v>
      </c>
      <c r="V309" s="11">
        <f t="shared" ca="1" si="68"/>
        <v>47.942727272727275</v>
      </c>
      <c r="W309" s="11"/>
      <c r="X309" s="11"/>
      <c r="Y309" s="12">
        <f ca="1">IF(V309&lt;&gt;"",IF(ABS($R309)&lt;0.8*Analyse!$AO$8/2,ABS($V309-$S309)/(INDIRECT($X$5)/100),""),"")</f>
        <v>0.24863599463837743</v>
      </c>
      <c r="AL309" s="1"/>
      <c r="AM309" s="2"/>
    </row>
    <row r="310" spans="2:39" x14ac:dyDescent="0.2">
      <c r="B310">
        <v>-0.2</v>
      </c>
      <c r="C310">
        <v>48.11</v>
      </c>
      <c r="D310" s="13">
        <f ca="1">IF(B310&lt;&gt;"",TRUNC(B310-Analyse!$AP$8,2),"")</f>
        <v>-0.3</v>
      </c>
      <c r="F310" s="1">
        <f t="shared" ca="1" si="69"/>
        <v>-0.3</v>
      </c>
      <c r="G310" s="12">
        <f ca="1">IF(F310&lt;&gt;"",ROW($D$5)+MATCH(F310,INDIRECT(Analyse!$AR$8):INDIRECT(Analyse!$AS$8)),"")</f>
        <v>311</v>
      </c>
      <c r="H310" s="1" t="str">
        <f t="shared" ca="1" si="56"/>
        <v>D311</v>
      </c>
      <c r="I310" s="1" t="str">
        <f t="shared" ca="1" si="57"/>
        <v>D310</v>
      </c>
      <c r="J310" s="1" t="str">
        <f t="shared" ca="1" si="58"/>
        <v>C311</v>
      </c>
      <c r="K310" s="1" t="str">
        <f t="shared" ca="1" si="59"/>
        <v>C310</v>
      </c>
      <c r="L310" s="10">
        <f t="shared" ca="1" si="60"/>
        <v>0.18999999999999773</v>
      </c>
      <c r="M310" s="10">
        <f t="shared" ca="1" si="61"/>
        <v>-9.9999999999999978E-2</v>
      </c>
      <c r="N310" s="2">
        <f t="shared" ca="1" si="62"/>
        <v>-1.8999999999999777</v>
      </c>
      <c r="O310" s="10">
        <f t="shared" ca="1" si="63"/>
        <v>47.540000000000006</v>
      </c>
      <c r="P310" s="2">
        <f t="shared" ca="1" si="64"/>
        <v>48.11</v>
      </c>
      <c r="R310" s="1">
        <f t="shared" ca="1" si="65"/>
        <v>-0.3</v>
      </c>
      <c r="S310" s="2">
        <f t="shared" ca="1" si="66"/>
        <v>48.11</v>
      </c>
      <c r="T310" s="1">
        <f ca="1">IF(R310&lt;0,MATCH(ABS(R310),$R312:$R$1000,0)+ROW($R312)-1,"")</f>
        <v>316</v>
      </c>
      <c r="U310" s="1" t="str">
        <f t="shared" ca="1" si="67"/>
        <v>S316</v>
      </c>
      <c r="V310" s="11">
        <f t="shared" ca="1" si="68"/>
        <v>48.03</v>
      </c>
      <c r="W310" s="11"/>
      <c r="X310" s="11"/>
      <c r="Y310" s="12">
        <f ca="1">IF(V310&lt;&gt;"",IF(ABS($R310)&lt;0.8*Analyse!$AO$8/2,ABS($V310-$S310)/(INDIRECT($X$5)/100),""),"")</f>
        <v>0.16613490909777062</v>
      </c>
      <c r="AL310" s="1"/>
      <c r="AM310" s="2"/>
    </row>
    <row r="311" spans="2:39" x14ac:dyDescent="0.2">
      <c r="B311">
        <v>-0.1</v>
      </c>
      <c r="C311">
        <v>47.92</v>
      </c>
      <c r="D311" s="13">
        <f ca="1">IF(B311&lt;&gt;"",TRUNC(B311-Analyse!$AP$8,2),"")</f>
        <v>-0.2</v>
      </c>
      <c r="F311" s="1">
        <f t="shared" ca="1" si="69"/>
        <v>-0.2</v>
      </c>
      <c r="G311" s="12">
        <f ca="1">IF(F311&lt;&gt;"",ROW($D$5)+MATCH(F311,INDIRECT(Analyse!$AR$8):INDIRECT(Analyse!$AS$8)),"")</f>
        <v>312</v>
      </c>
      <c r="H311" s="1" t="str">
        <f t="shared" ca="1" si="56"/>
        <v>D312</v>
      </c>
      <c r="I311" s="1" t="str">
        <f t="shared" ca="1" si="57"/>
        <v>D311</v>
      </c>
      <c r="J311" s="1" t="str">
        <f t="shared" ca="1" si="58"/>
        <v>C312</v>
      </c>
      <c r="K311" s="1" t="str">
        <f t="shared" ca="1" si="59"/>
        <v>C311</v>
      </c>
      <c r="L311" s="10">
        <f t="shared" ca="1" si="60"/>
        <v>-0.23999999999999488</v>
      </c>
      <c r="M311" s="10">
        <f t="shared" ca="1" si="61"/>
        <v>-9.0000000000000011E-2</v>
      </c>
      <c r="N311" s="2">
        <f t="shared" ca="1" si="62"/>
        <v>2.6666666666666097</v>
      </c>
      <c r="O311" s="10">
        <f t="shared" ca="1" si="63"/>
        <v>48.453333333333326</v>
      </c>
      <c r="P311" s="2">
        <f t="shared" ca="1" si="64"/>
        <v>47.92</v>
      </c>
      <c r="R311" s="1">
        <f t="shared" ca="1" si="65"/>
        <v>-0.2</v>
      </c>
      <c r="S311" s="2">
        <f t="shared" ca="1" si="66"/>
        <v>47.92</v>
      </c>
      <c r="T311" s="1">
        <f ca="1">IF(R311&lt;0,MATCH(ABS(R311),$R313:$R$1000,0)+ROW($R313)-1,"")</f>
        <v>315</v>
      </c>
      <c r="U311" s="1" t="str">
        <f t="shared" ca="1" si="67"/>
        <v>S315</v>
      </c>
      <c r="V311" s="11">
        <f t="shared" ca="1" si="68"/>
        <v>47.99</v>
      </c>
      <c r="W311" s="11"/>
      <c r="X311" s="11"/>
      <c r="Y311" s="12">
        <f ca="1">IF(V311&lt;&gt;"",IF(ABS($R311)&lt;0.8*Analyse!$AO$8/2,ABS($V311-$S311)/(INDIRECT($X$5)/100),""),"")</f>
        <v>0.14536804546055299</v>
      </c>
      <c r="AL311" s="1"/>
      <c r="AM311" s="2"/>
    </row>
    <row r="312" spans="2:39" x14ac:dyDescent="0.2">
      <c r="B312">
        <v>-0.01</v>
      </c>
      <c r="C312">
        <v>48.16</v>
      </c>
      <c r="D312" s="13">
        <f ca="1">IF(B312&lt;&gt;"",TRUNC(B312-Analyse!$AP$8,2),"")</f>
        <v>-0.11</v>
      </c>
      <c r="F312" s="1">
        <f t="shared" ca="1" si="69"/>
        <v>-0.1</v>
      </c>
      <c r="G312" s="12">
        <f ca="1">IF(F312&lt;&gt;"",ROW($D$5)+MATCH(F312,INDIRECT(Analyse!$AR$8):INDIRECT(Analyse!$AS$8)),"")</f>
        <v>313</v>
      </c>
      <c r="H312" s="1" t="str">
        <f t="shared" ca="1" si="56"/>
        <v>D313</v>
      </c>
      <c r="I312" s="1" t="str">
        <f t="shared" ca="1" si="57"/>
        <v>D312</v>
      </c>
      <c r="J312" s="1" t="str">
        <f t="shared" ca="1" si="58"/>
        <v>C313</v>
      </c>
      <c r="K312" s="1" t="str">
        <f t="shared" ca="1" si="59"/>
        <v>C312</v>
      </c>
      <c r="L312" s="10">
        <f t="shared" ca="1" si="60"/>
        <v>0.28999999999999915</v>
      </c>
      <c r="M312" s="10">
        <f t="shared" ca="1" si="61"/>
        <v>-0.11</v>
      </c>
      <c r="N312" s="2">
        <f t="shared" ca="1" si="62"/>
        <v>-2.6363636363636287</v>
      </c>
      <c r="O312" s="10">
        <f t="shared" ca="1" si="63"/>
        <v>47.87</v>
      </c>
      <c r="P312" s="2">
        <f t="shared" ca="1" si="64"/>
        <v>48.133636363636363</v>
      </c>
      <c r="R312" s="1">
        <f t="shared" ca="1" si="65"/>
        <v>-0.1</v>
      </c>
      <c r="S312" s="2">
        <f t="shared" ca="1" si="66"/>
        <v>48.133636363636363</v>
      </c>
      <c r="T312" s="1">
        <f ca="1">IF(R312&lt;0,MATCH(ABS(R312),$R314:$R$1000,0)+ROW($R314)-1,"")</f>
        <v>314</v>
      </c>
      <c r="U312" s="1" t="str">
        <f t="shared" ca="1" si="67"/>
        <v>S314</v>
      </c>
      <c r="V312" s="11">
        <f t="shared" ca="1" si="68"/>
        <v>48.153636363636366</v>
      </c>
      <c r="W312" s="11"/>
      <c r="X312" s="11"/>
      <c r="Y312" s="12">
        <f ca="1">IF(V312&lt;&gt;"",IF(ABS($R312)&lt;0.8*Analyse!$AO$8/2,ABS($V312-$S312)/(INDIRECT($X$5)/100),""),"")</f>
        <v>4.1533727274450032E-2</v>
      </c>
      <c r="AL312" s="1"/>
      <c r="AM312" s="2"/>
    </row>
    <row r="313" spans="2:39" x14ac:dyDescent="0.2">
      <c r="B313">
        <v>0.1</v>
      </c>
      <c r="C313">
        <v>47.87</v>
      </c>
      <c r="D313" s="13">
        <f ca="1">IF(B313&lt;&gt;"",TRUNC(B313-Analyse!$AP$8,2),"")</f>
        <v>0</v>
      </c>
      <c r="F313" s="1">
        <f t="shared" ca="1" si="69"/>
        <v>0</v>
      </c>
      <c r="G313" s="12">
        <f ca="1">IF(F313&lt;&gt;"",ROW($D$5)+MATCH(F313,INDIRECT(Analyse!$AR$8):INDIRECT(Analyse!$AS$8)),"")</f>
        <v>314</v>
      </c>
      <c r="H313" s="1" t="str">
        <f t="shared" ca="1" si="56"/>
        <v>D314</v>
      </c>
      <c r="I313" s="1" t="str">
        <f t="shared" ca="1" si="57"/>
        <v>D313</v>
      </c>
      <c r="J313" s="1" t="str">
        <f t="shared" ca="1" si="58"/>
        <v>C314</v>
      </c>
      <c r="K313" s="1" t="str">
        <f t="shared" ca="1" si="59"/>
        <v>C313</v>
      </c>
      <c r="L313" s="10">
        <f t="shared" ca="1" si="60"/>
        <v>-0.30000000000000426</v>
      </c>
      <c r="M313" s="10">
        <f t="shared" ca="1" si="61"/>
        <v>-0.09</v>
      </c>
      <c r="N313" s="2">
        <f t="shared" ca="1" si="62"/>
        <v>3.333333333333381</v>
      </c>
      <c r="O313" s="10">
        <f t="shared" ca="1" si="63"/>
        <v>47.87</v>
      </c>
      <c r="P313" s="2">
        <f t="shared" ca="1" si="64"/>
        <v>47.87</v>
      </c>
      <c r="R313" s="1">
        <f t="shared" ca="1" si="65"/>
        <v>0</v>
      </c>
      <c r="S313" s="2">
        <f t="shared" ca="1" si="66"/>
        <v>47.87</v>
      </c>
      <c r="T313" s="1" t="str">
        <f ca="1">IF(R313&lt;0,MATCH(ABS(R313),$R315:$R$1000,0)+ROW($R315)-1,"")</f>
        <v/>
      </c>
      <c r="U313" s="1" t="str">
        <f t="shared" ca="1" si="67"/>
        <v/>
      </c>
      <c r="V313" s="11" t="str">
        <f t="shared" ca="1" si="68"/>
        <v/>
      </c>
      <c r="W313" s="11"/>
      <c r="X313" s="11"/>
      <c r="Y313" s="12" t="str">
        <f ca="1">IF(V313&lt;&gt;"",IF(ABS($R313)&lt;0.8*Analyse!$AO$8/2,ABS($V313-$S313)/(INDIRECT($X$5)/100),""),"")</f>
        <v/>
      </c>
      <c r="AL313" s="1"/>
      <c r="AM313" s="2"/>
    </row>
    <row r="314" spans="2:39" x14ac:dyDescent="0.2">
      <c r="B314">
        <v>0.2</v>
      </c>
      <c r="C314">
        <v>48.17</v>
      </c>
      <c r="D314" s="13">
        <f ca="1">IF(B314&lt;&gt;"",TRUNC(B314-Analyse!$AP$8,2),"")</f>
        <v>0.09</v>
      </c>
      <c r="F314" s="1">
        <f t="shared" ca="1" si="69"/>
        <v>0.1</v>
      </c>
      <c r="G314" s="12">
        <f ca="1">IF(F314&lt;&gt;"",ROW($D$5)+MATCH(F314,INDIRECT(Analyse!$AR$8):INDIRECT(Analyse!$AS$8)),"")</f>
        <v>315</v>
      </c>
      <c r="H314" s="1" t="str">
        <f t="shared" ca="1" si="56"/>
        <v>D315</v>
      </c>
      <c r="I314" s="1" t="str">
        <f t="shared" ca="1" si="57"/>
        <v>D314</v>
      </c>
      <c r="J314" s="1" t="str">
        <f t="shared" ca="1" si="58"/>
        <v>C315</v>
      </c>
      <c r="K314" s="1" t="str">
        <f t="shared" ca="1" si="59"/>
        <v>C314</v>
      </c>
      <c r="L314" s="10">
        <f t="shared" ca="1" si="60"/>
        <v>0.17999999999999972</v>
      </c>
      <c r="M314" s="10">
        <f t="shared" ca="1" si="61"/>
        <v>-0.11000000000000001</v>
      </c>
      <c r="N314" s="2">
        <f t="shared" ca="1" si="62"/>
        <v>-1.6363636363636336</v>
      </c>
      <c r="O314" s="10">
        <f t="shared" ca="1" si="63"/>
        <v>48.31727272727273</v>
      </c>
      <c r="P314" s="2">
        <f t="shared" ca="1" si="64"/>
        <v>48.153636363636366</v>
      </c>
      <c r="R314" s="1">
        <f t="shared" ca="1" si="65"/>
        <v>0.1</v>
      </c>
      <c r="S314" s="2">
        <f t="shared" ca="1" si="66"/>
        <v>48.153636363636366</v>
      </c>
      <c r="T314" s="1" t="str">
        <f ca="1">IF(R314&lt;0,MATCH(ABS(R314),$R316:$R$1000,0)+ROW($R316)-1,"")</f>
        <v/>
      </c>
      <c r="U314" s="1" t="str">
        <f t="shared" ca="1" si="67"/>
        <v/>
      </c>
      <c r="V314" s="11" t="str">
        <f t="shared" ca="1" si="68"/>
        <v/>
      </c>
      <c r="W314" s="11"/>
      <c r="X314" s="11"/>
      <c r="Y314" s="12" t="str">
        <f ca="1">IF(V314&lt;&gt;"",IF(ABS($R314)&lt;0.8*Analyse!$AO$8/2,ABS($V314-$S314)/(INDIRECT($X$5)/100),""),"")</f>
        <v/>
      </c>
      <c r="AL314" s="1"/>
      <c r="AM314" s="2"/>
    </row>
    <row r="315" spans="2:39" x14ac:dyDescent="0.2">
      <c r="B315">
        <v>0.31</v>
      </c>
      <c r="C315">
        <v>47.99</v>
      </c>
      <c r="D315" s="13">
        <f ca="1">IF(B315&lt;&gt;"",TRUNC(B315-Analyse!$AP$8,2),"")</f>
        <v>0.2</v>
      </c>
      <c r="F315" s="1">
        <f t="shared" ca="1" si="69"/>
        <v>0.2</v>
      </c>
      <c r="G315" s="12">
        <f ca="1">IF(F315&lt;&gt;"",ROW($D$5)+MATCH(F315,INDIRECT(Analyse!$AR$8):INDIRECT(Analyse!$AS$8)),"")</f>
        <v>316</v>
      </c>
      <c r="H315" s="1" t="str">
        <f t="shared" ca="1" si="56"/>
        <v>D316</v>
      </c>
      <c r="I315" s="1" t="str">
        <f t="shared" ca="1" si="57"/>
        <v>D315</v>
      </c>
      <c r="J315" s="1" t="str">
        <f t="shared" ca="1" si="58"/>
        <v>C316</v>
      </c>
      <c r="K315" s="1" t="str">
        <f t="shared" ca="1" si="59"/>
        <v>C315</v>
      </c>
      <c r="L315" s="10">
        <f t="shared" ca="1" si="60"/>
        <v>-5.9999999999995168E-2</v>
      </c>
      <c r="M315" s="10">
        <f t="shared" ca="1" si="61"/>
        <v>-8.0000000000000016E-2</v>
      </c>
      <c r="N315" s="2">
        <f t="shared" ca="1" si="62"/>
        <v>0.74999999999993949</v>
      </c>
      <c r="O315" s="10">
        <f t="shared" ca="1" si="63"/>
        <v>47.840000000000018</v>
      </c>
      <c r="P315" s="2">
        <f t="shared" ca="1" si="64"/>
        <v>47.99</v>
      </c>
      <c r="R315" s="1">
        <f t="shared" ca="1" si="65"/>
        <v>0.2</v>
      </c>
      <c r="S315" s="2">
        <f t="shared" ca="1" si="66"/>
        <v>47.99</v>
      </c>
      <c r="T315" s="1" t="str">
        <f ca="1">IF(R315&lt;0,MATCH(ABS(R315),$R317:$R$1000,0)+ROW($R317)-1,"")</f>
        <v/>
      </c>
      <c r="U315" s="1" t="str">
        <f t="shared" ca="1" si="67"/>
        <v/>
      </c>
      <c r="V315" s="11" t="str">
        <f t="shared" ca="1" si="68"/>
        <v/>
      </c>
      <c r="W315" s="11"/>
      <c r="X315" s="11"/>
      <c r="Y315" s="12" t="str">
        <f ca="1">IF(V315&lt;&gt;"",IF(ABS($R315)&lt;0.8*Analyse!$AO$8/2,ABS($V315-$S315)/(INDIRECT($X$5)/100),""),"")</f>
        <v/>
      </c>
      <c r="AL315" s="1"/>
      <c r="AM315" s="2"/>
    </row>
    <row r="316" spans="2:39" x14ac:dyDescent="0.2">
      <c r="B316">
        <v>0.39</v>
      </c>
      <c r="C316">
        <v>48.05</v>
      </c>
      <c r="D316" s="13">
        <f ca="1">IF(B316&lt;&gt;"",TRUNC(B316-Analyse!$AP$8,2),"")</f>
        <v>0.28000000000000003</v>
      </c>
      <c r="F316" s="1">
        <f t="shared" ca="1" si="69"/>
        <v>0.3</v>
      </c>
      <c r="G316" s="12">
        <f ca="1">IF(F316&lt;&gt;"",ROW($D$5)+MATCH(F316,INDIRECT(Analyse!$AR$8):INDIRECT(Analyse!$AS$8)),"")</f>
        <v>317</v>
      </c>
      <c r="H316" s="1" t="str">
        <f t="shared" ca="1" si="56"/>
        <v>D317</v>
      </c>
      <c r="I316" s="1" t="str">
        <f t="shared" ca="1" si="57"/>
        <v>D316</v>
      </c>
      <c r="J316" s="1" t="str">
        <f t="shared" ca="1" si="58"/>
        <v>C317</v>
      </c>
      <c r="K316" s="1" t="str">
        <f t="shared" ca="1" si="59"/>
        <v>C316</v>
      </c>
      <c r="L316" s="10">
        <f t="shared" ca="1" si="60"/>
        <v>9.9999999999994316E-2</v>
      </c>
      <c r="M316" s="10">
        <f t="shared" ca="1" si="61"/>
        <v>-9.9999999999999978E-2</v>
      </c>
      <c r="N316" s="2">
        <f t="shared" ca="1" si="62"/>
        <v>-0.99999999999994338</v>
      </c>
      <c r="O316" s="10">
        <f t="shared" ca="1" si="63"/>
        <v>48.329999999999984</v>
      </c>
      <c r="P316" s="2">
        <f t="shared" ca="1" si="64"/>
        <v>48.03</v>
      </c>
      <c r="R316" s="1">
        <f t="shared" ca="1" si="65"/>
        <v>0.3</v>
      </c>
      <c r="S316" s="2">
        <f t="shared" ca="1" si="66"/>
        <v>48.03</v>
      </c>
      <c r="T316" s="1" t="str">
        <f ca="1">IF(R316&lt;0,MATCH(ABS(R316),$R318:$R$1000,0)+ROW($R318)-1,"")</f>
        <v/>
      </c>
      <c r="U316" s="1" t="str">
        <f t="shared" ca="1" si="67"/>
        <v/>
      </c>
      <c r="V316" s="11" t="str">
        <f t="shared" ca="1" si="68"/>
        <v/>
      </c>
      <c r="W316" s="11"/>
      <c r="X316" s="11"/>
      <c r="Y316" s="12" t="str">
        <f ca="1">IF(V316&lt;&gt;"",IF(ABS($R316)&lt;0.8*Analyse!$AO$8/2,ABS($V316-$S316)/(INDIRECT($X$5)/100),""),"")</f>
        <v/>
      </c>
      <c r="AL316" s="1"/>
      <c r="AM316" s="2"/>
    </row>
    <row r="317" spans="2:39" x14ac:dyDescent="0.2">
      <c r="B317">
        <v>0.49</v>
      </c>
      <c r="C317">
        <v>47.95</v>
      </c>
      <c r="D317" s="13">
        <f ca="1">IF(B317&lt;&gt;"",TRUNC(B317-Analyse!$AP$8,2),"")</f>
        <v>0.38</v>
      </c>
      <c r="F317" s="1">
        <f t="shared" ca="1" si="69"/>
        <v>0.4</v>
      </c>
      <c r="G317" s="12">
        <f ca="1">IF(F317&lt;&gt;"",ROW($D$5)+MATCH(F317,INDIRECT(Analyse!$AR$8):INDIRECT(Analyse!$AS$8)),"")</f>
        <v>318</v>
      </c>
      <c r="H317" s="1" t="str">
        <f t="shared" ca="1" si="56"/>
        <v>D318</v>
      </c>
      <c r="I317" s="1" t="str">
        <f t="shared" ca="1" si="57"/>
        <v>D317</v>
      </c>
      <c r="J317" s="1" t="str">
        <f t="shared" ca="1" si="58"/>
        <v>C318</v>
      </c>
      <c r="K317" s="1" t="str">
        <f t="shared" ca="1" si="59"/>
        <v>C317</v>
      </c>
      <c r="L317" s="10">
        <f t="shared" ca="1" si="60"/>
        <v>4.0000000000006253E-2</v>
      </c>
      <c r="M317" s="10">
        <f t="shared" ca="1" si="61"/>
        <v>-0.10999999999999999</v>
      </c>
      <c r="N317" s="2">
        <f t="shared" ca="1" si="62"/>
        <v>-0.36363636363642055</v>
      </c>
      <c r="O317" s="10">
        <f t="shared" ca="1" si="63"/>
        <v>48.088181818181845</v>
      </c>
      <c r="P317" s="2">
        <f t="shared" ca="1" si="64"/>
        <v>47.942727272727275</v>
      </c>
      <c r="R317" s="1">
        <f t="shared" ca="1" si="65"/>
        <v>0.4</v>
      </c>
      <c r="S317" s="2">
        <f t="shared" ca="1" si="66"/>
        <v>47.942727272727275</v>
      </c>
      <c r="T317" s="1" t="str">
        <f ca="1">IF(R317&lt;0,MATCH(ABS(R317),$R319:$R$1000,0)+ROW($R319)-1,"")</f>
        <v/>
      </c>
      <c r="U317" s="1" t="str">
        <f t="shared" ca="1" si="67"/>
        <v/>
      </c>
      <c r="V317" s="11" t="str">
        <f t="shared" ca="1" si="68"/>
        <v/>
      </c>
      <c r="W317" s="11"/>
      <c r="X317" s="11"/>
      <c r="Y317" s="12" t="str">
        <f ca="1">IF(V317&lt;&gt;"",IF(ABS($R317)&lt;0.8*Analyse!$AO$8/2,ABS($V317-$S317)/(INDIRECT($X$5)/100),""),"")</f>
        <v/>
      </c>
      <c r="AL317" s="1"/>
      <c r="AM317" s="2"/>
    </row>
    <row r="318" spans="2:39" x14ac:dyDescent="0.2">
      <c r="B318">
        <v>0.6</v>
      </c>
      <c r="C318">
        <v>47.91</v>
      </c>
      <c r="D318" s="13">
        <f ca="1">IF(B318&lt;&gt;"",TRUNC(B318-Analyse!$AP$8,2),"")</f>
        <v>0.49</v>
      </c>
      <c r="F318" s="1">
        <f t="shared" ca="1" si="69"/>
        <v>0.5</v>
      </c>
      <c r="G318" s="12">
        <f ca="1">IF(F318&lt;&gt;"",ROW($D$5)+MATCH(F318,INDIRECT(Analyse!$AR$8):INDIRECT(Analyse!$AS$8)),"")</f>
        <v>319</v>
      </c>
      <c r="H318" s="1" t="str">
        <f t="shared" ca="1" si="56"/>
        <v>D319</v>
      </c>
      <c r="I318" s="1" t="str">
        <f t="shared" ca="1" si="57"/>
        <v>D318</v>
      </c>
      <c r="J318" s="1" t="str">
        <f t="shared" ca="1" si="58"/>
        <v>C319</v>
      </c>
      <c r="K318" s="1" t="str">
        <f t="shared" ca="1" si="59"/>
        <v>C318</v>
      </c>
      <c r="L318" s="10">
        <f t="shared" ca="1" si="60"/>
        <v>0.25</v>
      </c>
      <c r="M318" s="10">
        <f t="shared" ca="1" si="61"/>
        <v>-8.9999999999999969E-2</v>
      </c>
      <c r="N318" s="2">
        <f t="shared" ca="1" si="62"/>
        <v>-2.7777777777777786</v>
      </c>
      <c r="O318" s="10">
        <f t="shared" ca="1" si="63"/>
        <v>49.271111111111111</v>
      </c>
      <c r="P318" s="2">
        <f t="shared" ca="1" si="64"/>
        <v>47.882222222222225</v>
      </c>
      <c r="R318" s="1">
        <f t="shared" ca="1" si="65"/>
        <v>0.5</v>
      </c>
      <c r="S318" s="2">
        <f t="shared" ca="1" si="66"/>
        <v>47.882222222222225</v>
      </c>
      <c r="T318" s="1" t="str">
        <f ca="1">IF(R318&lt;0,MATCH(ABS(R318),$R320:$R$1000,0)+ROW($R320)-1,"")</f>
        <v/>
      </c>
      <c r="U318" s="1" t="str">
        <f t="shared" ca="1" si="67"/>
        <v/>
      </c>
      <c r="V318" s="11" t="str">
        <f t="shared" ca="1" si="68"/>
        <v/>
      </c>
      <c r="W318" s="11"/>
      <c r="X318" s="11"/>
      <c r="Y318" s="12" t="str">
        <f ca="1">IF(V318&lt;&gt;"",IF(ABS($R318)&lt;0.8*Analyse!$AO$8/2,ABS($V318-$S318)/(INDIRECT($X$5)/100),""),"")</f>
        <v/>
      </c>
      <c r="AL318" s="1"/>
      <c r="AM318" s="2"/>
    </row>
    <row r="319" spans="2:39" x14ac:dyDescent="0.2">
      <c r="B319">
        <v>0.69</v>
      </c>
      <c r="C319">
        <v>47.66</v>
      </c>
      <c r="D319" s="13">
        <f ca="1">IF(B319&lt;&gt;"",TRUNC(B319-Analyse!$AP$8,2),"")</f>
        <v>0.57999999999999996</v>
      </c>
      <c r="F319" s="1">
        <f t="shared" ca="1" si="69"/>
        <v>0.6</v>
      </c>
      <c r="G319" s="12">
        <f ca="1">IF(F319&lt;&gt;"",ROW($D$5)+MATCH(F319,INDIRECT(Analyse!$AR$8):INDIRECT(Analyse!$AS$8)),"")</f>
        <v>320</v>
      </c>
      <c r="H319" s="1" t="str">
        <f t="shared" ca="1" si="56"/>
        <v>D320</v>
      </c>
      <c r="I319" s="1" t="str">
        <f t="shared" ca="1" si="57"/>
        <v>D319</v>
      </c>
      <c r="J319" s="1" t="str">
        <f t="shared" ca="1" si="58"/>
        <v>C320</v>
      </c>
      <c r="K319" s="1" t="str">
        <f t="shared" ca="1" si="59"/>
        <v>C319</v>
      </c>
      <c r="L319" s="10">
        <f t="shared" ca="1" si="60"/>
        <v>-0.12000000000000455</v>
      </c>
      <c r="M319" s="10">
        <f t="shared" ca="1" si="61"/>
        <v>-0.10000000000000009</v>
      </c>
      <c r="N319" s="2">
        <f t="shared" ca="1" si="62"/>
        <v>1.2000000000000444</v>
      </c>
      <c r="O319" s="10">
        <f t="shared" ca="1" si="63"/>
        <v>46.96399999999997</v>
      </c>
      <c r="P319" s="2">
        <f t="shared" ca="1" si="64"/>
        <v>47.683999999999997</v>
      </c>
      <c r="R319" s="1">
        <f t="shared" ca="1" si="65"/>
        <v>0.6</v>
      </c>
      <c r="S319" s="2">
        <f t="shared" ca="1" si="66"/>
        <v>47.683999999999997</v>
      </c>
      <c r="T319" s="1" t="str">
        <f ca="1">IF(R319&lt;0,MATCH(ABS(R319),$R321:$R$1000,0)+ROW($R321)-1,"")</f>
        <v/>
      </c>
      <c r="U319" s="1" t="str">
        <f t="shared" ca="1" si="67"/>
        <v/>
      </c>
      <c r="V319" s="11" t="str">
        <f t="shared" ca="1" si="68"/>
        <v/>
      </c>
      <c r="W319" s="11"/>
      <c r="X319" s="11"/>
      <c r="Y319" s="12" t="str">
        <f ca="1">IF(V319&lt;&gt;"",IF(ABS($R319)&lt;0.8*Analyse!$AO$8/2,ABS($V319-$S319)/(INDIRECT($X$5)/100),""),"")</f>
        <v/>
      </c>
      <c r="AL319" s="1"/>
      <c r="AM319" s="2"/>
    </row>
    <row r="320" spans="2:39" x14ac:dyDescent="0.2">
      <c r="B320">
        <v>0.79</v>
      </c>
      <c r="C320">
        <v>47.78</v>
      </c>
      <c r="D320" s="13">
        <f ca="1">IF(B320&lt;&gt;"",TRUNC(B320-Analyse!$AP$8,2),"")</f>
        <v>0.68</v>
      </c>
      <c r="F320" s="1">
        <f t="shared" ca="1" si="69"/>
        <v>0.7</v>
      </c>
      <c r="G320" s="12">
        <f ca="1">IF(F320&lt;&gt;"",ROW($D$5)+MATCH(F320,INDIRECT(Analyse!$AR$8):INDIRECT(Analyse!$AS$8)),"")</f>
        <v>321</v>
      </c>
      <c r="H320" s="1" t="str">
        <f t="shared" ca="1" si="56"/>
        <v>D321</v>
      </c>
      <c r="I320" s="1" t="str">
        <f t="shared" ca="1" si="57"/>
        <v>D320</v>
      </c>
      <c r="J320" s="1" t="str">
        <f t="shared" ca="1" si="58"/>
        <v>C321</v>
      </c>
      <c r="K320" s="1" t="str">
        <f t="shared" ca="1" si="59"/>
        <v>C320</v>
      </c>
      <c r="L320" s="10">
        <f t="shared" ca="1" si="60"/>
        <v>-0.46999999999999886</v>
      </c>
      <c r="M320" s="10">
        <f t="shared" ca="1" si="61"/>
        <v>-9.9999999999999978E-2</v>
      </c>
      <c r="N320" s="2">
        <f t="shared" ca="1" si="62"/>
        <v>4.6999999999999895</v>
      </c>
      <c r="O320" s="10">
        <f t="shared" ca="1" si="63"/>
        <v>44.58400000000001</v>
      </c>
      <c r="P320" s="2">
        <f t="shared" ca="1" si="64"/>
        <v>47.874000000000002</v>
      </c>
      <c r="R320" s="1">
        <f t="shared" ca="1" si="65"/>
        <v>0.7</v>
      </c>
      <c r="S320" s="2">
        <f t="shared" ca="1" si="66"/>
        <v>47.874000000000002</v>
      </c>
      <c r="T320" s="1" t="str">
        <f ca="1">IF(R320&lt;0,MATCH(ABS(R320),$R322:$R$1000,0)+ROW($R322)-1,"")</f>
        <v/>
      </c>
      <c r="U320" s="1" t="str">
        <f t="shared" ca="1" si="67"/>
        <v/>
      </c>
      <c r="V320" s="11" t="str">
        <f t="shared" ca="1" si="68"/>
        <v/>
      </c>
      <c r="W320" s="11"/>
      <c r="X320" s="11"/>
      <c r="Y320" s="12" t="str">
        <f ca="1">IF(V320&lt;&gt;"",IF(ABS($R320)&lt;0.8*Analyse!$AO$8/2,ABS($V320-$S320)/(INDIRECT($X$5)/100),""),"")</f>
        <v/>
      </c>
      <c r="AL320" s="1"/>
      <c r="AM320" s="2"/>
    </row>
    <row r="321" spans="2:39" x14ac:dyDescent="0.2">
      <c r="B321">
        <v>0.89</v>
      </c>
      <c r="C321">
        <v>48.25</v>
      </c>
      <c r="D321" s="13">
        <f ca="1">IF(B321&lt;&gt;"",TRUNC(B321-Analyse!$AP$8,2),"")</f>
        <v>0.78</v>
      </c>
      <c r="F321" s="1">
        <f t="shared" ca="1" si="69"/>
        <v>0.8</v>
      </c>
      <c r="G321" s="12">
        <f ca="1">IF(F321&lt;&gt;"",ROW($D$5)+MATCH(F321,INDIRECT(Analyse!$AR$8):INDIRECT(Analyse!$AS$8)),"")</f>
        <v>322</v>
      </c>
      <c r="H321" s="1" t="str">
        <f t="shared" ca="1" si="56"/>
        <v>D322</v>
      </c>
      <c r="I321" s="1" t="str">
        <f t="shared" ca="1" si="57"/>
        <v>D321</v>
      </c>
      <c r="J321" s="1" t="str">
        <f t="shared" ca="1" si="58"/>
        <v>C322</v>
      </c>
      <c r="K321" s="1" t="str">
        <f t="shared" ca="1" si="59"/>
        <v>C321</v>
      </c>
      <c r="L321" s="10">
        <f t="shared" ca="1" si="60"/>
        <v>7.0000000000000284E-2</v>
      </c>
      <c r="M321" s="10">
        <f t="shared" ca="1" si="61"/>
        <v>-0.12</v>
      </c>
      <c r="N321" s="2">
        <f t="shared" ca="1" si="62"/>
        <v>-0.5833333333333357</v>
      </c>
      <c r="O321" s="10">
        <f t="shared" ca="1" si="63"/>
        <v>48.704999999999998</v>
      </c>
      <c r="P321" s="2">
        <f t="shared" ca="1" si="64"/>
        <v>48.23833333333333</v>
      </c>
      <c r="R321" s="1">
        <f t="shared" ca="1" si="65"/>
        <v>0.8</v>
      </c>
      <c r="S321" s="2">
        <f t="shared" ca="1" si="66"/>
        <v>48.23833333333333</v>
      </c>
      <c r="T321" s="1" t="str">
        <f ca="1">IF(R321&lt;0,MATCH(ABS(R321),$R323:$R$1000,0)+ROW($R323)-1,"")</f>
        <v/>
      </c>
      <c r="U321" s="1" t="str">
        <f t="shared" ca="1" si="67"/>
        <v/>
      </c>
      <c r="V321" s="11" t="str">
        <f t="shared" ca="1" si="68"/>
        <v/>
      </c>
      <c r="W321" s="11"/>
      <c r="X321" s="11"/>
      <c r="Y321" s="12" t="str">
        <f ca="1">IF(V321&lt;&gt;"",IF(ABS($R321)&lt;0.8*Analyse!$AO$8/2,ABS($V321-$S321)/(INDIRECT($X$5)/100),""),"")</f>
        <v/>
      </c>
      <c r="AL321" s="1"/>
      <c r="AM321" s="2"/>
    </row>
    <row r="322" spans="2:39" x14ac:dyDescent="0.2">
      <c r="B322">
        <v>1.01</v>
      </c>
      <c r="C322">
        <v>48.18</v>
      </c>
      <c r="D322" s="13">
        <f ca="1">IF(B322&lt;&gt;"",TRUNC(B322-Analyse!$AP$8,2),"")</f>
        <v>0.9</v>
      </c>
      <c r="F322" s="1">
        <f t="shared" ca="1" si="69"/>
        <v>0.9</v>
      </c>
      <c r="G322" s="12">
        <f ca="1">IF(F322&lt;&gt;"",ROW($D$5)+MATCH(F322,INDIRECT(Analyse!$AR$8):INDIRECT(Analyse!$AS$8)),"")</f>
        <v>323</v>
      </c>
      <c r="H322" s="1" t="str">
        <f t="shared" ca="1" si="56"/>
        <v>D323</v>
      </c>
      <c r="I322" s="1" t="str">
        <f t="shared" ca="1" si="57"/>
        <v>D322</v>
      </c>
      <c r="J322" s="1" t="str">
        <f t="shared" ca="1" si="58"/>
        <v>C323</v>
      </c>
      <c r="K322" s="1" t="str">
        <f t="shared" ca="1" si="59"/>
        <v>C322</v>
      </c>
      <c r="L322" s="10">
        <f t="shared" ca="1" si="60"/>
        <v>0.11999999999999744</v>
      </c>
      <c r="M322" s="10">
        <f t="shared" ca="1" si="61"/>
        <v>-7.999999999999996E-2</v>
      </c>
      <c r="N322" s="2">
        <f t="shared" ca="1" si="62"/>
        <v>-1.4999999999999687</v>
      </c>
      <c r="O322" s="10">
        <f t="shared" ca="1" si="63"/>
        <v>49.529999999999973</v>
      </c>
      <c r="P322" s="2">
        <f t="shared" ca="1" si="64"/>
        <v>48.18</v>
      </c>
      <c r="R322" s="1">
        <f t="shared" ca="1" si="65"/>
        <v>0.9</v>
      </c>
      <c r="S322" s="2">
        <f t="shared" ca="1" si="66"/>
        <v>48.18</v>
      </c>
      <c r="T322" s="1" t="str">
        <f ca="1">IF(R322&lt;0,MATCH(ABS(R322),$R324:$R$1000,0)+ROW($R324)-1,"")</f>
        <v/>
      </c>
      <c r="U322" s="1" t="str">
        <f t="shared" ca="1" si="67"/>
        <v/>
      </c>
      <c r="V322" s="11" t="str">
        <f t="shared" ca="1" si="68"/>
        <v/>
      </c>
      <c r="W322" s="11"/>
      <c r="X322" s="11"/>
      <c r="Y322" s="12" t="str">
        <f ca="1">IF(V322&lt;&gt;"",IF(ABS($R322)&lt;0.8*Analyse!$AO$8/2,ABS($V322-$S322)/(INDIRECT($X$5)/100),""),"")</f>
        <v/>
      </c>
      <c r="AL322" s="1"/>
      <c r="AM322" s="2"/>
    </row>
    <row r="323" spans="2:39" x14ac:dyDescent="0.2">
      <c r="B323">
        <v>1.0900000000000001</v>
      </c>
      <c r="C323">
        <v>48.06</v>
      </c>
      <c r="D323" s="13">
        <f ca="1">IF(B323&lt;&gt;"",TRUNC(B323-Analyse!$AP$8,2),"")</f>
        <v>0.98</v>
      </c>
      <c r="F323" s="1">
        <f t="shared" ca="1" si="69"/>
        <v>1</v>
      </c>
      <c r="G323" s="12">
        <f ca="1">IF(F323&lt;&gt;"",ROW($D$5)+MATCH(F323,INDIRECT(Analyse!$AR$8):INDIRECT(Analyse!$AS$8)),"")</f>
        <v>324</v>
      </c>
      <c r="H323" s="1" t="str">
        <f t="shared" ca="1" si="56"/>
        <v>D324</v>
      </c>
      <c r="I323" s="1" t="str">
        <f t="shared" ca="1" si="57"/>
        <v>D323</v>
      </c>
      <c r="J323" s="1" t="str">
        <f t="shared" ca="1" si="58"/>
        <v>C324</v>
      </c>
      <c r="K323" s="1" t="str">
        <f t="shared" ca="1" si="59"/>
        <v>C323</v>
      </c>
      <c r="L323" s="10">
        <f t="shared" ca="1" si="60"/>
        <v>0.21000000000000085</v>
      </c>
      <c r="M323" s="10">
        <f t="shared" ca="1" si="61"/>
        <v>-0.12000000000000011</v>
      </c>
      <c r="N323" s="2">
        <f t="shared" ca="1" si="62"/>
        <v>-1.7500000000000056</v>
      </c>
      <c r="O323" s="10">
        <f t="shared" ca="1" si="63"/>
        <v>49.775000000000006</v>
      </c>
      <c r="P323" s="2">
        <f t="shared" ca="1" si="64"/>
        <v>48.024999999999999</v>
      </c>
      <c r="R323" s="1">
        <f t="shared" ca="1" si="65"/>
        <v>1</v>
      </c>
      <c r="S323" s="2">
        <f t="shared" ca="1" si="66"/>
        <v>48.024999999999999</v>
      </c>
      <c r="T323" s="1" t="str">
        <f ca="1">IF(R323&lt;0,MATCH(ABS(R323),$R325:$R$1000,0)+ROW($R325)-1,"")</f>
        <v/>
      </c>
      <c r="U323" s="1" t="str">
        <f t="shared" ca="1" si="67"/>
        <v/>
      </c>
      <c r="V323" s="11" t="str">
        <f t="shared" ca="1" si="68"/>
        <v/>
      </c>
      <c r="W323" s="11"/>
      <c r="X323" s="11"/>
      <c r="Y323" s="12" t="str">
        <f ca="1">IF(V323&lt;&gt;"",IF(ABS($R323)&lt;0.8*Analyse!$AO$8/2,ABS($V323-$S323)/(INDIRECT($X$5)/100),""),"")</f>
        <v/>
      </c>
      <c r="AL323" s="1"/>
      <c r="AM323" s="2"/>
    </row>
    <row r="324" spans="2:39" x14ac:dyDescent="0.2">
      <c r="B324">
        <v>1.2</v>
      </c>
      <c r="C324">
        <v>47.85</v>
      </c>
      <c r="D324" s="13">
        <f ca="1">IF(B324&lt;&gt;"",TRUNC(B324-Analyse!$AP$8,2),"")</f>
        <v>1.1000000000000001</v>
      </c>
      <c r="F324" s="1">
        <f t="shared" ca="1" si="69"/>
        <v>1.1000000000000001</v>
      </c>
      <c r="G324" s="12">
        <f ca="1">IF(F324&lt;&gt;"",ROW($D$5)+MATCH(F324,INDIRECT(Analyse!$AR$8):INDIRECT(Analyse!$AS$8)),"")</f>
        <v>325</v>
      </c>
      <c r="H324" s="1" t="str">
        <f t="shared" ca="1" si="56"/>
        <v>D325</v>
      </c>
      <c r="I324" s="1" t="str">
        <f t="shared" ca="1" si="57"/>
        <v>D324</v>
      </c>
      <c r="J324" s="1" t="str">
        <f t="shared" ca="1" si="58"/>
        <v>C325</v>
      </c>
      <c r="K324" s="1" t="str">
        <f t="shared" ca="1" si="59"/>
        <v>C324</v>
      </c>
      <c r="L324" s="10">
        <f t="shared" ca="1" si="60"/>
        <v>-0.29999999999999716</v>
      </c>
      <c r="M324" s="10">
        <f t="shared" ca="1" si="61"/>
        <v>-9.9999999999999867E-2</v>
      </c>
      <c r="N324" s="2">
        <f t="shared" ca="1" si="62"/>
        <v>2.9999999999999756</v>
      </c>
      <c r="O324" s="10">
        <f t="shared" ca="1" si="63"/>
        <v>44.550000000000026</v>
      </c>
      <c r="P324" s="2">
        <f t="shared" ca="1" si="64"/>
        <v>47.85</v>
      </c>
      <c r="R324" s="1">
        <f t="shared" ca="1" si="65"/>
        <v>1.1000000000000001</v>
      </c>
      <c r="S324" s="2">
        <f t="shared" ca="1" si="66"/>
        <v>47.85</v>
      </c>
      <c r="T324" s="1" t="str">
        <f ca="1">IF(R324&lt;0,MATCH(ABS(R324),$R326:$R$1000,0)+ROW($R326)-1,"")</f>
        <v/>
      </c>
      <c r="U324" s="1" t="str">
        <f t="shared" ca="1" si="67"/>
        <v/>
      </c>
      <c r="V324" s="11" t="str">
        <f t="shared" ca="1" si="68"/>
        <v/>
      </c>
      <c r="W324" s="11"/>
      <c r="X324" s="11"/>
      <c r="Y324" s="12" t="str">
        <f ca="1">IF(V324&lt;&gt;"",IF(ABS($R324)&lt;0.8*Analyse!$AO$8/2,ABS($V324-$S324)/(INDIRECT($X$5)/100),""),"")</f>
        <v/>
      </c>
      <c r="AL324" s="1"/>
      <c r="AM324" s="2"/>
    </row>
    <row r="325" spans="2:39" x14ac:dyDescent="0.2">
      <c r="B325">
        <v>1.3</v>
      </c>
      <c r="C325">
        <v>48.15</v>
      </c>
      <c r="D325" s="13">
        <f ca="1">IF(B325&lt;&gt;"",TRUNC(B325-Analyse!$AP$8,2),"")</f>
        <v>1.2</v>
      </c>
      <c r="F325" s="1">
        <f t="shared" ca="1" si="69"/>
        <v>1.2</v>
      </c>
      <c r="G325" s="12">
        <f ca="1">IF(F325&lt;&gt;"",ROW($D$5)+MATCH(F325,INDIRECT(Analyse!$AR$8):INDIRECT(Analyse!$AS$8)),"")</f>
        <v>326</v>
      </c>
      <c r="H325" s="1" t="str">
        <f t="shared" ca="1" si="56"/>
        <v>D326</v>
      </c>
      <c r="I325" s="1" t="str">
        <f t="shared" ca="1" si="57"/>
        <v>D325</v>
      </c>
      <c r="J325" s="1" t="str">
        <f t="shared" ca="1" si="58"/>
        <v>C326</v>
      </c>
      <c r="K325" s="1" t="str">
        <f t="shared" ca="1" si="59"/>
        <v>C325</v>
      </c>
      <c r="L325" s="10">
        <f t="shared" ca="1" si="60"/>
        <v>1.9999999999996021E-2</v>
      </c>
      <c r="M325" s="10">
        <f t="shared" ca="1" si="61"/>
        <v>-9.000000000000008E-2</v>
      </c>
      <c r="N325" s="2">
        <f t="shared" ca="1" si="62"/>
        <v>-0.2222222222221778</v>
      </c>
      <c r="O325" s="10">
        <f t="shared" ca="1" si="63"/>
        <v>48.416666666666615</v>
      </c>
      <c r="P325" s="2">
        <f t="shared" ca="1" si="64"/>
        <v>48.15</v>
      </c>
      <c r="R325" s="1">
        <f t="shared" ca="1" si="65"/>
        <v>1.2</v>
      </c>
      <c r="S325" s="2">
        <f t="shared" ca="1" si="66"/>
        <v>48.15</v>
      </c>
      <c r="T325" s="1" t="str">
        <f ca="1">IF(R325&lt;0,MATCH(ABS(R325),$R327:$R$1000,0)+ROW($R327)-1,"")</f>
        <v/>
      </c>
      <c r="U325" s="1" t="str">
        <f t="shared" ca="1" si="67"/>
        <v/>
      </c>
      <c r="V325" s="11" t="str">
        <f t="shared" ca="1" si="68"/>
        <v/>
      </c>
      <c r="W325" s="11"/>
      <c r="X325" s="11"/>
      <c r="Y325" s="12" t="str">
        <f ca="1">IF(V325&lt;&gt;"",IF(ABS($R325)&lt;0.8*Analyse!$AO$8/2,ABS($V325-$S325)/(INDIRECT($X$5)/100),""),"")</f>
        <v/>
      </c>
      <c r="AL325" s="1"/>
      <c r="AM325" s="2"/>
    </row>
    <row r="326" spans="2:39" x14ac:dyDescent="0.2">
      <c r="B326">
        <v>1.39</v>
      </c>
      <c r="C326">
        <v>48.13</v>
      </c>
      <c r="D326" s="13">
        <f ca="1">IF(B326&lt;&gt;"",TRUNC(B326-Analyse!$AP$8,2),"")</f>
        <v>1.29</v>
      </c>
      <c r="F326" s="1">
        <f t="shared" ca="1" si="69"/>
        <v>1.3</v>
      </c>
      <c r="G326" s="12">
        <f ca="1">IF(F326&lt;&gt;"",ROW($D$5)+MATCH(F326,INDIRECT(Analyse!$AR$8):INDIRECT(Analyse!$AS$8)),"")</f>
        <v>327</v>
      </c>
      <c r="H326" s="1" t="str">
        <f t="shared" ref="H326:H389" ca="1" si="70">IF(G326&lt;&gt;"","D"&amp;$G326,"")</f>
        <v>D327</v>
      </c>
      <c r="I326" s="1" t="str">
        <f t="shared" ref="I326:I389" ca="1" si="71">"D"&amp;TEXT($G326-1,"0")</f>
        <v>D326</v>
      </c>
      <c r="J326" s="1" t="str">
        <f t="shared" ref="J326:J389" ca="1" si="72">"C"&amp;$G326</f>
        <v>C327</v>
      </c>
      <c r="K326" s="1" t="str">
        <f t="shared" ref="K326:K389" ca="1" si="73">"C"&amp;TEXT($G326-1,"0")</f>
        <v>C326</v>
      </c>
      <c r="L326" s="10">
        <f t="shared" ref="L326:L389" ca="1" si="74">IF(INDIRECT(J326)&lt;&gt;"",INDIRECT(K326)-INDIRECT(J326),"")</f>
        <v>-0.14999999999999858</v>
      </c>
      <c r="M326" s="10">
        <f t="shared" ref="M326:M389" ca="1" si="75">IF(L326&lt;&gt;"",INDIRECT(I326)-INDIRECT(H326),"")</f>
        <v>-0.10999999999999988</v>
      </c>
      <c r="N326" s="2">
        <f t="shared" ref="N326:N389" ca="1" si="76">IF(M326&lt;&gt;"",L326/M326,"")</f>
        <v>1.3636363636363522</v>
      </c>
      <c r="O326" s="10">
        <f t="shared" ref="O326:O389" ca="1" si="77">IF(N326&lt;&gt;"",INDIRECT(K326)-N326*INDIRECT(I326),"")</f>
        <v>46.370909090909109</v>
      </c>
      <c r="P326" s="2">
        <f t="shared" ref="P326:P389" ca="1" si="78">IF(O326&lt;&gt;"",N326*F326+O326,"")</f>
        <v>48.143636363636368</v>
      </c>
      <c r="R326" s="1">
        <f t="shared" ref="R326:R389" ca="1" si="79">F326</f>
        <v>1.3</v>
      </c>
      <c r="S326" s="2">
        <f t="shared" ref="S326:S389" ca="1" si="80">P326</f>
        <v>48.143636363636368</v>
      </c>
      <c r="T326" s="1" t="str">
        <f ca="1">IF(R326&lt;0,MATCH(ABS(R326),$R328:$R$1000,0)+ROW($R328)-1,"")</f>
        <v/>
      </c>
      <c r="U326" s="1" t="str">
        <f t="shared" ref="U326:U389" ca="1" si="81">IF(T326&lt;&gt;"","S"&amp;T326,"")</f>
        <v/>
      </c>
      <c r="V326" s="11" t="str">
        <f t="shared" ref="V326:V389" ca="1" si="82">IF(U326&lt;&gt;"",INDIRECT(U326),"")</f>
        <v/>
      </c>
      <c r="W326" s="11"/>
      <c r="X326" s="11"/>
      <c r="Y326" s="12" t="str">
        <f ca="1">IF(V326&lt;&gt;"",IF(ABS($R326)&lt;0.8*Analyse!$AO$8/2,ABS($V326-$S326)/(INDIRECT($X$5)/100),""),"")</f>
        <v/>
      </c>
      <c r="AL326" s="1"/>
      <c r="AM326" s="2"/>
    </row>
    <row r="327" spans="2:39" x14ac:dyDescent="0.2">
      <c r="B327">
        <v>1.5</v>
      </c>
      <c r="C327">
        <v>48.28</v>
      </c>
      <c r="D327" s="13">
        <f ca="1">IF(B327&lt;&gt;"",TRUNC(B327-Analyse!$AP$8,2),"")</f>
        <v>1.4</v>
      </c>
      <c r="F327" s="1">
        <f t="shared" ref="F327:F390" ca="1" si="83">IF(B327&lt;&gt;"",ROUND(F326+0.1,1),"")</f>
        <v>1.4</v>
      </c>
      <c r="G327" s="12">
        <f ca="1">IF(F327&lt;&gt;"",ROW($D$5)+MATCH(F327,INDIRECT(Analyse!$AR$8):INDIRECT(Analyse!$AS$8)),"")</f>
        <v>328</v>
      </c>
      <c r="H327" s="1" t="str">
        <f t="shared" ca="1" si="70"/>
        <v>D328</v>
      </c>
      <c r="I327" s="1" t="str">
        <f t="shared" ca="1" si="71"/>
        <v>D327</v>
      </c>
      <c r="J327" s="1" t="str">
        <f t="shared" ca="1" si="72"/>
        <v>C328</v>
      </c>
      <c r="K327" s="1" t="str">
        <f t="shared" ca="1" si="73"/>
        <v>C327</v>
      </c>
      <c r="L327" s="10">
        <f t="shared" ca="1" si="74"/>
        <v>0.24000000000000199</v>
      </c>
      <c r="M327" s="10">
        <f t="shared" ca="1" si="75"/>
        <v>-9.000000000000008E-2</v>
      </c>
      <c r="N327" s="2">
        <f t="shared" ca="1" si="76"/>
        <v>-2.6666666666666865</v>
      </c>
      <c r="O327" s="10">
        <f t="shared" ca="1" si="77"/>
        <v>52.013333333333364</v>
      </c>
      <c r="P327" s="2">
        <f t="shared" ca="1" si="78"/>
        <v>48.28</v>
      </c>
      <c r="R327" s="1">
        <f t="shared" ca="1" si="79"/>
        <v>1.4</v>
      </c>
      <c r="S327" s="2">
        <f t="shared" ca="1" si="80"/>
        <v>48.28</v>
      </c>
      <c r="T327" s="1" t="str">
        <f ca="1">IF(R327&lt;0,MATCH(ABS(R327),$R329:$R$1000,0)+ROW($R329)-1,"")</f>
        <v/>
      </c>
      <c r="U327" s="1" t="str">
        <f t="shared" ca="1" si="81"/>
        <v/>
      </c>
      <c r="V327" s="11" t="str">
        <f t="shared" ca="1" si="82"/>
        <v/>
      </c>
      <c r="W327" s="11"/>
      <c r="X327" s="11"/>
      <c r="Y327" s="12" t="str">
        <f ca="1">IF(V327&lt;&gt;"",IF(ABS($R327)&lt;0.8*Analyse!$AO$8/2,ABS($V327-$S327)/(INDIRECT($X$5)/100),""),"")</f>
        <v/>
      </c>
      <c r="AL327" s="1"/>
      <c r="AM327" s="2"/>
    </row>
    <row r="328" spans="2:39" x14ac:dyDescent="0.2">
      <c r="B328">
        <v>1.59</v>
      </c>
      <c r="C328">
        <v>48.04</v>
      </c>
      <c r="D328" s="13">
        <f ca="1">IF(B328&lt;&gt;"",TRUNC(B328-Analyse!$AP$8,2),"")</f>
        <v>1.49</v>
      </c>
      <c r="F328" s="1">
        <f t="shared" ca="1" si="83"/>
        <v>1.5</v>
      </c>
      <c r="G328" s="12">
        <f ca="1">IF(F328&lt;&gt;"",ROW($D$5)+MATCH(F328,INDIRECT(Analyse!$AR$8):INDIRECT(Analyse!$AS$8)),"")</f>
        <v>329</v>
      </c>
      <c r="H328" s="1" t="str">
        <f t="shared" ca="1" si="70"/>
        <v>D329</v>
      </c>
      <c r="I328" s="1" t="str">
        <f t="shared" ca="1" si="71"/>
        <v>D328</v>
      </c>
      <c r="J328" s="1" t="str">
        <f t="shared" ca="1" si="72"/>
        <v>C329</v>
      </c>
      <c r="K328" s="1" t="str">
        <f t="shared" ca="1" si="73"/>
        <v>C328</v>
      </c>
      <c r="L328" s="10">
        <f t="shared" ca="1" si="74"/>
        <v>-0.18999999999999773</v>
      </c>
      <c r="M328" s="10">
        <f t="shared" ca="1" si="75"/>
        <v>-0.12000000000000011</v>
      </c>
      <c r="N328" s="2">
        <f t="shared" ca="1" si="76"/>
        <v>1.5833333333333131</v>
      </c>
      <c r="O328" s="10">
        <f t="shared" ca="1" si="77"/>
        <v>45.680833333333361</v>
      </c>
      <c r="P328" s="2">
        <f t="shared" ca="1" si="78"/>
        <v>48.055833333333332</v>
      </c>
      <c r="R328" s="1">
        <f t="shared" ca="1" si="79"/>
        <v>1.5</v>
      </c>
      <c r="S328" s="2">
        <f t="shared" ca="1" si="80"/>
        <v>48.055833333333332</v>
      </c>
      <c r="T328" s="1" t="str">
        <f ca="1">IF(R328&lt;0,MATCH(ABS(R328),$R330:$R$1000,0)+ROW($R330)-1,"")</f>
        <v/>
      </c>
      <c r="U328" s="1" t="str">
        <f t="shared" ca="1" si="81"/>
        <v/>
      </c>
      <c r="V328" s="11" t="str">
        <f t="shared" ca="1" si="82"/>
        <v/>
      </c>
      <c r="W328" s="11"/>
      <c r="X328" s="11"/>
      <c r="Y328" s="12" t="str">
        <f ca="1">IF(V328&lt;&gt;"",IF(ABS($R328)&lt;0.8*Analyse!$AO$8/2,ABS($V328-$S328)/(INDIRECT($X$5)/100),""),"")</f>
        <v/>
      </c>
      <c r="AL328" s="1"/>
      <c r="AM328" s="2"/>
    </row>
    <row r="329" spans="2:39" x14ac:dyDescent="0.2">
      <c r="B329">
        <v>1.71</v>
      </c>
      <c r="C329">
        <v>48.23</v>
      </c>
      <c r="D329" s="13">
        <f ca="1">IF(B329&lt;&gt;"",TRUNC(B329-Analyse!$AP$8,2),"")</f>
        <v>1.61</v>
      </c>
      <c r="F329" s="1">
        <f t="shared" ca="1" si="83"/>
        <v>1.6</v>
      </c>
      <c r="G329" s="12">
        <f ca="1">IF(F329&lt;&gt;"",ROW($D$5)+MATCH(F329,INDIRECT(Analyse!$AR$8):INDIRECT(Analyse!$AS$8)),"")</f>
        <v>329</v>
      </c>
      <c r="H329" s="1" t="str">
        <f t="shared" ca="1" si="70"/>
        <v>D329</v>
      </c>
      <c r="I329" s="1" t="str">
        <f t="shared" ca="1" si="71"/>
        <v>D328</v>
      </c>
      <c r="J329" s="1" t="str">
        <f t="shared" ca="1" si="72"/>
        <v>C329</v>
      </c>
      <c r="K329" s="1" t="str">
        <f t="shared" ca="1" si="73"/>
        <v>C328</v>
      </c>
      <c r="L329" s="10">
        <f t="shared" ca="1" si="74"/>
        <v>-0.18999999999999773</v>
      </c>
      <c r="M329" s="10">
        <f t="shared" ca="1" si="75"/>
        <v>-0.12000000000000011</v>
      </c>
      <c r="N329" s="2">
        <f t="shared" ca="1" si="76"/>
        <v>1.5833333333333131</v>
      </c>
      <c r="O329" s="10">
        <f t="shared" ca="1" si="77"/>
        <v>45.680833333333361</v>
      </c>
      <c r="P329" s="2">
        <f t="shared" ca="1" si="78"/>
        <v>48.214166666666664</v>
      </c>
      <c r="R329" s="1">
        <f t="shared" ca="1" si="79"/>
        <v>1.6</v>
      </c>
      <c r="S329" s="2">
        <f t="shared" ca="1" si="80"/>
        <v>48.214166666666664</v>
      </c>
      <c r="T329" s="1" t="str">
        <f ca="1">IF(R329&lt;0,MATCH(ABS(R329),$R331:$R$1000,0)+ROW($R331)-1,"")</f>
        <v/>
      </c>
      <c r="U329" s="1" t="str">
        <f t="shared" ca="1" si="81"/>
        <v/>
      </c>
      <c r="V329" s="11" t="str">
        <f t="shared" ca="1" si="82"/>
        <v/>
      </c>
      <c r="W329" s="11"/>
      <c r="X329" s="11"/>
      <c r="Y329" s="12" t="str">
        <f ca="1">IF(V329&lt;&gt;"",IF(ABS($R329)&lt;0.8*Analyse!$AO$8/2,ABS($V329-$S329)/(INDIRECT($X$5)/100),""),"")</f>
        <v/>
      </c>
      <c r="AL329" s="1"/>
      <c r="AM329" s="2"/>
    </row>
    <row r="330" spans="2:39" x14ac:dyDescent="0.2">
      <c r="B330">
        <v>1.8</v>
      </c>
      <c r="C330">
        <v>48.29</v>
      </c>
      <c r="D330" s="13">
        <f ca="1">IF(B330&lt;&gt;"",TRUNC(B330-Analyse!$AP$8,2),"")</f>
        <v>1.7</v>
      </c>
      <c r="F330" s="1">
        <f t="shared" ca="1" si="83"/>
        <v>1.7</v>
      </c>
      <c r="G330" s="12">
        <f ca="1">IF(F330&lt;&gt;"",ROW($D$5)+MATCH(F330,INDIRECT(Analyse!$AR$8):INDIRECT(Analyse!$AS$8)),"")</f>
        <v>331</v>
      </c>
      <c r="H330" s="1" t="str">
        <f t="shared" ca="1" si="70"/>
        <v>D331</v>
      </c>
      <c r="I330" s="1" t="str">
        <f t="shared" ca="1" si="71"/>
        <v>D330</v>
      </c>
      <c r="J330" s="1" t="str">
        <f t="shared" ca="1" si="72"/>
        <v>C331</v>
      </c>
      <c r="K330" s="1" t="str">
        <f t="shared" ca="1" si="73"/>
        <v>C330</v>
      </c>
      <c r="L330" s="10">
        <f t="shared" ca="1" si="74"/>
        <v>-0.10999999999999943</v>
      </c>
      <c r="M330" s="10">
        <f t="shared" ca="1" si="75"/>
        <v>-0.10000000000000009</v>
      </c>
      <c r="N330" s="2">
        <f t="shared" ca="1" si="76"/>
        <v>1.0999999999999934</v>
      </c>
      <c r="O330" s="10">
        <f t="shared" ca="1" si="77"/>
        <v>46.420000000000009</v>
      </c>
      <c r="P330" s="2">
        <f t="shared" ca="1" si="78"/>
        <v>48.29</v>
      </c>
      <c r="R330" s="1">
        <f t="shared" ca="1" si="79"/>
        <v>1.7</v>
      </c>
      <c r="S330" s="2">
        <f t="shared" ca="1" si="80"/>
        <v>48.29</v>
      </c>
      <c r="T330" s="1" t="str">
        <f ca="1">IF(R330&lt;0,MATCH(ABS(R330),$R332:$R$1000,0)+ROW($R332)-1,"")</f>
        <v/>
      </c>
      <c r="U330" s="1" t="str">
        <f t="shared" ca="1" si="81"/>
        <v/>
      </c>
      <c r="V330" s="11" t="str">
        <f t="shared" ca="1" si="82"/>
        <v/>
      </c>
      <c r="W330" s="11"/>
      <c r="X330" s="11"/>
      <c r="Y330" s="12" t="str">
        <f ca="1">IF(V330&lt;&gt;"",IF(ABS($R330)&lt;0.8*Analyse!$AO$8/2,ABS($V330-$S330)/(INDIRECT($X$5)/100),""),"")</f>
        <v/>
      </c>
      <c r="AL330" s="1"/>
      <c r="AM330" s="2"/>
    </row>
    <row r="331" spans="2:39" x14ac:dyDescent="0.2">
      <c r="B331">
        <v>1.9</v>
      </c>
      <c r="C331">
        <v>48.4</v>
      </c>
      <c r="D331" s="13">
        <f ca="1">IF(B331&lt;&gt;"",TRUNC(B331-Analyse!$AP$8,2),"")</f>
        <v>1.8</v>
      </c>
      <c r="F331" s="1">
        <f t="shared" ca="1" si="83"/>
        <v>1.8</v>
      </c>
      <c r="G331" s="12">
        <f ca="1">IF(F331&lt;&gt;"",ROW($D$5)+MATCH(F331,INDIRECT(Analyse!$AR$8):INDIRECT(Analyse!$AS$8)),"")</f>
        <v>332</v>
      </c>
      <c r="H331" s="1" t="str">
        <f t="shared" ca="1" si="70"/>
        <v>D332</v>
      </c>
      <c r="I331" s="1" t="str">
        <f t="shared" ca="1" si="71"/>
        <v>D331</v>
      </c>
      <c r="J331" s="1" t="str">
        <f t="shared" ca="1" si="72"/>
        <v>C332</v>
      </c>
      <c r="K331" s="1" t="str">
        <f t="shared" ca="1" si="73"/>
        <v>C331</v>
      </c>
      <c r="L331" s="10">
        <f t="shared" ca="1" si="74"/>
        <v>0.17999999999999972</v>
      </c>
      <c r="M331" s="10">
        <f t="shared" ca="1" si="75"/>
        <v>-0.10999999999999988</v>
      </c>
      <c r="N331" s="2">
        <f t="shared" ca="1" si="76"/>
        <v>-1.6363636363636356</v>
      </c>
      <c r="O331" s="10">
        <f t="shared" ca="1" si="77"/>
        <v>51.345454545454544</v>
      </c>
      <c r="P331" s="2">
        <f t="shared" ca="1" si="78"/>
        <v>48.4</v>
      </c>
      <c r="R331" s="1">
        <f t="shared" ca="1" si="79"/>
        <v>1.8</v>
      </c>
      <c r="S331" s="2">
        <f t="shared" ca="1" si="80"/>
        <v>48.4</v>
      </c>
      <c r="T331" s="1" t="str">
        <f ca="1">IF(R331&lt;0,MATCH(ABS(R331),$R333:$R$1000,0)+ROW($R333)-1,"")</f>
        <v/>
      </c>
      <c r="U331" s="1" t="str">
        <f t="shared" ca="1" si="81"/>
        <v/>
      </c>
      <c r="V331" s="11" t="str">
        <f t="shared" ca="1" si="82"/>
        <v/>
      </c>
      <c r="W331" s="11"/>
      <c r="X331" s="11"/>
      <c r="Y331" s="12" t="str">
        <f ca="1">IF(V331&lt;&gt;"",IF(ABS($R331)&lt;0.8*Analyse!$AO$8/2,ABS($V331-$S331)/(INDIRECT($X$5)/100),""),"")</f>
        <v/>
      </c>
      <c r="AL331" s="1"/>
      <c r="AM331" s="2"/>
    </row>
    <row r="332" spans="2:39" x14ac:dyDescent="0.2">
      <c r="B332">
        <v>2.0099999999999998</v>
      </c>
      <c r="C332">
        <v>48.22</v>
      </c>
      <c r="D332" s="13">
        <f ca="1">IF(B332&lt;&gt;"",TRUNC(B332-Analyse!$AP$8,2),"")</f>
        <v>1.91</v>
      </c>
      <c r="F332" s="1">
        <f t="shared" ca="1" si="83"/>
        <v>1.9</v>
      </c>
      <c r="G332" s="12">
        <f ca="1">IF(F332&lt;&gt;"",ROW($D$5)+MATCH(F332,INDIRECT(Analyse!$AR$8):INDIRECT(Analyse!$AS$8)),"")</f>
        <v>332</v>
      </c>
      <c r="H332" s="1" t="str">
        <f t="shared" ca="1" si="70"/>
        <v>D332</v>
      </c>
      <c r="I332" s="1" t="str">
        <f t="shared" ca="1" si="71"/>
        <v>D331</v>
      </c>
      <c r="J332" s="1" t="str">
        <f t="shared" ca="1" si="72"/>
        <v>C332</v>
      </c>
      <c r="K332" s="1" t="str">
        <f t="shared" ca="1" si="73"/>
        <v>C331</v>
      </c>
      <c r="L332" s="10">
        <f t="shared" ca="1" si="74"/>
        <v>0.17999999999999972</v>
      </c>
      <c r="M332" s="10">
        <f t="shared" ca="1" si="75"/>
        <v>-0.10999999999999988</v>
      </c>
      <c r="N332" s="2">
        <f t="shared" ca="1" si="76"/>
        <v>-1.6363636363636356</v>
      </c>
      <c r="O332" s="10">
        <f t="shared" ca="1" si="77"/>
        <v>51.345454545454544</v>
      </c>
      <c r="P332" s="2">
        <f t="shared" ca="1" si="78"/>
        <v>48.236363636363635</v>
      </c>
      <c r="R332" s="1">
        <f t="shared" ca="1" si="79"/>
        <v>1.9</v>
      </c>
      <c r="S332" s="2">
        <f t="shared" ca="1" si="80"/>
        <v>48.236363636363635</v>
      </c>
      <c r="T332" s="1" t="str">
        <f ca="1">IF(R332&lt;0,MATCH(ABS(R332),$R334:$R$1000,0)+ROW($R334)-1,"")</f>
        <v/>
      </c>
      <c r="U332" s="1" t="str">
        <f t="shared" ca="1" si="81"/>
        <v/>
      </c>
      <c r="V332" s="11" t="str">
        <f t="shared" ca="1" si="82"/>
        <v/>
      </c>
      <c r="W332" s="11"/>
      <c r="X332" s="11"/>
      <c r="Y332" s="12" t="str">
        <f ca="1">IF(V332&lt;&gt;"",IF(ABS($R332)&lt;0.8*Analyse!$AO$8/2,ABS($V332-$S332)/(INDIRECT($X$5)/100),""),"")</f>
        <v/>
      </c>
      <c r="AL332" s="1"/>
      <c r="AM332" s="2"/>
    </row>
    <row r="333" spans="2:39" x14ac:dyDescent="0.2">
      <c r="B333">
        <v>2.11</v>
      </c>
      <c r="C333">
        <v>47.93</v>
      </c>
      <c r="D333" s="13">
        <f ca="1">IF(B333&lt;&gt;"",TRUNC(B333-Analyse!$AP$8,2),"")</f>
        <v>2.0099999999999998</v>
      </c>
      <c r="F333" s="1">
        <f t="shared" ca="1" si="83"/>
        <v>2</v>
      </c>
      <c r="G333" s="12">
        <f ca="1">IF(F333&lt;&gt;"",ROW($D$5)+MATCH(F333,INDIRECT(Analyse!$AR$8):INDIRECT(Analyse!$AS$8)),"")</f>
        <v>333</v>
      </c>
      <c r="H333" s="1" t="str">
        <f t="shared" ca="1" si="70"/>
        <v>D333</v>
      </c>
      <c r="I333" s="1" t="str">
        <f t="shared" ca="1" si="71"/>
        <v>D332</v>
      </c>
      <c r="J333" s="1" t="str">
        <f t="shared" ca="1" si="72"/>
        <v>C333</v>
      </c>
      <c r="K333" s="1" t="str">
        <f t="shared" ca="1" si="73"/>
        <v>C332</v>
      </c>
      <c r="L333" s="10">
        <f t="shared" ca="1" si="74"/>
        <v>0.28999999999999915</v>
      </c>
      <c r="M333" s="10">
        <f t="shared" ca="1" si="75"/>
        <v>-9.9999999999999867E-2</v>
      </c>
      <c r="N333" s="2">
        <f t="shared" ca="1" si="76"/>
        <v>-2.8999999999999955</v>
      </c>
      <c r="O333" s="10">
        <f t="shared" ca="1" si="77"/>
        <v>53.758999999999986</v>
      </c>
      <c r="P333" s="2">
        <f t="shared" ca="1" si="78"/>
        <v>47.958999999999996</v>
      </c>
      <c r="R333" s="1">
        <f t="shared" ca="1" si="79"/>
        <v>2</v>
      </c>
      <c r="S333" s="2">
        <f t="shared" ca="1" si="80"/>
        <v>47.958999999999996</v>
      </c>
      <c r="T333" s="1" t="str">
        <f ca="1">IF(R333&lt;0,MATCH(ABS(R333),$R335:$R$1000,0)+ROW($R335)-1,"")</f>
        <v/>
      </c>
      <c r="U333" s="1" t="str">
        <f t="shared" ca="1" si="81"/>
        <v/>
      </c>
      <c r="V333" s="11" t="str">
        <f t="shared" ca="1" si="82"/>
        <v/>
      </c>
      <c r="W333" s="11"/>
      <c r="X333" s="11"/>
      <c r="Y333" s="12" t="str">
        <f ca="1">IF(V333&lt;&gt;"",IF(ABS($R333)&lt;0.8*Analyse!$AO$8/2,ABS($V333-$S333)/(INDIRECT($X$5)/100),""),"")</f>
        <v/>
      </c>
      <c r="AL333" s="1"/>
      <c r="AM333" s="2"/>
    </row>
    <row r="334" spans="2:39" x14ac:dyDescent="0.2">
      <c r="B334">
        <v>2.19</v>
      </c>
      <c r="C334">
        <v>48.18</v>
      </c>
      <c r="D334" s="13">
        <f ca="1">IF(B334&lt;&gt;"",TRUNC(B334-Analyse!$AP$8,2),"")</f>
        <v>2.09</v>
      </c>
      <c r="F334" s="1">
        <f t="shared" ca="1" si="83"/>
        <v>2.1</v>
      </c>
      <c r="G334" s="12">
        <f ca="1">IF(F334&lt;&gt;"",ROW($D$5)+MATCH(F334,INDIRECT(Analyse!$AR$8):INDIRECT(Analyse!$AS$8)),"")</f>
        <v>335</v>
      </c>
      <c r="H334" s="1" t="str">
        <f t="shared" ca="1" si="70"/>
        <v>D335</v>
      </c>
      <c r="I334" s="1" t="str">
        <f t="shared" ca="1" si="71"/>
        <v>D334</v>
      </c>
      <c r="J334" s="1" t="str">
        <f t="shared" ca="1" si="72"/>
        <v>C335</v>
      </c>
      <c r="K334" s="1" t="str">
        <f t="shared" ca="1" si="73"/>
        <v>C334</v>
      </c>
      <c r="L334" s="10">
        <f t="shared" ca="1" si="74"/>
        <v>-2.0000000000003126E-2</v>
      </c>
      <c r="M334" s="10">
        <f t="shared" ca="1" si="75"/>
        <v>-0.12000000000000011</v>
      </c>
      <c r="N334" s="2">
        <f t="shared" ca="1" si="76"/>
        <v>0.16666666666669258</v>
      </c>
      <c r="O334" s="10">
        <f t="shared" ca="1" si="77"/>
        <v>47.831666666666614</v>
      </c>
      <c r="P334" s="2">
        <f t="shared" ca="1" si="78"/>
        <v>48.181666666666665</v>
      </c>
      <c r="R334" s="1">
        <f t="shared" ca="1" si="79"/>
        <v>2.1</v>
      </c>
      <c r="S334" s="2">
        <f t="shared" ca="1" si="80"/>
        <v>48.181666666666665</v>
      </c>
      <c r="T334" s="1" t="str">
        <f ca="1">IF(R334&lt;0,MATCH(ABS(R334),$R336:$R$1000,0)+ROW($R336)-1,"")</f>
        <v/>
      </c>
      <c r="U334" s="1" t="str">
        <f t="shared" ca="1" si="81"/>
        <v/>
      </c>
      <c r="V334" s="11" t="str">
        <f t="shared" ca="1" si="82"/>
        <v/>
      </c>
      <c r="W334" s="11"/>
      <c r="X334" s="11"/>
      <c r="Y334" s="12" t="str">
        <f ca="1">IF(V334&lt;&gt;"",IF(ABS($R334)&lt;0.8*Analyse!$AO$8/2,ABS($V334-$S334)/(INDIRECT($X$5)/100),""),"")</f>
        <v/>
      </c>
      <c r="AL334" s="1"/>
      <c r="AM334" s="2"/>
    </row>
    <row r="335" spans="2:39" x14ac:dyDescent="0.2">
      <c r="B335">
        <v>2.31</v>
      </c>
      <c r="C335">
        <v>48.2</v>
      </c>
      <c r="D335" s="13">
        <f ca="1">IF(B335&lt;&gt;"",TRUNC(B335-Analyse!$AP$8,2),"")</f>
        <v>2.21</v>
      </c>
      <c r="F335" s="1">
        <f t="shared" ca="1" si="83"/>
        <v>2.2000000000000002</v>
      </c>
      <c r="G335" s="12">
        <f ca="1">IF(F335&lt;&gt;"",ROW($D$5)+MATCH(F335,INDIRECT(Analyse!$AR$8):INDIRECT(Analyse!$AS$8)),"")</f>
        <v>335</v>
      </c>
      <c r="H335" s="1" t="str">
        <f t="shared" ca="1" si="70"/>
        <v>D335</v>
      </c>
      <c r="I335" s="1" t="str">
        <f t="shared" ca="1" si="71"/>
        <v>D334</v>
      </c>
      <c r="J335" s="1" t="str">
        <f t="shared" ca="1" si="72"/>
        <v>C335</v>
      </c>
      <c r="K335" s="1" t="str">
        <f t="shared" ca="1" si="73"/>
        <v>C334</v>
      </c>
      <c r="L335" s="10">
        <f t="shared" ca="1" si="74"/>
        <v>-2.0000000000003126E-2</v>
      </c>
      <c r="M335" s="10">
        <f t="shared" ca="1" si="75"/>
        <v>-0.12000000000000011</v>
      </c>
      <c r="N335" s="2">
        <f t="shared" ca="1" si="76"/>
        <v>0.16666666666669258</v>
      </c>
      <c r="O335" s="10">
        <f t="shared" ca="1" si="77"/>
        <v>47.831666666666614</v>
      </c>
      <c r="P335" s="2">
        <f t="shared" ca="1" si="78"/>
        <v>48.198333333333338</v>
      </c>
      <c r="R335" s="1">
        <f t="shared" ca="1" si="79"/>
        <v>2.2000000000000002</v>
      </c>
      <c r="S335" s="2">
        <f t="shared" ca="1" si="80"/>
        <v>48.198333333333338</v>
      </c>
      <c r="T335" s="1" t="str">
        <f ca="1">IF(R335&lt;0,MATCH(ABS(R335),$R337:$R$1000,0)+ROW($R337)-1,"")</f>
        <v/>
      </c>
      <c r="U335" s="1" t="str">
        <f t="shared" ca="1" si="81"/>
        <v/>
      </c>
      <c r="V335" s="11" t="str">
        <f t="shared" ca="1" si="82"/>
        <v/>
      </c>
      <c r="W335" s="11"/>
      <c r="X335" s="11"/>
      <c r="Y335" s="12" t="str">
        <f ca="1">IF(V335&lt;&gt;"",IF(ABS($R335)&lt;0.8*Analyse!$AO$8/2,ABS($V335-$S335)/(INDIRECT($X$5)/100),""),"")</f>
        <v/>
      </c>
      <c r="AL335" s="1"/>
      <c r="AM335" s="2"/>
    </row>
    <row r="336" spans="2:39" x14ac:dyDescent="0.2">
      <c r="B336">
        <v>2.4</v>
      </c>
      <c r="C336">
        <v>48.02</v>
      </c>
      <c r="D336" s="13">
        <f ca="1">IF(B336&lt;&gt;"",TRUNC(B336-Analyse!$AP$8,2),"")</f>
        <v>2.2999999999999998</v>
      </c>
      <c r="F336" s="1">
        <f t="shared" ca="1" si="83"/>
        <v>2.2999999999999998</v>
      </c>
      <c r="G336" s="12">
        <f ca="1">IF(F336&lt;&gt;"",ROW($D$5)+MATCH(F336,INDIRECT(Analyse!$AR$8):INDIRECT(Analyse!$AS$8)),"")</f>
        <v>337</v>
      </c>
      <c r="H336" s="1" t="str">
        <f t="shared" ca="1" si="70"/>
        <v>D337</v>
      </c>
      <c r="I336" s="1" t="str">
        <f t="shared" ca="1" si="71"/>
        <v>D336</v>
      </c>
      <c r="J336" s="1" t="str">
        <f t="shared" ca="1" si="72"/>
        <v>C337</v>
      </c>
      <c r="K336" s="1" t="str">
        <f t="shared" ca="1" si="73"/>
        <v>C336</v>
      </c>
      <c r="L336" s="10">
        <f t="shared" ca="1" si="74"/>
        <v>-0.34999999999999432</v>
      </c>
      <c r="M336" s="10">
        <f t="shared" ca="1" si="75"/>
        <v>-9.0000000000000302E-2</v>
      </c>
      <c r="N336" s="2">
        <f t="shared" ca="1" si="76"/>
        <v>3.8888888888888129</v>
      </c>
      <c r="O336" s="10">
        <f t="shared" ca="1" si="77"/>
        <v>39.075555555555738</v>
      </c>
      <c r="P336" s="2">
        <f t="shared" ca="1" si="78"/>
        <v>48.02000000000001</v>
      </c>
      <c r="R336" s="1">
        <f t="shared" ca="1" si="79"/>
        <v>2.2999999999999998</v>
      </c>
      <c r="S336" s="2">
        <f t="shared" ca="1" si="80"/>
        <v>48.02000000000001</v>
      </c>
      <c r="T336" s="1" t="str">
        <f ca="1">IF(R336&lt;0,MATCH(ABS(R336),$R338:$R$1000,0)+ROW($R338)-1,"")</f>
        <v/>
      </c>
      <c r="U336" s="1" t="str">
        <f t="shared" ca="1" si="81"/>
        <v/>
      </c>
      <c r="V336" s="11" t="str">
        <f t="shared" ca="1" si="82"/>
        <v/>
      </c>
      <c r="W336" s="11"/>
      <c r="X336" s="11"/>
      <c r="Y336" s="12" t="str">
        <f ca="1">IF(V336&lt;&gt;"",IF(ABS($R336)&lt;0.8*Analyse!$AO$8/2,ABS($V336-$S336)/(INDIRECT($X$5)/100),""),"")</f>
        <v/>
      </c>
      <c r="AL336" s="1"/>
      <c r="AM336" s="2"/>
    </row>
    <row r="337" spans="2:39" x14ac:dyDescent="0.2">
      <c r="B337">
        <v>2.4900000000000002</v>
      </c>
      <c r="C337">
        <v>48.37</v>
      </c>
      <c r="D337" s="13">
        <f ca="1">IF(B337&lt;&gt;"",TRUNC(B337-Analyse!$AP$8,2),"")</f>
        <v>2.39</v>
      </c>
      <c r="F337" s="1">
        <f t="shared" ca="1" si="83"/>
        <v>2.4</v>
      </c>
      <c r="G337" s="12">
        <f ca="1">IF(F337&lt;&gt;"",ROW($D$5)+MATCH(F337,INDIRECT(Analyse!$AR$8):INDIRECT(Analyse!$AS$8)),"")</f>
        <v>338</v>
      </c>
      <c r="H337" s="1" t="str">
        <f t="shared" ca="1" si="70"/>
        <v>D338</v>
      </c>
      <c r="I337" s="1" t="str">
        <f t="shared" ca="1" si="71"/>
        <v>D337</v>
      </c>
      <c r="J337" s="1" t="str">
        <f t="shared" ca="1" si="72"/>
        <v>C338</v>
      </c>
      <c r="K337" s="1" t="str">
        <f t="shared" ca="1" si="73"/>
        <v>C337</v>
      </c>
      <c r="L337" s="10">
        <f t="shared" ca="1" si="74"/>
        <v>5.9999999999995168E-2</v>
      </c>
      <c r="M337" s="10">
        <f t="shared" ca="1" si="75"/>
        <v>-0.10000000000000009</v>
      </c>
      <c r="N337" s="2">
        <f t="shared" ca="1" si="76"/>
        <v>-0.59999999999995113</v>
      </c>
      <c r="O337" s="10">
        <f t="shared" ca="1" si="77"/>
        <v>49.803999999999881</v>
      </c>
      <c r="P337" s="2">
        <f t="shared" ca="1" si="78"/>
        <v>48.363999999999997</v>
      </c>
      <c r="R337" s="1">
        <f t="shared" ca="1" si="79"/>
        <v>2.4</v>
      </c>
      <c r="S337" s="2">
        <f t="shared" ca="1" si="80"/>
        <v>48.363999999999997</v>
      </c>
      <c r="T337" s="1" t="str">
        <f ca="1">IF(R337&lt;0,MATCH(ABS(R337),$R339:$R$1000,0)+ROW($R339)-1,"")</f>
        <v/>
      </c>
      <c r="U337" s="1" t="str">
        <f t="shared" ca="1" si="81"/>
        <v/>
      </c>
      <c r="V337" s="11" t="str">
        <f t="shared" ca="1" si="82"/>
        <v/>
      </c>
      <c r="W337" s="11"/>
      <c r="X337" s="11"/>
      <c r="Y337" s="12" t="str">
        <f ca="1">IF(V337&lt;&gt;"",IF(ABS($R337)&lt;0.8*Analyse!$AO$8/2,ABS($V337-$S337)/(INDIRECT($X$5)/100),""),"")</f>
        <v/>
      </c>
      <c r="AL337" s="1"/>
      <c r="AM337" s="2"/>
    </row>
    <row r="338" spans="2:39" x14ac:dyDescent="0.2">
      <c r="B338">
        <v>2.59</v>
      </c>
      <c r="C338">
        <v>48.31</v>
      </c>
      <c r="D338" s="13">
        <f ca="1">IF(B338&lt;&gt;"",TRUNC(B338-Analyse!$AP$8,2),"")</f>
        <v>2.4900000000000002</v>
      </c>
      <c r="F338" s="1">
        <f t="shared" ca="1" si="83"/>
        <v>2.5</v>
      </c>
      <c r="G338" s="12">
        <f ca="1">IF(F338&lt;&gt;"",ROW($D$5)+MATCH(F338,INDIRECT(Analyse!$AR$8):INDIRECT(Analyse!$AS$8)),"")</f>
        <v>339</v>
      </c>
      <c r="H338" s="1" t="str">
        <f t="shared" ca="1" si="70"/>
        <v>D339</v>
      </c>
      <c r="I338" s="1" t="str">
        <f t="shared" ca="1" si="71"/>
        <v>D338</v>
      </c>
      <c r="J338" s="1" t="str">
        <f t="shared" ca="1" si="72"/>
        <v>C339</v>
      </c>
      <c r="K338" s="1" t="str">
        <f t="shared" ca="1" si="73"/>
        <v>C338</v>
      </c>
      <c r="L338" s="10">
        <f t="shared" ca="1" si="74"/>
        <v>-0.14000000000000057</v>
      </c>
      <c r="M338" s="10">
        <f t="shared" ca="1" si="75"/>
        <v>-9.9999999999999645E-2</v>
      </c>
      <c r="N338" s="2">
        <f t="shared" ca="1" si="76"/>
        <v>1.4000000000000106</v>
      </c>
      <c r="O338" s="10">
        <f t="shared" ca="1" si="77"/>
        <v>44.823999999999977</v>
      </c>
      <c r="P338" s="2">
        <f t="shared" ca="1" si="78"/>
        <v>48.324000000000005</v>
      </c>
      <c r="R338" s="1">
        <f t="shared" ca="1" si="79"/>
        <v>2.5</v>
      </c>
      <c r="S338" s="2">
        <f t="shared" ca="1" si="80"/>
        <v>48.324000000000005</v>
      </c>
      <c r="T338" s="1" t="str">
        <f ca="1">IF(R338&lt;0,MATCH(ABS(R338),$R340:$R$1000,0)+ROW($R340)-1,"")</f>
        <v/>
      </c>
      <c r="U338" s="1" t="str">
        <f t="shared" ca="1" si="81"/>
        <v/>
      </c>
      <c r="V338" s="11" t="str">
        <f t="shared" ca="1" si="82"/>
        <v/>
      </c>
      <c r="W338" s="11"/>
      <c r="X338" s="11"/>
      <c r="Y338" s="12" t="str">
        <f ca="1">IF(V338&lt;&gt;"",IF(ABS($R338)&lt;0.8*Analyse!$AO$8/2,ABS($V338-$S338)/(INDIRECT($X$5)/100),""),"")</f>
        <v/>
      </c>
      <c r="AL338" s="1"/>
      <c r="AM338" s="2"/>
    </row>
    <row r="339" spans="2:39" x14ac:dyDescent="0.2">
      <c r="B339">
        <v>2.69</v>
      </c>
      <c r="C339">
        <v>48.45</v>
      </c>
      <c r="D339" s="13">
        <f ca="1">IF(B339&lt;&gt;"",TRUNC(B339-Analyse!$AP$8,2),"")</f>
        <v>2.59</v>
      </c>
      <c r="F339" s="1">
        <f t="shared" ca="1" si="83"/>
        <v>2.6</v>
      </c>
      <c r="G339" s="12">
        <f ca="1">IF(F339&lt;&gt;"",ROW($D$5)+MATCH(F339,INDIRECT(Analyse!$AR$8):INDIRECT(Analyse!$AS$8)),"")</f>
        <v>340</v>
      </c>
      <c r="H339" s="1" t="str">
        <f t="shared" ca="1" si="70"/>
        <v>D340</v>
      </c>
      <c r="I339" s="1" t="str">
        <f t="shared" ca="1" si="71"/>
        <v>D339</v>
      </c>
      <c r="J339" s="1" t="str">
        <f t="shared" ca="1" si="72"/>
        <v>C340</v>
      </c>
      <c r="K339" s="1" t="str">
        <f t="shared" ca="1" si="73"/>
        <v>C339</v>
      </c>
      <c r="L339" s="10">
        <f t="shared" ca="1" si="74"/>
        <v>2.0000000000003126E-2</v>
      </c>
      <c r="M339" s="10">
        <f t="shared" ca="1" si="75"/>
        <v>-0.10000000000000009</v>
      </c>
      <c r="N339" s="2">
        <f t="shared" ca="1" si="76"/>
        <v>-0.2000000000000311</v>
      </c>
      <c r="O339" s="10">
        <f t="shared" ca="1" si="77"/>
        <v>48.968000000000082</v>
      </c>
      <c r="P339" s="2">
        <f t="shared" ca="1" si="78"/>
        <v>48.448</v>
      </c>
      <c r="R339" s="1">
        <f t="shared" ca="1" si="79"/>
        <v>2.6</v>
      </c>
      <c r="S339" s="2">
        <f t="shared" ca="1" si="80"/>
        <v>48.448</v>
      </c>
      <c r="T339" s="1" t="str">
        <f ca="1">IF(R339&lt;0,MATCH(ABS(R339),$R341:$R$1000,0)+ROW($R341)-1,"")</f>
        <v/>
      </c>
      <c r="U339" s="1" t="str">
        <f t="shared" ca="1" si="81"/>
        <v/>
      </c>
      <c r="V339" s="11" t="str">
        <f t="shared" ca="1" si="82"/>
        <v/>
      </c>
      <c r="W339" s="11"/>
      <c r="X339" s="11"/>
      <c r="Y339" s="12" t="str">
        <f ca="1">IF(V339&lt;&gt;"",IF(ABS($R339)&lt;0.8*Analyse!$AO$8/2,ABS($V339-$S339)/(INDIRECT($X$5)/100),""),"")</f>
        <v/>
      </c>
      <c r="AL339" s="1"/>
      <c r="AM339" s="2"/>
    </row>
    <row r="340" spans="2:39" x14ac:dyDescent="0.2">
      <c r="B340">
        <v>2.79</v>
      </c>
      <c r="C340">
        <v>48.43</v>
      </c>
      <c r="D340" s="13">
        <f ca="1">IF(B340&lt;&gt;"",TRUNC(B340-Analyse!$AP$8,2),"")</f>
        <v>2.69</v>
      </c>
      <c r="F340" s="1">
        <f t="shared" ca="1" si="83"/>
        <v>2.7</v>
      </c>
      <c r="G340" s="12">
        <f ca="1">IF(F340&lt;&gt;"",ROW($D$5)+MATCH(F340,INDIRECT(Analyse!$AR$8):INDIRECT(Analyse!$AS$8)),"")</f>
        <v>341</v>
      </c>
      <c r="H340" s="1" t="str">
        <f t="shared" ca="1" si="70"/>
        <v>D341</v>
      </c>
      <c r="I340" s="1" t="str">
        <f t="shared" ca="1" si="71"/>
        <v>D340</v>
      </c>
      <c r="J340" s="1" t="str">
        <f t="shared" ca="1" si="72"/>
        <v>C341</v>
      </c>
      <c r="K340" s="1" t="str">
        <f t="shared" ca="1" si="73"/>
        <v>C340</v>
      </c>
      <c r="L340" s="10">
        <f t="shared" ca="1" si="74"/>
        <v>0.17999999999999972</v>
      </c>
      <c r="M340" s="10">
        <f t="shared" ca="1" si="75"/>
        <v>-0.10000000000000009</v>
      </c>
      <c r="N340" s="2">
        <f t="shared" ca="1" si="76"/>
        <v>-1.7999999999999956</v>
      </c>
      <c r="O340" s="10">
        <f t="shared" ca="1" si="77"/>
        <v>53.271999999999991</v>
      </c>
      <c r="P340" s="2">
        <f t="shared" ca="1" si="78"/>
        <v>48.412000000000006</v>
      </c>
      <c r="R340" s="1">
        <f t="shared" ca="1" si="79"/>
        <v>2.7</v>
      </c>
      <c r="S340" s="2">
        <f t="shared" ca="1" si="80"/>
        <v>48.412000000000006</v>
      </c>
      <c r="T340" s="1" t="str">
        <f ca="1">IF(R340&lt;0,MATCH(ABS(R340),$R342:$R$1000,0)+ROW($R342)-1,"")</f>
        <v/>
      </c>
      <c r="U340" s="1" t="str">
        <f t="shared" ca="1" si="81"/>
        <v/>
      </c>
      <c r="V340" s="11" t="str">
        <f t="shared" ca="1" si="82"/>
        <v/>
      </c>
      <c r="W340" s="11"/>
      <c r="X340" s="11"/>
      <c r="Y340" s="12" t="str">
        <f ca="1">IF(V340&lt;&gt;"",IF(ABS($R340)&lt;0.8*Analyse!$AO$8/2,ABS($V340-$S340)/(INDIRECT($X$5)/100),""),"")</f>
        <v/>
      </c>
      <c r="AL340" s="1"/>
      <c r="AM340" s="2"/>
    </row>
    <row r="341" spans="2:39" x14ac:dyDescent="0.2">
      <c r="B341">
        <v>2.89</v>
      </c>
      <c r="C341">
        <v>48.25</v>
      </c>
      <c r="D341" s="13">
        <f ca="1">IF(B341&lt;&gt;"",TRUNC(B341-Analyse!$AP$8,2),"")</f>
        <v>2.79</v>
      </c>
      <c r="F341" s="1">
        <f t="shared" ca="1" si="83"/>
        <v>2.8</v>
      </c>
      <c r="G341" s="12">
        <f ca="1">IF(F341&lt;&gt;"",ROW($D$5)+MATCH(F341,INDIRECT(Analyse!$AR$8):INDIRECT(Analyse!$AS$8)),"")</f>
        <v>342</v>
      </c>
      <c r="H341" s="1" t="str">
        <f t="shared" ca="1" si="70"/>
        <v>D342</v>
      </c>
      <c r="I341" s="1" t="str">
        <f t="shared" ca="1" si="71"/>
        <v>D341</v>
      </c>
      <c r="J341" s="1" t="str">
        <f t="shared" ca="1" si="72"/>
        <v>C342</v>
      </c>
      <c r="K341" s="1" t="str">
        <f t="shared" ca="1" si="73"/>
        <v>C341</v>
      </c>
      <c r="L341" s="10">
        <f t="shared" ca="1" si="74"/>
        <v>0.10000000000000142</v>
      </c>
      <c r="M341" s="10">
        <f t="shared" ca="1" si="75"/>
        <v>-0.10000000000000009</v>
      </c>
      <c r="N341" s="2">
        <f t="shared" ca="1" si="76"/>
        <v>-1.0000000000000133</v>
      </c>
      <c r="O341" s="10">
        <f t="shared" ca="1" si="77"/>
        <v>51.040000000000035</v>
      </c>
      <c r="P341" s="2">
        <f t="shared" ca="1" si="78"/>
        <v>48.239999999999995</v>
      </c>
      <c r="R341" s="1">
        <f t="shared" ca="1" si="79"/>
        <v>2.8</v>
      </c>
      <c r="S341" s="2">
        <f t="shared" ca="1" si="80"/>
        <v>48.239999999999995</v>
      </c>
      <c r="T341" s="1" t="str">
        <f ca="1">IF(R341&lt;0,MATCH(ABS(R341),$R343:$R$1000,0)+ROW($R343)-1,"")</f>
        <v/>
      </c>
      <c r="U341" s="1" t="str">
        <f t="shared" ca="1" si="81"/>
        <v/>
      </c>
      <c r="V341" s="11" t="str">
        <f t="shared" ca="1" si="82"/>
        <v/>
      </c>
      <c r="W341" s="11"/>
      <c r="X341" s="11"/>
      <c r="Y341" s="12" t="str">
        <f ca="1">IF(V341&lt;&gt;"",IF(ABS($R341)&lt;0.8*Analyse!$AO$8/2,ABS($V341-$S341)/(INDIRECT($X$5)/100),""),"")</f>
        <v/>
      </c>
      <c r="AL341" s="1"/>
      <c r="AM341" s="2"/>
    </row>
    <row r="342" spans="2:39" x14ac:dyDescent="0.2">
      <c r="B342">
        <v>2.99</v>
      </c>
      <c r="C342">
        <v>48.15</v>
      </c>
      <c r="D342" s="13">
        <f ca="1">IF(B342&lt;&gt;"",TRUNC(B342-Analyse!$AP$8,2),"")</f>
        <v>2.89</v>
      </c>
      <c r="F342" s="1">
        <f t="shared" ca="1" si="83"/>
        <v>2.9</v>
      </c>
      <c r="G342" s="12">
        <f ca="1">IF(F342&lt;&gt;"",ROW($D$5)+MATCH(F342,INDIRECT(Analyse!$AR$8):INDIRECT(Analyse!$AS$8)),"")</f>
        <v>343</v>
      </c>
      <c r="H342" s="1" t="str">
        <f t="shared" ca="1" si="70"/>
        <v>D343</v>
      </c>
      <c r="I342" s="1" t="str">
        <f t="shared" ca="1" si="71"/>
        <v>D342</v>
      </c>
      <c r="J342" s="1" t="str">
        <f t="shared" ca="1" si="72"/>
        <v>C343</v>
      </c>
      <c r="K342" s="1" t="str">
        <f t="shared" ca="1" si="73"/>
        <v>C342</v>
      </c>
      <c r="L342" s="10">
        <f t="shared" ca="1" si="74"/>
        <v>-0.42999999999999972</v>
      </c>
      <c r="M342" s="10">
        <f t="shared" ca="1" si="75"/>
        <v>-0.11999999999999966</v>
      </c>
      <c r="N342" s="2">
        <f t="shared" ca="1" si="76"/>
        <v>3.583333333333341</v>
      </c>
      <c r="O342" s="10">
        <f t="shared" ca="1" si="77"/>
        <v>37.794166666666641</v>
      </c>
      <c r="P342" s="2">
        <f t="shared" ca="1" si="78"/>
        <v>48.185833333333328</v>
      </c>
      <c r="R342" s="1">
        <f t="shared" ca="1" si="79"/>
        <v>2.9</v>
      </c>
      <c r="S342" s="2">
        <f t="shared" ca="1" si="80"/>
        <v>48.185833333333328</v>
      </c>
      <c r="T342" s="1" t="str">
        <f ca="1">IF(R342&lt;0,MATCH(ABS(R342),$R344:$R$1000,0)+ROW($R344)-1,"")</f>
        <v/>
      </c>
      <c r="U342" s="1" t="str">
        <f t="shared" ca="1" si="81"/>
        <v/>
      </c>
      <c r="V342" s="11" t="str">
        <f t="shared" ca="1" si="82"/>
        <v/>
      </c>
      <c r="W342" s="11"/>
      <c r="X342" s="11"/>
      <c r="Y342" s="12" t="str">
        <f ca="1">IF(V342&lt;&gt;"",IF(ABS($R342)&lt;0.8*Analyse!$AO$8/2,ABS($V342-$S342)/(INDIRECT($X$5)/100),""),"")</f>
        <v/>
      </c>
      <c r="AL342" s="1"/>
      <c r="AM342" s="2"/>
    </row>
    <row r="343" spans="2:39" x14ac:dyDescent="0.2">
      <c r="B343">
        <v>3.11</v>
      </c>
      <c r="C343">
        <v>48.58</v>
      </c>
      <c r="D343" s="13">
        <f ca="1">IF(B343&lt;&gt;"",TRUNC(B343-Analyse!$AP$8,2),"")</f>
        <v>3.01</v>
      </c>
      <c r="F343" s="1">
        <f t="shared" ca="1" si="83"/>
        <v>3</v>
      </c>
      <c r="G343" s="12">
        <f ca="1">IF(F343&lt;&gt;"",ROW($D$5)+MATCH(F343,INDIRECT(Analyse!$AR$8):INDIRECT(Analyse!$AS$8)),"")</f>
        <v>343</v>
      </c>
      <c r="H343" s="1" t="str">
        <f t="shared" ca="1" si="70"/>
        <v>D343</v>
      </c>
      <c r="I343" s="1" t="str">
        <f t="shared" ca="1" si="71"/>
        <v>D342</v>
      </c>
      <c r="J343" s="1" t="str">
        <f t="shared" ca="1" si="72"/>
        <v>C343</v>
      </c>
      <c r="K343" s="1" t="str">
        <f t="shared" ca="1" si="73"/>
        <v>C342</v>
      </c>
      <c r="L343" s="10">
        <f t="shared" ca="1" si="74"/>
        <v>-0.42999999999999972</v>
      </c>
      <c r="M343" s="10">
        <f t="shared" ca="1" si="75"/>
        <v>-0.11999999999999966</v>
      </c>
      <c r="N343" s="2">
        <f t="shared" ca="1" si="76"/>
        <v>3.583333333333341</v>
      </c>
      <c r="O343" s="10">
        <f t="shared" ca="1" si="77"/>
        <v>37.794166666666641</v>
      </c>
      <c r="P343" s="2">
        <f t="shared" ca="1" si="78"/>
        <v>48.544166666666662</v>
      </c>
      <c r="R343" s="1">
        <f t="shared" ca="1" si="79"/>
        <v>3</v>
      </c>
      <c r="S343" s="2">
        <f t="shared" ca="1" si="80"/>
        <v>48.544166666666662</v>
      </c>
      <c r="T343" s="1" t="str">
        <f ca="1">IF(R343&lt;0,MATCH(ABS(R343),$R345:$R$1000,0)+ROW($R345)-1,"")</f>
        <v/>
      </c>
      <c r="U343" s="1" t="str">
        <f t="shared" ca="1" si="81"/>
        <v/>
      </c>
      <c r="V343" s="11" t="str">
        <f t="shared" ca="1" si="82"/>
        <v/>
      </c>
      <c r="W343" s="11"/>
      <c r="X343" s="11"/>
      <c r="Y343" s="12" t="str">
        <f ca="1">IF(V343&lt;&gt;"",IF(ABS($R343)&lt;0.8*Analyse!$AO$8/2,ABS($V343-$S343)/(INDIRECT($X$5)/100),""),"")</f>
        <v/>
      </c>
      <c r="AL343" s="1"/>
      <c r="AM343" s="2"/>
    </row>
    <row r="344" spans="2:39" x14ac:dyDescent="0.2">
      <c r="B344">
        <v>3.2</v>
      </c>
      <c r="C344">
        <v>48.2</v>
      </c>
      <c r="D344" s="13">
        <f ca="1">IF(B344&lt;&gt;"",TRUNC(B344-Analyse!$AP$8,2),"")</f>
        <v>3.1</v>
      </c>
      <c r="F344" s="1">
        <f t="shared" ca="1" si="83"/>
        <v>3.1</v>
      </c>
      <c r="G344" s="12">
        <f ca="1">IF(F344&lt;&gt;"",ROW($D$5)+MATCH(F344,INDIRECT(Analyse!$AR$8):INDIRECT(Analyse!$AS$8)),"")</f>
        <v>345</v>
      </c>
      <c r="H344" s="1" t="str">
        <f t="shared" ca="1" si="70"/>
        <v>D345</v>
      </c>
      <c r="I344" s="1" t="str">
        <f t="shared" ca="1" si="71"/>
        <v>D344</v>
      </c>
      <c r="J344" s="1" t="str">
        <f t="shared" ca="1" si="72"/>
        <v>C345</v>
      </c>
      <c r="K344" s="1" t="str">
        <f t="shared" ca="1" si="73"/>
        <v>C344</v>
      </c>
      <c r="L344" s="10">
        <f t="shared" ca="1" si="74"/>
        <v>-0.15999999999999659</v>
      </c>
      <c r="M344" s="10">
        <f t="shared" ca="1" si="75"/>
        <v>-0.10999999999999988</v>
      </c>
      <c r="N344" s="2">
        <f t="shared" ca="1" si="76"/>
        <v>1.4545454545454253</v>
      </c>
      <c r="O344" s="10">
        <f t="shared" ca="1" si="77"/>
        <v>43.690909090909187</v>
      </c>
      <c r="P344" s="2">
        <f t="shared" ca="1" si="78"/>
        <v>48.2</v>
      </c>
      <c r="R344" s="1">
        <f t="shared" ca="1" si="79"/>
        <v>3.1</v>
      </c>
      <c r="S344" s="2">
        <f t="shared" ca="1" si="80"/>
        <v>48.2</v>
      </c>
      <c r="T344" s="1" t="str">
        <f ca="1">IF(R344&lt;0,MATCH(ABS(R344),$R346:$R$1000,0)+ROW($R346)-1,"")</f>
        <v/>
      </c>
      <c r="U344" s="1" t="str">
        <f t="shared" ca="1" si="81"/>
        <v/>
      </c>
      <c r="V344" s="11" t="str">
        <f t="shared" ca="1" si="82"/>
        <v/>
      </c>
      <c r="W344" s="11"/>
      <c r="X344" s="11"/>
      <c r="Y344" s="12" t="str">
        <f ca="1">IF(V344&lt;&gt;"",IF(ABS($R344)&lt;0.8*Analyse!$AO$8/2,ABS($V344-$S344)/(INDIRECT($X$5)/100),""),"")</f>
        <v/>
      </c>
      <c r="AL344" s="1"/>
      <c r="AM344" s="2"/>
    </row>
    <row r="345" spans="2:39" x14ac:dyDescent="0.2">
      <c r="B345">
        <v>3.31</v>
      </c>
      <c r="C345">
        <v>48.36</v>
      </c>
      <c r="D345" s="13">
        <f ca="1">IF(B345&lt;&gt;"",TRUNC(B345-Analyse!$AP$8,2),"")</f>
        <v>3.21</v>
      </c>
      <c r="F345" s="1">
        <f t="shared" ca="1" si="83"/>
        <v>3.2</v>
      </c>
      <c r="G345" s="12">
        <f ca="1">IF(F345&lt;&gt;"",ROW($D$5)+MATCH(F345,INDIRECT(Analyse!$AR$8):INDIRECT(Analyse!$AS$8)),"")</f>
        <v>345</v>
      </c>
      <c r="H345" s="1" t="str">
        <f t="shared" ca="1" si="70"/>
        <v>D345</v>
      </c>
      <c r="I345" s="1" t="str">
        <f t="shared" ca="1" si="71"/>
        <v>D344</v>
      </c>
      <c r="J345" s="1" t="str">
        <f t="shared" ca="1" si="72"/>
        <v>C345</v>
      </c>
      <c r="K345" s="1" t="str">
        <f t="shared" ca="1" si="73"/>
        <v>C344</v>
      </c>
      <c r="L345" s="10">
        <f t="shared" ca="1" si="74"/>
        <v>-0.15999999999999659</v>
      </c>
      <c r="M345" s="10">
        <f t="shared" ca="1" si="75"/>
        <v>-0.10999999999999988</v>
      </c>
      <c r="N345" s="2">
        <f t="shared" ca="1" si="76"/>
        <v>1.4545454545454253</v>
      </c>
      <c r="O345" s="10">
        <f t="shared" ca="1" si="77"/>
        <v>43.690909090909187</v>
      </c>
      <c r="P345" s="2">
        <f t="shared" ca="1" si="78"/>
        <v>48.345454545454551</v>
      </c>
      <c r="R345" s="1">
        <f t="shared" ca="1" si="79"/>
        <v>3.2</v>
      </c>
      <c r="S345" s="2">
        <f t="shared" ca="1" si="80"/>
        <v>48.345454545454551</v>
      </c>
      <c r="T345" s="1" t="str">
        <f ca="1">IF(R345&lt;0,MATCH(ABS(R345),$R347:$R$1000,0)+ROW($R347)-1,"")</f>
        <v/>
      </c>
      <c r="U345" s="1" t="str">
        <f t="shared" ca="1" si="81"/>
        <v/>
      </c>
      <c r="V345" s="11" t="str">
        <f t="shared" ca="1" si="82"/>
        <v/>
      </c>
      <c r="W345" s="11"/>
      <c r="X345" s="11"/>
      <c r="Y345" s="12" t="str">
        <f ca="1">IF(V345&lt;&gt;"",IF(ABS($R345)&lt;0.8*Analyse!$AO$8/2,ABS($V345-$S345)/(INDIRECT($X$5)/100),""),"")</f>
        <v/>
      </c>
      <c r="AL345" s="1"/>
      <c r="AM345" s="2"/>
    </row>
    <row r="346" spans="2:39" x14ac:dyDescent="0.2">
      <c r="B346">
        <v>3.4</v>
      </c>
      <c r="C346">
        <v>48.23</v>
      </c>
      <c r="D346" s="13">
        <f ca="1">IF(B346&lt;&gt;"",TRUNC(B346-Analyse!$AP$8,2),"")</f>
        <v>3.3</v>
      </c>
      <c r="F346" s="1">
        <f t="shared" ca="1" si="83"/>
        <v>3.3</v>
      </c>
      <c r="G346" s="12">
        <f ca="1">IF(F346&lt;&gt;"",ROW($D$5)+MATCH(F346,INDIRECT(Analyse!$AR$8):INDIRECT(Analyse!$AS$8)),"")</f>
        <v>347</v>
      </c>
      <c r="H346" s="1" t="str">
        <f t="shared" ca="1" si="70"/>
        <v>D347</v>
      </c>
      <c r="I346" s="1" t="str">
        <f t="shared" ca="1" si="71"/>
        <v>D346</v>
      </c>
      <c r="J346" s="1" t="str">
        <f t="shared" ca="1" si="72"/>
        <v>C347</v>
      </c>
      <c r="K346" s="1" t="str">
        <f t="shared" ca="1" si="73"/>
        <v>C346</v>
      </c>
      <c r="L346" s="10">
        <f t="shared" ca="1" si="74"/>
        <v>-0.35000000000000142</v>
      </c>
      <c r="M346" s="10">
        <f t="shared" ca="1" si="75"/>
        <v>-0.11000000000000032</v>
      </c>
      <c r="N346" s="2">
        <f t="shared" ca="1" si="76"/>
        <v>3.1818181818181857</v>
      </c>
      <c r="O346" s="10">
        <f t="shared" ca="1" si="77"/>
        <v>37.729999999999983</v>
      </c>
      <c r="P346" s="2">
        <f t="shared" ca="1" si="78"/>
        <v>48.23</v>
      </c>
      <c r="R346" s="1">
        <f t="shared" ca="1" si="79"/>
        <v>3.3</v>
      </c>
      <c r="S346" s="2">
        <f t="shared" ca="1" si="80"/>
        <v>48.23</v>
      </c>
      <c r="T346" s="1" t="str">
        <f ca="1">IF(R346&lt;0,MATCH(ABS(R346),$R348:$R$1000,0)+ROW($R348)-1,"")</f>
        <v/>
      </c>
      <c r="U346" s="1" t="str">
        <f t="shared" ca="1" si="81"/>
        <v/>
      </c>
      <c r="V346" s="11" t="str">
        <f t="shared" ca="1" si="82"/>
        <v/>
      </c>
      <c r="W346" s="11"/>
      <c r="X346" s="11"/>
      <c r="Y346" s="12" t="str">
        <f ca="1">IF(V346&lt;&gt;"",IF(ABS($R346)&lt;0.8*Analyse!$AO$8/2,ABS($V346-$S346)/(INDIRECT($X$5)/100),""),"")</f>
        <v/>
      </c>
      <c r="AL346" s="1"/>
      <c r="AM346" s="2"/>
    </row>
    <row r="347" spans="2:39" x14ac:dyDescent="0.2">
      <c r="B347">
        <v>3.51</v>
      </c>
      <c r="C347">
        <v>48.58</v>
      </c>
      <c r="D347" s="13">
        <f ca="1">IF(B347&lt;&gt;"",TRUNC(B347-Analyse!$AP$8,2),"")</f>
        <v>3.41</v>
      </c>
      <c r="F347" s="1">
        <f t="shared" ca="1" si="83"/>
        <v>3.4</v>
      </c>
      <c r="G347" s="12">
        <f ca="1">IF(F347&lt;&gt;"",ROW($D$5)+MATCH(F347,INDIRECT(Analyse!$AR$8):INDIRECT(Analyse!$AS$8)),"")</f>
        <v>347</v>
      </c>
      <c r="H347" s="1" t="str">
        <f t="shared" ca="1" si="70"/>
        <v>D347</v>
      </c>
      <c r="I347" s="1" t="str">
        <f t="shared" ca="1" si="71"/>
        <v>D346</v>
      </c>
      <c r="J347" s="1" t="str">
        <f t="shared" ca="1" si="72"/>
        <v>C347</v>
      </c>
      <c r="K347" s="1" t="str">
        <f t="shared" ca="1" si="73"/>
        <v>C346</v>
      </c>
      <c r="L347" s="10">
        <f t="shared" ca="1" si="74"/>
        <v>-0.35000000000000142</v>
      </c>
      <c r="M347" s="10">
        <f t="shared" ca="1" si="75"/>
        <v>-0.11000000000000032</v>
      </c>
      <c r="N347" s="2">
        <f t="shared" ca="1" si="76"/>
        <v>3.1818181818181857</v>
      </c>
      <c r="O347" s="10">
        <f t="shared" ca="1" si="77"/>
        <v>37.729999999999983</v>
      </c>
      <c r="P347" s="2">
        <f t="shared" ca="1" si="78"/>
        <v>48.548181818181817</v>
      </c>
      <c r="R347" s="1">
        <f t="shared" ca="1" si="79"/>
        <v>3.4</v>
      </c>
      <c r="S347" s="2">
        <f t="shared" ca="1" si="80"/>
        <v>48.548181818181817</v>
      </c>
      <c r="T347" s="1" t="str">
        <f ca="1">IF(R347&lt;0,MATCH(ABS(R347),$R349:$R$1000,0)+ROW($R349)-1,"")</f>
        <v/>
      </c>
      <c r="U347" s="1" t="str">
        <f t="shared" ca="1" si="81"/>
        <v/>
      </c>
      <c r="V347" s="11" t="str">
        <f t="shared" ca="1" si="82"/>
        <v/>
      </c>
      <c r="W347" s="11"/>
      <c r="X347" s="11"/>
      <c r="Y347" s="12" t="str">
        <f ca="1">IF(V347&lt;&gt;"",IF(ABS($R347)&lt;0.8*Analyse!$AO$8/2,ABS($V347-$S347)/(INDIRECT($X$5)/100),""),"")</f>
        <v/>
      </c>
      <c r="AL347" s="1"/>
      <c r="AM347" s="2"/>
    </row>
    <row r="348" spans="2:39" x14ac:dyDescent="0.2">
      <c r="B348">
        <v>3.59</v>
      </c>
      <c r="C348">
        <v>48.26</v>
      </c>
      <c r="D348" s="13">
        <f ca="1">IF(B348&lt;&gt;"",TRUNC(B348-Analyse!$AP$8,2),"")</f>
        <v>3.49</v>
      </c>
      <c r="F348" s="1">
        <f t="shared" ca="1" si="83"/>
        <v>3.5</v>
      </c>
      <c r="G348" s="12">
        <f ca="1">IF(F348&lt;&gt;"",ROW($D$5)+MATCH(F348,INDIRECT(Analyse!$AR$8):INDIRECT(Analyse!$AS$8)),"")</f>
        <v>349</v>
      </c>
      <c r="H348" s="1" t="str">
        <f t="shared" ca="1" si="70"/>
        <v>D349</v>
      </c>
      <c r="I348" s="1" t="str">
        <f t="shared" ca="1" si="71"/>
        <v>D348</v>
      </c>
      <c r="J348" s="1" t="str">
        <f t="shared" ca="1" si="72"/>
        <v>C349</v>
      </c>
      <c r="K348" s="1" t="str">
        <f t="shared" ca="1" si="73"/>
        <v>C348</v>
      </c>
      <c r="L348" s="10">
        <f t="shared" ca="1" si="74"/>
        <v>0.14999999999999858</v>
      </c>
      <c r="M348" s="10">
        <f t="shared" ca="1" si="75"/>
        <v>-0.11999999999999966</v>
      </c>
      <c r="N348" s="2">
        <f t="shared" ca="1" si="76"/>
        <v>-1.2499999999999916</v>
      </c>
      <c r="O348" s="10">
        <f t="shared" ca="1" si="77"/>
        <v>52.622499999999967</v>
      </c>
      <c r="P348" s="2">
        <f t="shared" ca="1" si="78"/>
        <v>48.247499999999995</v>
      </c>
      <c r="R348" s="1">
        <f t="shared" ca="1" si="79"/>
        <v>3.5</v>
      </c>
      <c r="S348" s="2">
        <f t="shared" ca="1" si="80"/>
        <v>48.247499999999995</v>
      </c>
      <c r="T348" s="1" t="str">
        <f ca="1">IF(R348&lt;0,MATCH(ABS(R348),$R350:$R$1000,0)+ROW($R350)-1,"")</f>
        <v/>
      </c>
      <c r="U348" s="1" t="str">
        <f t="shared" ca="1" si="81"/>
        <v/>
      </c>
      <c r="V348" s="11" t="str">
        <f t="shared" ca="1" si="82"/>
        <v/>
      </c>
      <c r="W348" s="11"/>
      <c r="X348" s="11"/>
      <c r="Y348" s="12" t="str">
        <f ca="1">IF(V348&lt;&gt;"",IF(ABS($R348)&lt;0.8*Analyse!$AO$8/2,ABS($V348-$S348)/(INDIRECT($X$5)/100),""),"")</f>
        <v/>
      </c>
      <c r="AL348" s="1"/>
      <c r="AM348" s="2"/>
    </row>
    <row r="349" spans="2:39" x14ac:dyDescent="0.2">
      <c r="B349">
        <v>3.71</v>
      </c>
      <c r="C349">
        <v>48.11</v>
      </c>
      <c r="D349" s="13">
        <f ca="1">IF(B349&lt;&gt;"",TRUNC(B349-Analyse!$AP$8,2),"")</f>
        <v>3.61</v>
      </c>
      <c r="F349" s="1">
        <f t="shared" ca="1" si="83"/>
        <v>3.6</v>
      </c>
      <c r="G349" s="12">
        <f ca="1">IF(F349&lt;&gt;"",ROW($D$5)+MATCH(F349,INDIRECT(Analyse!$AR$8):INDIRECT(Analyse!$AS$8)),"")</f>
        <v>349</v>
      </c>
      <c r="H349" s="1" t="str">
        <f t="shared" ca="1" si="70"/>
        <v>D349</v>
      </c>
      <c r="I349" s="1" t="str">
        <f t="shared" ca="1" si="71"/>
        <v>D348</v>
      </c>
      <c r="J349" s="1" t="str">
        <f t="shared" ca="1" si="72"/>
        <v>C349</v>
      </c>
      <c r="K349" s="1" t="str">
        <f t="shared" ca="1" si="73"/>
        <v>C348</v>
      </c>
      <c r="L349" s="10">
        <f t="shared" ca="1" si="74"/>
        <v>0.14999999999999858</v>
      </c>
      <c r="M349" s="10">
        <f t="shared" ca="1" si="75"/>
        <v>-0.11999999999999966</v>
      </c>
      <c r="N349" s="2">
        <f t="shared" ca="1" si="76"/>
        <v>-1.2499999999999916</v>
      </c>
      <c r="O349" s="10">
        <f t="shared" ca="1" si="77"/>
        <v>52.622499999999967</v>
      </c>
      <c r="P349" s="2">
        <f t="shared" ca="1" si="78"/>
        <v>48.122499999999995</v>
      </c>
      <c r="R349" s="1">
        <f t="shared" ca="1" si="79"/>
        <v>3.6</v>
      </c>
      <c r="S349" s="2">
        <f t="shared" ca="1" si="80"/>
        <v>48.122499999999995</v>
      </c>
      <c r="T349" s="1" t="str">
        <f ca="1">IF(R349&lt;0,MATCH(ABS(R349),$R351:$R$1000,0)+ROW($R351)-1,"")</f>
        <v/>
      </c>
      <c r="U349" s="1" t="str">
        <f t="shared" ca="1" si="81"/>
        <v/>
      </c>
      <c r="V349" s="11" t="str">
        <f t="shared" ca="1" si="82"/>
        <v/>
      </c>
      <c r="W349" s="11"/>
      <c r="X349" s="11"/>
      <c r="Y349" s="12" t="str">
        <f ca="1">IF(V349&lt;&gt;"",IF(ABS($R349)&lt;0.8*Analyse!$AO$8/2,ABS($V349-$S349)/(INDIRECT($X$5)/100),""),"")</f>
        <v/>
      </c>
      <c r="AL349" s="1"/>
      <c r="AM349" s="2"/>
    </row>
    <row r="350" spans="2:39" x14ac:dyDescent="0.2">
      <c r="B350">
        <v>3.8</v>
      </c>
      <c r="C350">
        <v>48.14</v>
      </c>
      <c r="D350" s="13">
        <f ca="1">IF(B350&lt;&gt;"",TRUNC(B350-Analyse!$AP$8,2),"")</f>
        <v>3.7</v>
      </c>
      <c r="F350" s="1">
        <f t="shared" ca="1" si="83"/>
        <v>3.7</v>
      </c>
      <c r="G350" s="12">
        <f ca="1">IF(F350&lt;&gt;"",ROW($D$5)+MATCH(F350,INDIRECT(Analyse!$AR$8):INDIRECT(Analyse!$AS$8)),"")</f>
        <v>351</v>
      </c>
      <c r="H350" s="1" t="str">
        <f t="shared" ca="1" si="70"/>
        <v>D351</v>
      </c>
      <c r="I350" s="1" t="str">
        <f t="shared" ca="1" si="71"/>
        <v>D350</v>
      </c>
      <c r="J350" s="1" t="str">
        <f t="shared" ca="1" si="72"/>
        <v>C351</v>
      </c>
      <c r="K350" s="1" t="str">
        <f t="shared" ca="1" si="73"/>
        <v>C350</v>
      </c>
      <c r="L350" s="10">
        <f t="shared" ca="1" si="74"/>
        <v>-3.0000000000001137E-2</v>
      </c>
      <c r="M350" s="10">
        <f t="shared" ca="1" si="75"/>
        <v>-8.9999999999999858E-2</v>
      </c>
      <c r="N350" s="2">
        <f t="shared" ca="1" si="76"/>
        <v>0.33333333333334647</v>
      </c>
      <c r="O350" s="10">
        <f t="shared" ca="1" si="77"/>
        <v>46.906666666666617</v>
      </c>
      <c r="P350" s="2">
        <f t="shared" ca="1" si="78"/>
        <v>48.14</v>
      </c>
      <c r="R350" s="1">
        <f t="shared" ca="1" si="79"/>
        <v>3.7</v>
      </c>
      <c r="S350" s="2">
        <f t="shared" ca="1" si="80"/>
        <v>48.14</v>
      </c>
      <c r="T350" s="1" t="str">
        <f ca="1">IF(R350&lt;0,MATCH(ABS(R350),$R352:$R$1000,0)+ROW($R352)-1,"")</f>
        <v/>
      </c>
      <c r="U350" s="1" t="str">
        <f t="shared" ca="1" si="81"/>
        <v/>
      </c>
      <c r="V350" s="11" t="str">
        <f t="shared" ca="1" si="82"/>
        <v/>
      </c>
      <c r="W350" s="11"/>
      <c r="X350" s="11"/>
      <c r="Y350" s="12" t="str">
        <f ca="1">IF(V350&lt;&gt;"",IF(ABS($R350)&lt;0.8*Analyse!$AO$8/2,ABS($V350-$S350)/(INDIRECT($X$5)/100),""),"")</f>
        <v/>
      </c>
      <c r="AL350" s="1"/>
      <c r="AM350" s="2"/>
    </row>
    <row r="351" spans="2:39" x14ac:dyDescent="0.2">
      <c r="B351">
        <v>3.89</v>
      </c>
      <c r="C351">
        <v>48.17</v>
      </c>
      <c r="D351" s="13">
        <f ca="1">IF(B351&lt;&gt;"",TRUNC(B351-Analyse!$AP$8,2),"")</f>
        <v>3.79</v>
      </c>
      <c r="F351" s="1">
        <f t="shared" ca="1" si="83"/>
        <v>3.8</v>
      </c>
      <c r="G351" s="12">
        <f ca="1">IF(F351&lt;&gt;"",ROW($D$5)+MATCH(F351,INDIRECT(Analyse!$AR$8):INDIRECT(Analyse!$AS$8)),"")</f>
        <v>352</v>
      </c>
      <c r="H351" s="1" t="str">
        <f t="shared" ca="1" si="70"/>
        <v>D352</v>
      </c>
      <c r="I351" s="1" t="str">
        <f t="shared" ca="1" si="71"/>
        <v>D351</v>
      </c>
      <c r="J351" s="1" t="str">
        <f t="shared" ca="1" si="72"/>
        <v>C352</v>
      </c>
      <c r="K351" s="1" t="str">
        <f t="shared" ca="1" si="73"/>
        <v>C351</v>
      </c>
      <c r="L351" s="10">
        <f t="shared" ca="1" si="74"/>
        <v>-0.5</v>
      </c>
      <c r="M351" s="10">
        <f t="shared" ca="1" si="75"/>
        <v>-0.12000000000000011</v>
      </c>
      <c r="N351" s="2">
        <f t="shared" ca="1" si="76"/>
        <v>4.1666666666666634</v>
      </c>
      <c r="O351" s="10">
        <f t="shared" ca="1" si="77"/>
        <v>32.378333333333345</v>
      </c>
      <c r="P351" s="2">
        <f t="shared" ca="1" si="78"/>
        <v>48.211666666666666</v>
      </c>
      <c r="R351" s="1">
        <f t="shared" ca="1" si="79"/>
        <v>3.8</v>
      </c>
      <c r="S351" s="2">
        <f t="shared" ca="1" si="80"/>
        <v>48.211666666666666</v>
      </c>
      <c r="T351" s="1" t="str">
        <f ca="1">IF(R351&lt;0,MATCH(ABS(R351),$R353:$R$1000,0)+ROW($R353)-1,"")</f>
        <v/>
      </c>
      <c r="U351" s="1" t="str">
        <f t="shared" ca="1" si="81"/>
        <v/>
      </c>
      <c r="V351" s="11" t="str">
        <f t="shared" ca="1" si="82"/>
        <v/>
      </c>
      <c r="W351" s="11"/>
      <c r="X351" s="11"/>
      <c r="Y351" s="12" t="str">
        <f ca="1">IF(V351&lt;&gt;"",IF(ABS($R351)&lt;0.8*Analyse!$AO$8/2,ABS($V351-$S351)/(INDIRECT($X$5)/100),""),"")</f>
        <v/>
      </c>
      <c r="AL351" s="1"/>
      <c r="AM351" s="2"/>
    </row>
    <row r="352" spans="2:39" x14ac:dyDescent="0.2">
      <c r="B352">
        <v>4.01</v>
      </c>
      <c r="C352">
        <v>48.67</v>
      </c>
      <c r="D352" s="13">
        <f ca="1">IF(B352&lt;&gt;"",TRUNC(B352-Analyse!$AP$8,2),"")</f>
        <v>3.91</v>
      </c>
      <c r="F352" s="1">
        <f t="shared" ca="1" si="83"/>
        <v>3.9</v>
      </c>
      <c r="G352" s="12">
        <f ca="1">IF(F352&lt;&gt;"",ROW($D$5)+MATCH(F352,INDIRECT(Analyse!$AR$8):INDIRECT(Analyse!$AS$8)),"")</f>
        <v>352</v>
      </c>
      <c r="H352" s="1" t="str">
        <f t="shared" ca="1" si="70"/>
        <v>D352</v>
      </c>
      <c r="I352" s="1" t="str">
        <f t="shared" ca="1" si="71"/>
        <v>D351</v>
      </c>
      <c r="J352" s="1" t="str">
        <f t="shared" ca="1" si="72"/>
        <v>C352</v>
      </c>
      <c r="K352" s="1" t="str">
        <f t="shared" ca="1" si="73"/>
        <v>C351</v>
      </c>
      <c r="L352" s="10">
        <f t="shared" ca="1" si="74"/>
        <v>-0.5</v>
      </c>
      <c r="M352" s="10">
        <f t="shared" ca="1" si="75"/>
        <v>-0.12000000000000011</v>
      </c>
      <c r="N352" s="2">
        <f t="shared" ca="1" si="76"/>
        <v>4.1666666666666634</v>
      </c>
      <c r="O352" s="10">
        <f t="shared" ca="1" si="77"/>
        <v>32.378333333333345</v>
      </c>
      <c r="P352" s="2">
        <f t="shared" ca="1" si="78"/>
        <v>48.62833333333333</v>
      </c>
      <c r="R352" s="1">
        <f t="shared" ca="1" si="79"/>
        <v>3.9</v>
      </c>
      <c r="S352" s="2">
        <f t="shared" ca="1" si="80"/>
        <v>48.62833333333333</v>
      </c>
      <c r="T352" s="1" t="str">
        <f ca="1">IF(R352&lt;0,MATCH(ABS(R352),$R354:$R$1000,0)+ROW($R354)-1,"")</f>
        <v/>
      </c>
      <c r="U352" s="1" t="str">
        <f t="shared" ca="1" si="81"/>
        <v/>
      </c>
      <c r="V352" s="11" t="str">
        <f t="shared" ca="1" si="82"/>
        <v/>
      </c>
      <c r="W352" s="11"/>
      <c r="X352" s="11"/>
      <c r="Y352" s="12" t="str">
        <f ca="1">IF(V352&lt;&gt;"",IF(ABS($R352)&lt;0.8*Analyse!$AO$8/2,ABS($V352-$S352)/(INDIRECT($X$5)/100),""),"")</f>
        <v/>
      </c>
      <c r="AL352" s="1"/>
      <c r="AM352" s="2"/>
    </row>
    <row r="353" spans="2:39" x14ac:dyDescent="0.2">
      <c r="B353">
        <v>4.09</v>
      </c>
      <c r="C353">
        <v>48.49</v>
      </c>
      <c r="D353" s="13">
        <f ca="1">IF(B353&lt;&gt;"",TRUNC(B353-Analyse!$AP$8,2),"")</f>
        <v>3.99</v>
      </c>
      <c r="F353" s="1">
        <f t="shared" ca="1" si="83"/>
        <v>4</v>
      </c>
      <c r="G353" s="12">
        <f ca="1">IF(F353&lt;&gt;"",ROW($D$5)+MATCH(F353,INDIRECT(Analyse!$AR$8):INDIRECT(Analyse!$AS$8)),"")</f>
        <v>354</v>
      </c>
      <c r="H353" s="1" t="str">
        <f t="shared" ca="1" si="70"/>
        <v>D354</v>
      </c>
      <c r="I353" s="1" t="str">
        <f t="shared" ca="1" si="71"/>
        <v>D353</v>
      </c>
      <c r="J353" s="1" t="str">
        <f t="shared" ca="1" si="72"/>
        <v>C354</v>
      </c>
      <c r="K353" s="1" t="str">
        <f t="shared" ca="1" si="73"/>
        <v>C353</v>
      </c>
      <c r="L353" s="10">
        <f t="shared" ca="1" si="74"/>
        <v>3.0000000000001137E-2</v>
      </c>
      <c r="M353" s="10">
        <f t="shared" ca="1" si="75"/>
        <v>-0.10999999999999943</v>
      </c>
      <c r="N353" s="2">
        <f t="shared" ca="1" si="76"/>
        <v>-0.27272727272728448</v>
      </c>
      <c r="O353" s="10">
        <f t="shared" ca="1" si="77"/>
        <v>49.578181818181868</v>
      </c>
      <c r="P353" s="2">
        <f t="shared" ca="1" si="78"/>
        <v>48.487272727272732</v>
      </c>
      <c r="R353" s="1">
        <f t="shared" ca="1" si="79"/>
        <v>4</v>
      </c>
      <c r="S353" s="2">
        <f t="shared" ca="1" si="80"/>
        <v>48.487272727272732</v>
      </c>
      <c r="T353" s="1" t="str">
        <f ca="1">IF(R353&lt;0,MATCH(ABS(R353),$R355:$R$1000,0)+ROW($R355)-1,"")</f>
        <v/>
      </c>
      <c r="U353" s="1" t="str">
        <f t="shared" ca="1" si="81"/>
        <v/>
      </c>
      <c r="V353" s="11" t="str">
        <f t="shared" ca="1" si="82"/>
        <v/>
      </c>
      <c r="W353" s="11"/>
      <c r="X353" s="11"/>
      <c r="Y353" s="12" t="str">
        <f ca="1">IF(V353&lt;&gt;"",IF(ABS($R353)&lt;0.8*Analyse!$AO$8/2,ABS($V353-$S353)/(INDIRECT($X$5)/100),""),"")</f>
        <v/>
      </c>
      <c r="AL353" s="1"/>
      <c r="AM353" s="2"/>
    </row>
    <row r="354" spans="2:39" x14ac:dyDescent="0.2">
      <c r="B354">
        <v>4.2</v>
      </c>
      <c r="C354">
        <v>48.46</v>
      </c>
      <c r="D354" s="13">
        <f ca="1">IF(B354&lt;&gt;"",TRUNC(B354-Analyse!$AP$8,2),"")</f>
        <v>4.0999999999999996</v>
      </c>
      <c r="F354" s="1">
        <f t="shared" ca="1" si="83"/>
        <v>4.0999999999999996</v>
      </c>
      <c r="G354" s="12">
        <f ca="1">IF(F354&lt;&gt;"",ROW($D$5)+MATCH(F354,INDIRECT(Analyse!$AR$8):INDIRECT(Analyse!$AS$8)),"")</f>
        <v>355</v>
      </c>
      <c r="H354" s="1" t="str">
        <f t="shared" ca="1" si="70"/>
        <v>D355</v>
      </c>
      <c r="I354" s="1" t="str">
        <f t="shared" ca="1" si="71"/>
        <v>D354</v>
      </c>
      <c r="J354" s="1" t="str">
        <f t="shared" ca="1" si="72"/>
        <v>C355</v>
      </c>
      <c r="K354" s="1" t="str">
        <f t="shared" ca="1" si="73"/>
        <v>C354</v>
      </c>
      <c r="L354" s="10">
        <f t="shared" ca="1" si="74"/>
        <v>-0.21999999999999886</v>
      </c>
      <c r="M354" s="10">
        <f t="shared" ca="1" si="75"/>
        <v>-9.0000000000000746E-2</v>
      </c>
      <c r="N354" s="2">
        <f t="shared" ca="1" si="76"/>
        <v>2.4444444444444113</v>
      </c>
      <c r="O354" s="10">
        <f t="shared" ca="1" si="77"/>
        <v>38.437777777777917</v>
      </c>
      <c r="P354" s="2">
        <f t="shared" ca="1" si="78"/>
        <v>48.46</v>
      </c>
      <c r="R354" s="1">
        <f t="shared" ca="1" si="79"/>
        <v>4.0999999999999996</v>
      </c>
      <c r="S354" s="2">
        <f t="shared" ca="1" si="80"/>
        <v>48.46</v>
      </c>
      <c r="T354" s="1" t="str">
        <f ca="1">IF(R354&lt;0,MATCH(ABS(R354),$R356:$R$1000,0)+ROW($R356)-1,"")</f>
        <v/>
      </c>
      <c r="U354" s="1" t="str">
        <f t="shared" ca="1" si="81"/>
        <v/>
      </c>
      <c r="V354" s="11" t="str">
        <f t="shared" ca="1" si="82"/>
        <v/>
      </c>
      <c r="W354" s="11"/>
      <c r="X354" s="11"/>
      <c r="Y354" s="12" t="str">
        <f ca="1">IF(V354&lt;&gt;"",IF(ABS($R354)&lt;0.8*Analyse!$AO$8/2,ABS($V354-$S354)/(INDIRECT($X$5)/100),""),"")</f>
        <v/>
      </c>
      <c r="AL354" s="1"/>
      <c r="AM354" s="2"/>
    </row>
    <row r="355" spans="2:39" x14ac:dyDescent="0.2">
      <c r="B355">
        <v>4.29</v>
      </c>
      <c r="C355">
        <v>48.68</v>
      </c>
      <c r="D355" s="13">
        <f ca="1">IF(B355&lt;&gt;"",TRUNC(B355-Analyse!$AP$8,2),"")</f>
        <v>4.1900000000000004</v>
      </c>
      <c r="F355" s="1">
        <f t="shared" ca="1" si="83"/>
        <v>4.2</v>
      </c>
      <c r="G355" s="12">
        <f ca="1">IF(F355&lt;&gt;"",ROW($D$5)+MATCH(F355,INDIRECT(Analyse!$AR$8):INDIRECT(Analyse!$AS$8)),"")</f>
        <v>356</v>
      </c>
      <c r="H355" s="1" t="str">
        <f t="shared" ca="1" si="70"/>
        <v>D356</v>
      </c>
      <c r="I355" s="1" t="str">
        <f t="shared" ca="1" si="71"/>
        <v>D355</v>
      </c>
      <c r="J355" s="1" t="str">
        <f t="shared" ca="1" si="72"/>
        <v>C356</v>
      </c>
      <c r="K355" s="1" t="str">
        <f t="shared" ca="1" si="73"/>
        <v>C355</v>
      </c>
      <c r="L355" s="10">
        <f t="shared" ca="1" si="74"/>
        <v>9.9999999999980105E-3</v>
      </c>
      <c r="M355" s="10">
        <f t="shared" ca="1" si="75"/>
        <v>-0.10999999999999943</v>
      </c>
      <c r="N355" s="2">
        <f t="shared" ca="1" si="76"/>
        <v>-9.0909090909073287E-2</v>
      </c>
      <c r="O355" s="10">
        <f t="shared" ca="1" si="77"/>
        <v>49.060909090909014</v>
      </c>
      <c r="P355" s="2">
        <f t="shared" ca="1" si="78"/>
        <v>48.67909090909091</v>
      </c>
      <c r="R355" s="1">
        <f t="shared" ca="1" si="79"/>
        <v>4.2</v>
      </c>
      <c r="S355" s="2">
        <f t="shared" ca="1" si="80"/>
        <v>48.67909090909091</v>
      </c>
      <c r="T355" s="1" t="str">
        <f ca="1">IF(R355&lt;0,MATCH(ABS(R355),$R357:$R$1000,0)+ROW($R357)-1,"")</f>
        <v/>
      </c>
      <c r="U355" s="1" t="str">
        <f t="shared" ca="1" si="81"/>
        <v/>
      </c>
      <c r="V355" s="11" t="str">
        <f t="shared" ca="1" si="82"/>
        <v/>
      </c>
      <c r="W355" s="11"/>
      <c r="X355" s="11"/>
      <c r="Y355" s="12" t="str">
        <f ca="1">IF(V355&lt;&gt;"",IF(ABS($R355)&lt;0.8*Analyse!$AO$8/2,ABS($V355-$S355)/(INDIRECT($X$5)/100),""),"")</f>
        <v/>
      </c>
      <c r="AL355" s="1"/>
      <c r="AM355" s="2"/>
    </row>
    <row r="356" spans="2:39" x14ac:dyDescent="0.2">
      <c r="B356">
        <v>4.4000000000000004</v>
      </c>
      <c r="C356">
        <v>48.67</v>
      </c>
      <c r="D356" s="13">
        <f ca="1">IF(B356&lt;&gt;"",TRUNC(B356-Analyse!$AP$8,2),"")</f>
        <v>4.3</v>
      </c>
      <c r="F356" s="1">
        <f t="shared" ca="1" si="83"/>
        <v>4.3</v>
      </c>
      <c r="G356" s="12">
        <f ca="1">IF(F356&lt;&gt;"",ROW($D$5)+MATCH(F356,INDIRECT(Analyse!$AR$8):INDIRECT(Analyse!$AS$8)),"")</f>
        <v>357</v>
      </c>
      <c r="H356" s="1" t="str">
        <f t="shared" ca="1" si="70"/>
        <v>D357</v>
      </c>
      <c r="I356" s="1" t="str">
        <f t="shared" ca="1" si="71"/>
        <v>D356</v>
      </c>
      <c r="J356" s="1" t="str">
        <f t="shared" ca="1" si="72"/>
        <v>C357</v>
      </c>
      <c r="K356" s="1" t="str">
        <f t="shared" ca="1" si="73"/>
        <v>C356</v>
      </c>
      <c r="L356" s="10">
        <f t="shared" ca="1" si="74"/>
        <v>0.27000000000000313</v>
      </c>
      <c r="M356" s="10">
        <f t="shared" ca="1" si="75"/>
        <v>-8.9999999999999858E-2</v>
      </c>
      <c r="N356" s="2">
        <f t="shared" ca="1" si="76"/>
        <v>-3.0000000000000395</v>
      </c>
      <c r="O356" s="10">
        <f t="shared" ca="1" si="77"/>
        <v>61.570000000000171</v>
      </c>
      <c r="P356" s="2">
        <f t="shared" ca="1" si="78"/>
        <v>48.67</v>
      </c>
      <c r="R356" s="1">
        <f t="shared" ca="1" si="79"/>
        <v>4.3</v>
      </c>
      <c r="S356" s="2">
        <f t="shared" ca="1" si="80"/>
        <v>48.67</v>
      </c>
      <c r="T356" s="1" t="str">
        <f ca="1">IF(R356&lt;0,MATCH(ABS(R356),$R358:$R$1000,0)+ROW($R358)-1,"")</f>
        <v/>
      </c>
      <c r="U356" s="1" t="str">
        <f t="shared" ca="1" si="81"/>
        <v/>
      </c>
      <c r="V356" s="11" t="str">
        <f t="shared" ca="1" si="82"/>
        <v/>
      </c>
      <c r="W356" s="11"/>
      <c r="X356" s="11"/>
      <c r="Y356" s="12" t="str">
        <f ca="1">IF(V356&lt;&gt;"",IF(ABS($R356)&lt;0.8*Analyse!$AO$8/2,ABS($V356-$S356)/(INDIRECT($X$5)/100),""),"")</f>
        <v/>
      </c>
      <c r="AL356" s="1"/>
      <c r="AM356" s="2"/>
    </row>
    <row r="357" spans="2:39" x14ac:dyDescent="0.2">
      <c r="B357">
        <v>4.49</v>
      </c>
      <c r="C357">
        <v>48.4</v>
      </c>
      <c r="D357" s="13">
        <f ca="1">IF(B357&lt;&gt;"",TRUNC(B357-Analyse!$AP$8,2),"")</f>
        <v>4.3899999999999997</v>
      </c>
      <c r="F357" s="1">
        <f t="shared" ca="1" si="83"/>
        <v>4.4000000000000004</v>
      </c>
      <c r="G357" s="12">
        <f ca="1">IF(F357&lt;&gt;"",ROW($D$5)+MATCH(F357,INDIRECT(Analyse!$AR$8):INDIRECT(Analyse!$AS$8)),"")</f>
        <v>358</v>
      </c>
      <c r="H357" s="1" t="str">
        <f t="shared" ca="1" si="70"/>
        <v>D358</v>
      </c>
      <c r="I357" s="1" t="str">
        <f t="shared" ca="1" si="71"/>
        <v>D357</v>
      </c>
      <c r="J357" s="1" t="str">
        <f t="shared" ca="1" si="72"/>
        <v>C358</v>
      </c>
      <c r="K357" s="1" t="str">
        <f t="shared" ca="1" si="73"/>
        <v>C357</v>
      </c>
      <c r="L357" s="10">
        <f t="shared" ca="1" si="74"/>
        <v>-0.19000000000000483</v>
      </c>
      <c r="M357" s="10">
        <f t="shared" ca="1" si="75"/>
        <v>-0.10000000000000053</v>
      </c>
      <c r="N357" s="2">
        <f t="shared" ca="1" si="76"/>
        <v>1.9000000000000381</v>
      </c>
      <c r="O357" s="10">
        <f t="shared" ca="1" si="77"/>
        <v>40.058999999999834</v>
      </c>
      <c r="P357" s="2">
        <f t="shared" ca="1" si="78"/>
        <v>48.419000000000004</v>
      </c>
      <c r="R357" s="1">
        <f t="shared" ca="1" si="79"/>
        <v>4.4000000000000004</v>
      </c>
      <c r="S357" s="2">
        <f t="shared" ca="1" si="80"/>
        <v>48.419000000000004</v>
      </c>
      <c r="T357" s="1" t="str">
        <f ca="1">IF(R357&lt;0,MATCH(ABS(R357),$R359:$R$1000,0)+ROW($R359)-1,"")</f>
        <v/>
      </c>
      <c r="U357" s="1" t="str">
        <f t="shared" ca="1" si="81"/>
        <v/>
      </c>
      <c r="V357" s="11" t="str">
        <f t="shared" ca="1" si="82"/>
        <v/>
      </c>
      <c r="W357" s="11"/>
      <c r="X357" s="11"/>
      <c r="Y357" s="12" t="str">
        <f ca="1">IF(V357&lt;&gt;"",IF(ABS($R357)&lt;0.8*Analyse!$AO$8/2,ABS($V357-$S357)/(INDIRECT($X$5)/100),""),"")</f>
        <v/>
      </c>
      <c r="AL357" s="1"/>
      <c r="AM357" s="2"/>
    </row>
    <row r="358" spans="2:39" x14ac:dyDescent="0.2">
      <c r="B358">
        <v>4.59</v>
      </c>
      <c r="C358">
        <v>48.59</v>
      </c>
      <c r="D358" s="13">
        <f ca="1">IF(B358&lt;&gt;"",TRUNC(B358-Analyse!$AP$8,2),"")</f>
        <v>4.49</v>
      </c>
      <c r="F358" s="1">
        <f t="shared" ca="1" si="83"/>
        <v>4.5</v>
      </c>
      <c r="G358" s="12">
        <f ca="1">IF(F358&lt;&gt;"",ROW($D$5)+MATCH(F358,INDIRECT(Analyse!$AR$8):INDIRECT(Analyse!$AS$8)),"")</f>
        <v>359</v>
      </c>
      <c r="H358" s="1" t="str">
        <f t="shared" ca="1" si="70"/>
        <v>D359</v>
      </c>
      <c r="I358" s="1" t="str">
        <f t="shared" ca="1" si="71"/>
        <v>D358</v>
      </c>
      <c r="J358" s="1" t="str">
        <f t="shared" ca="1" si="72"/>
        <v>C359</v>
      </c>
      <c r="K358" s="1" t="str">
        <f t="shared" ca="1" si="73"/>
        <v>C358</v>
      </c>
      <c r="L358" s="10">
        <f t="shared" ca="1" si="74"/>
        <v>0.19000000000000483</v>
      </c>
      <c r="M358" s="10">
        <f t="shared" ca="1" si="75"/>
        <v>-0.12000000000000011</v>
      </c>
      <c r="N358" s="2">
        <f t="shared" ca="1" si="76"/>
        <v>-1.5833333333333721</v>
      </c>
      <c r="O358" s="10">
        <f t="shared" ca="1" si="77"/>
        <v>55.699166666666841</v>
      </c>
      <c r="P358" s="2">
        <f t="shared" ca="1" si="78"/>
        <v>48.57416666666667</v>
      </c>
      <c r="R358" s="1">
        <f t="shared" ca="1" si="79"/>
        <v>4.5</v>
      </c>
      <c r="S358" s="2">
        <f t="shared" ca="1" si="80"/>
        <v>48.57416666666667</v>
      </c>
      <c r="T358" s="1" t="str">
        <f ca="1">IF(R358&lt;0,MATCH(ABS(R358),$R360:$R$1000,0)+ROW($R360)-1,"")</f>
        <v/>
      </c>
      <c r="U358" s="1" t="str">
        <f t="shared" ca="1" si="81"/>
        <v/>
      </c>
      <c r="V358" s="11" t="str">
        <f t="shared" ca="1" si="82"/>
        <v/>
      </c>
      <c r="W358" s="11"/>
      <c r="X358" s="11"/>
      <c r="Y358" s="12" t="str">
        <f ca="1">IF(V358&lt;&gt;"",IF(ABS($R358)&lt;0.8*Analyse!$AO$8/2,ABS($V358-$S358)/(INDIRECT($X$5)/100),""),"")</f>
        <v/>
      </c>
      <c r="AL358" s="1"/>
      <c r="AM358" s="2"/>
    </row>
    <row r="359" spans="2:39" x14ac:dyDescent="0.2">
      <c r="B359">
        <v>4.71</v>
      </c>
      <c r="C359">
        <v>48.4</v>
      </c>
      <c r="D359" s="13">
        <f ca="1">IF(B359&lt;&gt;"",TRUNC(B359-Analyse!$AP$8,2),"")</f>
        <v>4.6100000000000003</v>
      </c>
      <c r="F359" s="1">
        <f t="shared" ca="1" si="83"/>
        <v>4.5999999999999996</v>
      </c>
      <c r="G359" s="12">
        <f ca="1">IF(F359&lt;&gt;"",ROW($D$5)+MATCH(F359,INDIRECT(Analyse!$AR$8):INDIRECT(Analyse!$AS$8)),"")</f>
        <v>359</v>
      </c>
      <c r="H359" s="1" t="str">
        <f t="shared" ca="1" si="70"/>
        <v>D359</v>
      </c>
      <c r="I359" s="1" t="str">
        <f t="shared" ca="1" si="71"/>
        <v>D358</v>
      </c>
      <c r="J359" s="1" t="str">
        <f t="shared" ca="1" si="72"/>
        <v>C359</v>
      </c>
      <c r="K359" s="1" t="str">
        <f t="shared" ca="1" si="73"/>
        <v>C358</v>
      </c>
      <c r="L359" s="10">
        <f t="shared" ca="1" si="74"/>
        <v>0.19000000000000483</v>
      </c>
      <c r="M359" s="10">
        <f t="shared" ca="1" si="75"/>
        <v>-0.12000000000000011</v>
      </c>
      <c r="N359" s="2">
        <f t="shared" ca="1" si="76"/>
        <v>-1.5833333333333721</v>
      </c>
      <c r="O359" s="10">
        <f t="shared" ca="1" si="77"/>
        <v>55.699166666666841</v>
      </c>
      <c r="P359" s="2">
        <f t="shared" ca="1" si="78"/>
        <v>48.415833333333332</v>
      </c>
      <c r="R359" s="1">
        <f t="shared" ca="1" si="79"/>
        <v>4.5999999999999996</v>
      </c>
      <c r="S359" s="2">
        <f t="shared" ca="1" si="80"/>
        <v>48.415833333333332</v>
      </c>
      <c r="T359" s="1" t="str">
        <f ca="1">IF(R359&lt;0,MATCH(ABS(R359),$R361:$R$1000,0)+ROW($R361)-1,"")</f>
        <v/>
      </c>
      <c r="U359" s="1" t="str">
        <f t="shared" ca="1" si="81"/>
        <v/>
      </c>
      <c r="V359" s="11" t="str">
        <f t="shared" ca="1" si="82"/>
        <v/>
      </c>
      <c r="W359" s="11"/>
      <c r="X359" s="11"/>
      <c r="Y359" s="12" t="str">
        <f ca="1">IF(V359&lt;&gt;"",IF(ABS($R359)&lt;0.8*Analyse!$AO$8/2,ABS($V359-$S359)/(INDIRECT($X$5)/100),""),"")</f>
        <v/>
      </c>
      <c r="AL359" s="1"/>
      <c r="AM359" s="2"/>
    </row>
    <row r="360" spans="2:39" x14ac:dyDescent="0.2">
      <c r="B360">
        <v>4.8</v>
      </c>
      <c r="C360">
        <v>48.46</v>
      </c>
      <c r="D360" s="13">
        <f ca="1">IF(B360&lt;&gt;"",TRUNC(B360-Analyse!$AP$8,2),"")</f>
        <v>4.7</v>
      </c>
      <c r="F360" s="1">
        <f t="shared" ca="1" si="83"/>
        <v>4.7</v>
      </c>
      <c r="G360" s="12">
        <f ca="1">IF(F360&lt;&gt;"",ROW($D$5)+MATCH(F360,INDIRECT(Analyse!$AR$8):INDIRECT(Analyse!$AS$8)),"")</f>
        <v>361</v>
      </c>
      <c r="H360" s="1" t="str">
        <f t="shared" ca="1" si="70"/>
        <v>D361</v>
      </c>
      <c r="I360" s="1" t="str">
        <f t="shared" ca="1" si="71"/>
        <v>D360</v>
      </c>
      <c r="J360" s="1" t="str">
        <f t="shared" ca="1" si="72"/>
        <v>C361</v>
      </c>
      <c r="K360" s="1" t="str">
        <f t="shared" ca="1" si="73"/>
        <v>C360</v>
      </c>
      <c r="L360" s="10">
        <f t="shared" ca="1" si="74"/>
        <v>0.14000000000000057</v>
      </c>
      <c r="M360" s="10">
        <f t="shared" ca="1" si="75"/>
        <v>-8.9999999999999858E-2</v>
      </c>
      <c r="N360" s="2">
        <f t="shared" ca="1" si="76"/>
        <v>-1.5555555555555642</v>
      </c>
      <c r="O360" s="10">
        <f t="shared" ca="1" si="77"/>
        <v>55.771111111111153</v>
      </c>
      <c r="P360" s="2">
        <f t="shared" ca="1" si="78"/>
        <v>48.46</v>
      </c>
      <c r="R360" s="1">
        <f t="shared" ca="1" si="79"/>
        <v>4.7</v>
      </c>
      <c r="S360" s="2">
        <f t="shared" ca="1" si="80"/>
        <v>48.46</v>
      </c>
      <c r="T360" s="1" t="str">
        <f ca="1">IF(R360&lt;0,MATCH(ABS(R360),$R362:$R$1000,0)+ROW($R362)-1,"")</f>
        <v/>
      </c>
      <c r="U360" s="1" t="str">
        <f t="shared" ca="1" si="81"/>
        <v/>
      </c>
      <c r="V360" s="11" t="str">
        <f t="shared" ca="1" si="82"/>
        <v/>
      </c>
      <c r="W360" s="11"/>
      <c r="X360" s="11"/>
      <c r="Y360" s="12" t="str">
        <f ca="1">IF(V360&lt;&gt;"",IF(ABS($R360)&lt;0.8*Analyse!$AO$8/2,ABS($V360-$S360)/(INDIRECT($X$5)/100),""),"")</f>
        <v/>
      </c>
      <c r="AL360" s="1"/>
      <c r="AM360" s="2"/>
    </row>
    <row r="361" spans="2:39" x14ac:dyDescent="0.2">
      <c r="B361">
        <v>4.8899999999999997</v>
      </c>
      <c r="C361">
        <v>48.32</v>
      </c>
      <c r="D361" s="13">
        <f ca="1">IF(B361&lt;&gt;"",TRUNC(B361-Analyse!$AP$8,2),"")</f>
        <v>4.79</v>
      </c>
      <c r="F361" s="1">
        <f t="shared" ca="1" si="83"/>
        <v>4.8</v>
      </c>
      <c r="G361" s="12">
        <f ca="1">IF(F361&lt;&gt;"",ROW($D$5)+MATCH(F361,INDIRECT(Analyse!$AR$8):INDIRECT(Analyse!$AS$8)),"")</f>
        <v>362</v>
      </c>
      <c r="H361" s="1" t="str">
        <f t="shared" ca="1" si="70"/>
        <v>D362</v>
      </c>
      <c r="I361" s="1" t="str">
        <f t="shared" ca="1" si="71"/>
        <v>D361</v>
      </c>
      <c r="J361" s="1" t="str">
        <f t="shared" ca="1" si="72"/>
        <v>C362</v>
      </c>
      <c r="K361" s="1" t="str">
        <f t="shared" ca="1" si="73"/>
        <v>C361</v>
      </c>
      <c r="L361" s="10">
        <f t="shared" ca="1" si="74"/>
        <v>-0.20000000000000284</v>
      </c>
      <c r="M361" s="10">
        <f t="shared" ca="1" si="75"/>
        <v>-0.12000000000000011</v>
      </c>
      <c r="N361" s="2">
        <f t="shared" ca="1" si="76"/>
        <v>1.6666666666666889</v>
      </c>
      <c r="O361" s="10">
        <f t="shared" ca="1" si="77"/>
        <v>40.336666666666559</v>
      </c>
      <c r="P361" s="2">
        <f t="shared" ca="1" si="78"/>
        <v>48.336666666666666</v>
      </c>
      <c r="R361" s="1">
        <f t="shared" ca="1" si="79"/>
        <v>4.8</v>
      </c>
      <c r="S361" s="2">
        <f t="shared" ca="1" si="80"/>
        <v>48.336666666666666</v>
      </c>
      <c r="T361" s="1" t="str">
        <f ca="1">IF(R361&lt;0,MATCH(ABS(R361),$R363:$R$1000,0)+ROW($R363)-1,"")</f>
        <v/>
      </c>
      <c r="U361" s="1" t="str">
        <f t="shared" ca="1" si="81"/>
        <v/>
      </c>
      <c r="V361" s="11" t="str">
        <f t="shared" ca="1" si="82"/>
        <v/>
      </c>
      <c r="W361" s="11"/>
      <c r="X361" s="11"/>
      <c r="Y361" s="12" t="str">
        <f ca="1">IF(V361&lt;&gt;"",IF(ABS($R361)&lt;0.8*Analyse!$AO$8/2,ABS($V361-$S361)/(INDIRECT($X$5)/100),""),"")</f>
        <v/>
      </c>
      <c r="AL361" s="1"/>
      <c r="AM361" s="2"/>
    </row>
    <row r="362" spans="2:39" x14ac:dyDescent="0.2">
      <c r="B362">
        <v>5.01</v>
      </c>
      <c r="C362">
        <v>48.52</v>
      </c>
      <c r="D362" s="13">
        <f ca="1">IF(B362&lt;&gt;"",TRUNC(B362-Analyse!$AP$8,2),"")</f>
        <v>4.91</v>
      </c>
      <c r="F362" s="1">
        <f t="shared" ca="1" si="83"/>
        <v>4.9000000000000004</v>
      </c>
      <c r="G362" s="12">
        <f ca="1">IF(F362&lt;&gt;"",ROW($D$5)+MATCH(F362,INDIRECT(Analyse!$AR$8):INDIRECT(Analyse!$AS$8)),"")</f>
        <v>362</v>
      </c>
      <c r="H362" s="1" t="str">
        <f t="shared" ca="1" si="70"/>
        <v>D362</v>
      </c>
      <c r="I362" s="1" t="str">
        <f t="shared" ca="1" si="71"/>
        <v>D361</v>
      </c>
      <c r="J362" s="1" t="str">
        <f t="shared" ca="1" si="72"/>
        <v>C362</v>
      </c>
      <c r="K362" s="1" t="str">
        <f t="shared" ca="1" si="73"/>
        <v>C361</v>
      </c>
      <c r="L362" s="10">
        <f t="shared" ca="1" si="74"/>
        <v>-0.20000000000000284</v>
      </c>
      <c r="M362" s="10">
        <f t="shared" ca="1" si="75"/>
        <v>-0.12000000000000011</v>
      </c>
      <c r="N362" s="2">
        <f t="shared" ca="1" si="76"/>
        <v>1.6666666666666889</v>
      </c>
      <c r="O362" s="10">
        <f t="shared" ca="1" si="77"/>
        <v>40.336666666666559</v>
      </c>
      <c r="P362" s="2">
        <f t="shared" ca="1" si="78"/>
        <v>48.503333333333337</v>
      </c>
      <c r="R362" s="1">
        <f t="shared" ca="1" si="79"/>
        <v>4.9000000000000004</v>
      </c>
      <c r="S362" s="2">
        <f t="shared" ca="1" si="80"/>
        <v>48.503333333333337</v>
      </c>
      <c r="T362" s="1" t="str">
        <f ca="1">IF(R362&lt;0,MATCH(ABS(R362),$R364:$R$1000,0)+ROW($R364)-1,"")</f>
        <v/>
      </c>
      <c r="U362" s="1" t="str">
        <f t="shared" ca="1" si="81"/>
        <v/>
      </c>
      <c r="V362" s="11" t="str">
        <f t="shared" ca="1" si="82"/>
        <v/>
      </c>
      <c r="W362" s="11"/>
      <c r="X362" s="11"/>
      <c r="Y362" s="12" t="str">
        <f ca="1">IF(V362&lt;&gt;"",IF(ABS($R362)&lt;0.8*Analyse!$AO$8/2,ABS($V362-$S362)/(INDIRECT($X$5)/100),""),"")</f>
        <v/>
      </c>
      <c r="AL362" s="1"/>
      <c r="AM362" s="2"/>
    </row>
    <row r="363" spans="2:39" x14ac:dyDescent="0.2">
      <c r="B363">
        <v>5.1100000000000003</v>
      </c>
      <c r="C363">
        <v>48.6</v>
      </c>
      <c r="D363" s="13">
        <f ca="1">IF(B363&lt;&gt;"",TRUNC(B363-Analyse!$AP$8,2),"")</f>
        <v>5.01</v>
      </c>
      <c r="F363" s="1">
        <f t="shared" ca="1" si="83"/>
        <v>5</v>
      </c>
      <c r="G363" s="12">
        <f ca="1">IF(F363&lt;&gt;"",ROW($D$5)+MATCH(F363,INDIRECT(Analyse!$AR$8):INDIRECT(Analyse!$AS$8)),"")</f>
        <v>363</v>
      </c>
      <c r="H363" s="1" t="str">
        <f t="shared" ca="1" si="70"/>
        <v>D363</v>
      </c>
      <c r="I363" s="1" t="str">
        <f t="shared" ca="1" si="71"/>
        <v>D362</v>
      </c>
      <c r="J363" s="1" t="str">
        <f t="shared" ca="1" si="72"/>
        <v>C363</v>
      </c>
      <c r="K363" s="1" t="str">
        <f t="shared" ca="1" si="73"/>
        <v>C362</v>
      </c>
      <c r="L363" s="10">
        <f t="shared" ca="1" si="74"/>
        <v>-7.9999999999998295E-2</v>
      </c>
      <c r="M363" s="10">
        <f t="shared" ca="1" si="75"/>
        <v>-9.9999999999999645E-2</v>
      </c>
      <c r="N363" s="2">
        <f t="shared" ca="1" si="76"/>
        <v>0.79999999999998583</v>
      </c>
      <c r="O363" s="10">
        <f t="shared" ca="1" si="77"/>
        <v>44.59200000000007</v>
      </c>
      <c r="P363" s="2">
        <f t="shared" ca="1" si="78"/>
        <v>48.591999999999999</v>
      </c>
      <c r="R363" s="1">
        <f t="shared" ca="1" si="79"/>
        <v>5</v>
      </c>
      <c r="S363" s="2">
        <f t="shared" ca="1" si="80"/>
        <v>48.591999999999999</v>
      </c>
      <c r="T363" s="1" t="str">
        <f ca="1">IF(R363&lt;0,MATCH(ABS(R363),$R365:$R$1000,0)+ROW($R365)-1,"")</f>
        <v/>
      </c>
      <c r="U363" s="1" t="str">
        <f t="shared" ca="1" si="81"/>
        <v/>
      </c>
      <c r="V363" s="11" t="str">
        <f t="shared" ca="1" si="82"/>
        <v/>
      </c>
      <c r="W363" s="11"/>
      <c r="X363" s="11"/>
      <c r="Y363" s="12" t="str">
        <f ca="1">IF(V363&lt;&gt;"",IF(ABS($R363)&lt;0.8*Analyse!$AO$8/2,ABS($V363-$S363)/(INDIRECT($X$5)/100),""),"")</f>
        <v/>
      </c>
      <c r="AL363" s="1"/>
      <c r="AM363" s="2"/>
    </row>
    <row r="364" spans="2:39" x14ac:dyDescent="0.2">
      <c r="B364">
        <v>5.21</v>
      </c>
      <c r="C364">
        <v>48.68</v>
      </c>
      <c r="D364" s="13">
        <f ca="1">IF(B364&lt;&gt;"",TRUNC(B364-Analyse!$AP$8,2),"")</f>
        <v>5.1100000000000003</v>
      </c>
      <c r="F364" s="1">
        <f t="shared" ca="1" si="83"/>
        <v>5.0999999999999996</v>
      </c>
      <c r="G364" s="12">
        <f ca="1">IF(F364&lt;&gt;"",ROW($D$5)+MATCH(F364,INDIRECT(Analyse!$AR$8):INDIRECT(Analyse!$AS$8)),"")</f>
        <v>364</v>
      </c>
      <c r="H364" s="1" t="str">
        <f t="shared" ca="1" si="70"/>
        <v>D364</v>
      </c>
      <c r="I364" s="1" t="str">
        <f t="shared" ca="1" si="71"/>
        <v>D363</v>
      </c>
      <c r="J364" s="1" t="str">
        <f t="shared" ca="1" si="72"/>
        <v>C364</v>
      </c>
      <c r="K364" s="1" t="str">
        <f t="shared" ca="1" si="73"/>
        <v>C363</v>
      </c>
      <c r="L364" s="10">
        <f t="shared" ca="1" si="74"/>
        <v>-7.9999999999998295E-2</v>
      </c>
      <c r="M364" s="10">
        <f t="shared" ca="1" si="75"/>
        <v>-0.10000000000000053</v>
      </c>
      <c r="N364" s="2">
        <f t="shared" ca="1" si="76"/>
        <v>0.79999999999997873</v>
      </c>
      <c r="O364" s="10">
        <f t="shared" ca="1" si="77"/>
        <v>44.592000000000105</v>
      </c>
      <c r="P364" s="2">
        <f t="shared" ca="1" si="78"/>
        <v>48.671999999999997</v>
      </c>
      <c r="R364" s="1">
        <f t="shared" ca="1" si="79"/>
        <v>5.0999999999999996</v>
      </c>
      <c r="S364" s="2">
        <f t="shared" ca="1" si="80"/>
        <v>48.671999999999997</v>
      </c>
      <c r="T364" s="1" t="str">
        <f ca="1">IF(R364&lt;0,MATCH(ABS(R364),$R366:$R$1000,0)+ROW($R366)-1,"")</f>
        <v/>
      </c>
      <c r="U364" s="1" t="str">
        <f t="shared" ca="1" si="81"/>
        <v/>
      </c>
      <c r="V364" s="11" t="str">
        <f t="shared" ca="1" si="82"/>
        <v/>
      </c>
      <c r="W364" s="11"/>
      <c r="X364" s="11"/>
      <c r="Y364" s="12" t="str">
        <f ca="1">IF(V364&lt;&gt;"",IF(ABS($R364)&lt;0.8*Analyse!$AO$8/2,ABS($V364-$S364)/(INDIRECT($X$5)/100),""),"")</f>
        <v/>
      </c>
      <c r="AL364" s="1"/>
      <c r="AM364" s="2"/>
    </row>
    <row r="365" spans="2:39" x14ac:dyDescent="0.2">
      <c r="B365">
        <v>5.29</v>
      </c>
      <c r="C365">
        <v>48.52</v>
      </c>
      <c r="D365" s="13">
        <f ca="1">IF(B365&lt;&gt;"",TRUNC(B365-Analyse!$AP$8,2),"")</f>
        <v>5.19</v>
      </c>
      <c r="F365" s="1">
        <f t="shared" ca="1" si="83"/>
        <v>5.2</v>
      </c>
      <c r="G365" s="12">
        <f ca="1">IF(F365&lt;&gt;"",ROW($D$5)+MATCH(F365,INDIRECT(Analyse!$AR$8):INDIRECT(Analyse!$AS$8)),"")</f>
        <v>366</v>
      </c>
      <c r="H365" s="1" t="str">
        <f t="shared" ca="1" si="70"/>
        <v>D366</v>
      </c>
      <c r="I365" s="1" t="str">
        <f t="shared" ca="1" si="71"/>
        <v>D365</v>
      </c>
      <c r="J365" s="1" t="str">
        <f t="shared" ca="1" si="72"/>
        <v>C366</v>
      </c>
      <c r="K365" s="1" t="str">
        <f t="shared" ca="1" si="73"/>
        <v>C365</v>
      </c>
      <c r="L365" s="10">
        <f t="shared" ca="1" si="74"/>
        <v>2.0000000000003126E-2</v>
      </c>
      <c r="M365" s="10">
        <f t="shared" ca="1" si="75"/>
        <v>-0.11999999999999922</v>
      </c>
      <c r="N365" s="2">
        <f t="shared" ca="1" si="76"/>
        <v>-0.1666666666666938</v>
      </c>
      <c r="O365" s="10">
        <f t="shared" ca="1" si="77"/>
        <v>49.385000000000147</v>
      </c>
      <c r="P365" s="2">
        <f t="shared" ca="1" si="78"/>
        <v>48.518333333333338</v>
      </c>
      <c r="R365" s="1">
        <f t="shared" ca="1" si="79"/>
        <v>5.2</v>
      </c>
      <c r="S365" s="2">
        <f t="shared" ca="1" si="80"/>
        <v>48.518333333333338</v>
      </c>
      <c r="T365" s="1" t="str">
        <f ca="1">IF(R365&lt;0,MATCH(ABS(R365),$R367:$R$1000,0)+ROW($R367)-1,"")</f>
        <v/>
      </c>
      <c r="U365" s="1" t="str">
        <f t="shared" ca="1" si="81"/>
        <v/>
      </c>
      <c r="V365" s="11" t="str">
        <f t="shared" ca="1" si="82"/>
        <v/>
      </c>
      <c r="W365" s="11"/>
      <c r="X365" s="11"/>
      <c r="Y365" s="12" t="str">
        <f ca="1">IF(V365&lt;&gt;"",IF(ABS($R365)&lt;0.8*Analyse!$AO$8/2,ABS($V365-$S365)/(INDIRECT($X$5)/100),""),"")</f>
        <v/>
      </c>
      <c r="AL365" s="1"/>
      <c r="AM365" s="2"/>
    </row>
    <row r="366" spans="2:39" x14ac:dyDescent="0.2">
      <c r="B366">
        <v>5.41</v>
      </c>
      <c r="C366">
        <v>48.5</v>
      </c>
      <c r="D366" s="13">
        <f ca="1">IF(B366&lt;&gt;"",TRUNC(B366-Analyse!$AP$8,2),"")</f>
        <v>5.31</v>
      </c>
      <c r="F366" s="1">
        <f t="shared" ca="1" si="83"/>
        <v>5.3</v>
      </c>
      <c r="G366" s="12">
        <f ca="1">IF(F366&lt;&gt;"",ROW($D$5)+MATCH(F366,INDIRECT(Analyse!$AR$8):INDIRECT(Analyse!$AS$8)),"")</f>
        <v>366</v>
      </c>
      <c r="H366" s="1" t="str">
        <f t="shared" ca="1" si="70"/>
        <v>D366</v>
      </c>
      <c r="I366" s="1" t="str">
        <f t="shared" ca="1" si="71"/>
        <v>D365</v>
      </c>
      <c r="J366" s="1" t="str">
        <f t="shared" ca="1" si="72"/>
        <v>C366</v>
      </c>
      <c r="K366" s="1" t="str">
        <f t="shared" ca="1" si="73"/>
        <v>C365</v>
      </c>
      <c r="L366" s="10">
        <f t="shared" ca="1" si="74"/>
        <v>2.0000000000003126E-2</v>
      </c>
      <c r="M366" s="10">
        <f t="shared" ca="1" si="75"/>
        <v>-0.11999999999999922</v>
      </c>
      <c r="N366" s="2">
        <f t="shared" ca="1" si="76"/>
        <v>-0.1666666666666938</v>
      </c>
      <c r="O366" s="10">
        <f t="shared" ca="1" si="77"/>
        <v>49.385000000000147</v>
      </c>
      <c r="P366" s="2">
        <f t="shared" ca="1" si="78"/>
        <v>48.501666666666672</v>
      </c>
      <c r="R366" s="1">
        <f t="shared" ca="1" si="79"/>
        <v>5.3</v>
      </c>
      <c r="S366" s="2">
        <f t="shared" ca="1" si="80"/>
        <v>48.501666666666672</v>
      </c>
      <c r="T366" s="1" t="str">
        <f ca="1">IF(R366&lt;0,MATCH(ABS(R366),$R368:$R$1000,0)+ROW($R368)-1,"")</f>
        <v/>
      </c>
      <c r="U366" s="1" t="str">
        <f t="shared" ca="1" si="81"/>
        <v/>
      </c>
      <c r="V366" s="11" t="str">
        <f t="shared" ca="1" si="82"/>
        <v/>
      </c>
      <c r="W366" s="11"/>
      <c r="X366" s="11"/>
      <c r="Y366" s="12" t="str">
        <f ca="1">IF(V366&lt;&gt;"",IF(ABS($R366)&lt;0.8*Analyse!$AO$8/2,ABS($V366-$S366)/(INDIRECT($X$5)/100),""),"")</f>
        <v/>
      </c>
      <c r="AL366" s="1"/>
      <c r="AM366" s="2"/>
    </row>
    <row r="367" spans="2:39" x14ac:dyDescent="0.2">
      <c r="B367">
        <v>5.5</v>
      </c>
      <c r="C367">
        <v>48.87</v>
      </c>
      <c r="D367" s="13">
        <f ca="1">IF(B367&lt;&gt;"",TRUNC(B367-Analyse!$AP$8,2),"")</f>
        <v>5.4</v>
      </c>
      <c r="F367" s="1">
        <f t="shared" ca="1" si="83"/>
        <v>5.4</v>
      </c>
      <c r="G367" s="12">
        <f ca="1">IF(F367&lt;&gt;"",ROW($D$5)+MATCH(F367,INDIRECT(Analyse!$AR$8):INDIRECT(Analyse!$AS$8)),"")</f>
        <v>368</v>
      </c>
      <c r="H367" s="1" t="str">
        <f t="shared" ca="1" si="70"/>
        <v>D368</v>
      </c>
      <c r="I367" s="1" t="str">
        <f t="shared" ca="1" si="71"/>
        <v>D367</v>
      </c>
      <c r="J367" s="1" t="str">
        <f t="shared" ca="1" si="72"/>
        <v>C368</v>
      </c>
      <c r="K367" s="1" t="str">
        <f t="shared" ca="1" si="73"/>
        <v>C367</v>
      </c>
      <c r="L367" s="10">
        <f t="shared" ca="1" si="74"/>
        <v>0.25999999999999801</v>
      </c>
      <c r="M367" s="10">
        <f t="shared" ca="1" si="75"/>
        <v>-0.10999999999999943</v>
      </c>
      <c r="N367" s="2">
        <f t="shared" ca="1" si="76"/>
        <v>-2.363636363636358</v>
      </c>
      <c r="O367" s="10">
        <f t="shared" ca="1" si="77"/>
        <v>61.633636363636327</v>
      </c>
      <c r="P367" s="2">
        <f t="shared" ca="1" si="78"/>
        <v>48.86999999999999</v>
      </c>
      <c r="R367" s="1">
        <f t="shared" ca="1" si="79"/>
        <v>5.4</v>
      </c>
      <c r="S367" s="2">
        <f t="shared" ca="1" si="80"/>
        <v>48.86999999999999</v>
      </c>
      <c r="T367" s="1" t="str">
        <f ca="1">IF(R367&lt;0,MATCH(ABS(R367),$R369:$R$1000,0)+ROW($R369)-1,"")</f>
        <v/>
      </c>
      <c r="U367" s="1" t="str">
        <f t="shared" ca="1" si="81"/>
        <v/>
      </c>
      <c r="V367" s="11" t="str">
        <f t="shared" ca="1" si="82"/>
        <v/>
      </c>
      <c r="W367" s="11"/>
      <c r="X367" s="11"/>
      <c r="Y367" s="12" t="str">
        <f ca="1">IF(V367&lt;&gt;"",IF(ABS($R367)&lt;0.8*Analyse!$AO$8/2,ABS($V367-$S367)/(INDIRECT($X$5)/100),""),"")</f>
        <v/>
      </c>
      <c r="AL367" s="1"/>
      <c r="AM367" s="2"/>
    </row>
    <row r="368" spans="2:39" x14ac:dyDescent="0.2">
      <c r="B368">
        <v>5.61</v>
      </c>
      <c r="C368">
        <v>48.61</v>
      </c>
      <c r="D368" s="13">
        <f ca="1">IF(B368&lt;&gt;"",TRUNC(B368-Analyse!$AP$8,2),"")</f>
        <v>5.51</v>
      </c>
      <c r="F368" s="1">
        <f t="shared" ca="1" si="83"/>
        <v>5.5</v>
      </c>
      <c r="G368" s="12">
        <f ca="1">IF(F368&lt;&gt;"",ROW($D$5)+MATCH(F368,INDIRECT(Analyse!$AR$8):INDIRECT(Analyse!$AS$8)),"")</f>
        <v>368</v>
      </c>
      <c r="H368" s="1" t="str">
        <f t="shared" ca="1" si="70"/>
        <v>D368</v>
      </c>
      <c r="I368" s="1" t="str">
        <f t="shared" ca="1" si="71"/>
        <v>D367</v>
      </c>
      <c r="J368" s="1" t="str">
        <f t="shared" ca="1" si="72"/>
        <v>C368</v>
      </c>
      <c r="K368" s="1" t="str">
        <f t="shared" ca="1" si="73"/>
        <v>C367</v>
      </c>
      <c r="L368" s="10">
        <f t="shared" ca="1" si="74"/>
        <v>0.25999999999999801</v>
      </c>
      <c r="M368" s="10">
        <f t="shared" ca="1" si="75"/>
        <v>-0.10999999999999943</v>
      </c>
      <c r="N368" s="2">
        <f t="shared" ca="1" si="76"/>
        <v>-2.363636363636358</v>
      </c>
      <c r="O368" s="10">
        <f t="shared" ca="1" si="77"/>
        <v>61.633636363636327</v>
      </c>
      <c r="P368" s="2">
        <f t="shared" ca="1" si="78"/>
        <v>48.633636363636356</v>
      </c>
      <c r="R368" s="1">
        <f t="shared" ca="1" si="79"/>
        <v>5.5</v>
      </c>
      <c r="S368" s="2">
        <f t="shared" ca="1" si="80"/>
        <v>48.633636363636356</v>
      </c>
      <c r="T368" s="1" t="str">
        <f ca="1">IF(R368&lt;0,MATCH(ABS(R368),$R370:$R$1000,0)+ROW($R370)-1,"")</f>
        <v/>
      </c>
      <c r="U368" s="1" t="str">
        <f t="shared" ca="1" si="81"/>
        <v/>
      </c>
      <c r="V368" s="11" t="str">
        <f t="shared" ca="1" si="82"/>
        <v/>
      </c>
      <c r="W368" s="11"/>
      <c r="X368" s="11"/>
      <c r="Y368" s="12" t="str">
        <f ca="1">IF(V368&lt;&gt;"",IF(ABS($R368)&lt;0.8*Analyse!$AO$8/2,ABS($V368-$S368)/(INDIRECT($X$5)/100),""),"")</f>
        <v/>
      </c>
      <c r="AL368" s="1"/>
      <c r="AM368" s="2"/>
    </row>
    <row r="369" spans="2:39" x14ac:dyDescent="0.2">
      <c r="B369">
        <v>5.7</v>
      </c>
      <c r="C369">
        <v>48.62</v>
      </c>
      <c r="D369" s="13">
        <f ca="1">IF(B369&lt;&gt;"",TRUNC(B369-Analyse!$AP$8,2),"")</f>
        <v>5.6</v>
      </c>
      <c r="F369" s="1">
        <f t="shared" ca="1" si="83"/>
        <v>5.6</v>
      </c>
      <c r="G369" s="12">
        <f ca="1">IF(F369&lt;&gt;"",ROW($D$5)+MATCH(F369,INDIRECT(Analyse!$AR$8):INDIRECT(Analyse!$AS$8)),"")</f>
        <v>370</v>
      </c>
      <c r="H369" s="1" t="str">
        <f t="shared" ca="1" si="70"/>
        <v>D370</v>
      </c>
      <c r="I369" s="1" t="str">
        <f t="shared" ca="1" si="71"/>
        <v>D369</v>
      </c>
      <c r="J369" s="1" t="str">
        <f t="shared" ca="1" si="72"/>
        <v>C370</v>
      </c>
      <c r="K369" s="1" t="str">
        <f t="shared" ca="1" si="73"/>
        <v>C369</v>
      </c>
      <c r="L369" s="10">
        <f t="shared" ca="1" si="74"/>
        <v>0.21999999999999886</v>
      </c>
      <c r="M369" s="10">
        <f t="shared" ca="1" si="75"/>
        <v>-0.11000000000000032</v>
      </c>
      <c r="N369" s="2">
        <f t="shared" ca="1" si="76"/>
        <v>-1.9999999999999838</v>
      </c>
      <c r="O369" s="10">
        <f t="shared" ca="1" si="77"/>
        <v>59.819999999999908</v>
      </c>
      <c r="P369" s="2">
        <f t="shared" ca="1" si="78"/>
        <v>48.62</v>
      </c>
      <c r="R369" s="1">
        <f t="shared" ca="1" si="79"/>
        <v>5.6</v>
      </c>
      <c r="S369" s="2">
        <f t="shared" ca="1" si="80"/>
        <v>48.62</v>
      </c>
      <c r="T369" s="1" t="str">
        <f ca="1">IF(R369&lt;0,MATCH(ABS(R369),$R371:$R$1000,0)+ROW($R371)-1,"")</f>
        <v/>
      </c>
      <c r="U369" s="1" t="str">
        <f t="shared" ca="1" si="81"/>
        <v/>
      </c>
      <c r="V369" s="11" t="str">
        <f t="shared" ca="1" si="82"/>
        <v/>
      </c>
      <c r="W369" s="11"/>
      <c r="X369" s="11"/>
      <c r="Y369" s="12" t="str">
        <f ca="1">IF(V369&lt;&gt;"",IF(ABS($R369)&lt;0.8*Analyse!$AO$8/2,ABS($V369-$S369)/(INDIRECT($X$5)/100),""),"")</f>
        <v/>
      </c>
      <c r="AL369" s="1"/>
      <c r="AM369" s="2"/>
    </row>
    <row r="370" spans="2:39" x14ac:dyDescent="0.2">
      <c r="B370">
        <v>5.81</v>
      </c>
      <c r="C370">
        <v>48.4</v>
      </c>
      <c r="D370" s="13">
        <f ca="1">IF(B370&lt;&gt;"",TRUNC(B370-Analyse!$AP$8,2),"")</f>
        <v>5.71</v>
      </c>
      <c r="F370" s="1">
        <f t="shared" ca="1" si="83"/>
        <v>5.7</v>
      </c>
      <c r="G370" s="12">
        <f ca="1">IF(F370&lt;&gt;"",ROW($D$5)+MATCH(F370,INDIRECT(Analyse!$AR$8):INDIRECT(Analyse!$AS$8)),"")</f>
        <v>370</v>
      </c>
      <c r="H370" s="1" t="str">
        <f t="shared" ca="1" si="70"/>
        <v>D370</v>
      </c>
      <c r="I370" s="1" t="str">
        <f t="shared" ca="1" si="71"/>
        <v>D369</v>
      </c>
      <c r="J370" s="1" t="str">
        <f t="shared" ca="1" si="72"/>
        <v>C370</v>
      </c>
      <c r="K370" s="1" t="str">
        <f t="shared" ca="1" si="73"/>
        <v>C369</v>
      </c>
      <c r="L370" s="10">
        <f t="shared" ca="1" si="74"/>
        <v>0.21999999999999886</v>
      </c>
      <c r="M370" s="10">
        <f t="shared" ca="1" si="75"/>
        <v>-0.11000000000000032</v>
      </c>
      <c r="N370" s="2">
        <f t="shared" ca="1" si="76"/>
        <v>-1.9999999999999838</v>
      </c>
      <c r="O370" s="10">
        <f t="shared" ca="1" si="77"/>
        <v>59.819999999999908</v>
      </c>
      <c r="P370" s="2">
        <f t="shared" ca="1" si="78"/>
        <v>48.42</v>
      </c>
      <c r="R370" s="1">
        <f t="shared" ca="1" si="79"/>
        <v>5.7</v>
      </c>
      <c r="S370" s="2">
        <f t="shared" ca="1" si="80"/>
        <v>48.42</v>
      </c>
      <c r="T370" s="1" t="str">
        <f ca="1">IF(R370&lt;0,MATCH(ABS(R370),$R372:$R$1000,0)+ROW($R372)-1,"")</f>
        <v/>
      </c>
      <c r="U370" s="1" t="str">
        <f t="shared" ca="1" si="81"/>
        <v/>
      </c>
      <c r="V370" s="11" t="str">
        <f t="shared" ca="1" si="82"/>
        <v/>
      </c>
      <c r="W370" s="11"/>
      <c r="X370" s="11"/>
      <c r="Y370" s="12" t="str">
        <f ca="1">IF(V370&lt;&gt;"",IF(ABS($R370)&lt;0.8*Analyse!$AO$8/2,ABS($V370-$S370)/(INDIRECT($X$5)/100),""),"")</f>
        <v/>
      </c>
      <c r="AL370" s="1"/>
      <c r="AM370" s="2"/>
    </row>
    <row r="371" spans="2:39" x14ac:dyDescent="0.2">
      <c r="B371">
        <v>5.89</v>
      </c>
      <c r="C371">
        <v>48.63</v>
      </c>
      <c r="D371" s="13">
        <f ca="1">IF(B371&lt;&gt;"",TRUNC(B371-Analyse!$AP$8,2),"")</f>
        <v>5.79</v>
      </c>
      <c r="F371" s="1">
        <f t="shared" ca="1" si="83"/>
        <v>5.8</v>
      </c>
      <c r="G371" s="12">
        <f ca="1">IF(F371&lt;&gt;"",ROW($D$5)+MATCH(F371,INDIRECT(Analyse!$AR$8):INDIRECT(Analyse!$AS$8)),"")</f>
        <v>372</v>
      </c>
      <c r="H371" s="1" t="str">
        <f t="shared" ca="1" si="70"/>
        <v>D372</v>
      </c>
      <c r="I371" s="1" t="str">
        <f t="shared" ca="1" si="71"/>
        <v>D371</v>
      </c>
      <c r="J371" s="1" t="str">
        <f t="shared" ca="1" si="72"/>
        <v>C372</v>
      </c>
      <c r="K371" s="1" t="str">
        <f t="shared" ca="1" si="73"/>
        <v>C371</v>
      </c>
      <c r="L371" s="10">
        <f t="shared" ca="1" si="74"/>
        <v>0.16000000000000369</v>
      </c>
      <c r="M371" s="10">
        <f t="shared" ca="1" si="75"/>
        <v>-0.12000000000000011</v>
      </c>
      <c r="N371" s="2">
        <f t="shared" ca="1" si="76"/>
        <v>-1.333333333333363</v>
      </c>
      <c r="O371" s="10">
        <f t="shared" ca="1" si="77"/>
        <v>56.350000000000172</v>
      </c>
      <c r="P371" s="2">
        <f t="shared" ca="1" si="78"/>
        <v>48.616666666666667</v>
      </c>
      <c r="R371" s="1">
        <f t="shared" ca="1" si="79"/>
        <v>5.8</v>
      </c>
      <c r="S371" s="2">
        <f t="shared" ca="1" si="80"/>
        <v>48.616666666666667</v>
      </c>
      <c r="T371" s="1" t="str">
        <f ca="1">IF(R371&lt;0,MATCH(ABS(R371),$R373:$R$1000,0)+ROW($R373)-1,"")</f>
        <v/>
      </c>
      <c r="U371" s="1" t="str">
        <f t="shared" ca="1" si="81"/>
        <v/>
      </c>
      <c r="V371" s="11" t="str">
        <f t="shared" ca="1" si="82"/>
        <v/>
      </c>
      <c r="W371" s="11"/>
      <c r="X371" s="11"/>
      <c r="Y371" s="12" t="str">
        <f ca="1">IF(V371&lt;&gt;"",IF(ABS($R371)&lt;0.8*Analyse!$AO$8/2,ABS($V371-$S371)/(INDIRECT($X$5)/100),""),"")</f>
        <v/>
      </c>
      <c r="AL371" s="1"/>
      <c r="AM371" s="2"/>
    </row>
    <row r="372" spans="2:39" x14ac:dyDescent="0.2">
      <c r="B372">
        <v>6.01</v>
      </c>
      <c r="C372">
        <v>48.47</v>
      </c>
      <c r="D372" s="13">
        <f ca="1">IF(B372&lt;&gt;"",TRUNC(B372-Analyse!$AP$8,2),"")</f>
        <v>5.91</v>
      </c>
      <c r="F372" s="1">
        <f t="shared" ca="1" si="83"/>
        <v>5.9</v>
      </c>
      <c r="G372" s="12">
        <f ca="1">IF(F372&lt;&gt;"",ROW($D$5)+MATCH(F372,INDIRECT(Analyse!$AR$8):INDIRECT(Analyse!$AS$8)),"")</f>
        <v>372</v>
      </c>
      <c r="H372" s="1" t="str">
        <f t="shared" ca="1" si="70"/>
        <v>D372</v>
      </c>
      <c r="I372" s="1" t="str">
        <f t="shared" ca="1" si="71"/>
        <v>D371</v>
      </c>
      <c r="J372" s="1" t="str">
        <f t="shared" ca="1" si="72"/>
        <v>C372</v>
      </c>
      <c r="K372" s="1" t="str">
        <f t="shared" ca="1" si="73"/>
        <v>C371</v>
      </c>
      <c r="L372" s="10">
        <f t="shared" ca="1" si="74"/>
        <v>0.16000000000000369</v>
      </c>
      <c r="M372" s="10">
        <f t="shared" ca="1" si="75"/>
        <v>-0.12000000000000011</v>
      </c>
      <c r="N372" s="2">
        <f t="shared" ca="1" si="76"/>
        <v>-1.333333333333363</v>
      </c>
      <c r="O372" s="10">
        <f t="shared" ca="1" si="77"/>
        <v>56.350000000000172</v>
      </c>
      <c r="P372" s="2">
        <f t="shared" ca="1" si="78"/>
        <v>48.483333333333327</v>
      </c>
      <c r="R372" s="1">
        <f t="shared" ca="1" si="79"/>
        <v>5.9</v>
      </c>
      <c r="S372" s="2">
        <f t="shared" ca="1" si="80"/>
        <v>48.483333333333327</v>
      </c>
      <c r="T372" s="1" t="str">
        <f ca="1">IF(R372&lt;0,MATCH(ABS(R372),$R374:$R$1000,0)+ROW($R374)-1,"")</f>
        <v/>
      </c>
      <c r="U372" s="1" t="str">
        <f t="shared" ca="1" si="81"/>
        <v/>
      </c>
      <c r="V372" s="11" t="str">
        <f t="shared" ca="1" si="82"/>
        <v/>
      </c>
      <c r="W372" s="11"/>
      <c r="X372" s="11"/>
      <c r="Y372" s="12" t="str">
        <f ca="1">IF(V372&lt;&gt;"",IF(ABS($R372)&lt;0.8*Analyse!$AO$8/2,ABS($V372-$S372)/(INDIRECT($X$5)/100),""),"")</f>
        <v/>
      </c>
      <c r="AL372" s="1"/>
      <c r="AM372" s="2"/>
    </row>
    <row r="373" spans="2:39" x14ac:dyDescent="0.2">
      <c r="B373">
        <v>6.1</v>
      </c>
      <c r="C373">
        <v>48.81</v>
      </c>
      <c r="D373" s="13">
        <f ca="1">IF(B373&lt;&gt;"",TRUNC(B373-Analyse!$AP$8,2),"")</f>
        <v>6</v>
      </c>
      <c r="F373" s="1">
        <f t="shared" ca="1" si="83"/>
        <v>6</v>
      </c>
      <c r="G373" s="12">
        <f ca="1">IF(F373&lt;&gt;"",ROW($D$5)+MATCH(F373,INDIRECT(Analyse!$AR$8):INDIRECT(Analyse!$AS$8)),"")</f>
        <v>374</v>
      </c>
      <c r="H373" s="1" t="str">
        <f t="shared" ca="1" si="70"/>
        <v>D374</v>
      </c>
      <c r="I373" s="1" t="str">
        <f t="shared" ca="1" si="71"/>
        <v>D373</v>
      </c>
      <c r="J373" s="1" t="str">
        <f t="shared" ca="1" si="72"/>
        <v>C374</v>
      </c>
      <c r="K373" s="1" t="str">
        <f t="shared" ca="1" si="73"/>
        <v>C373</v>
      </c>
      <c r="L373" s="10">
        <f t="shared" ca="1" si="74"/>
        <v>0.49000000000000199</v>
      </c>
      <c r="M373" s="10">
        <f t="shared" ca="1" si="75"/>
        <v>-8.9999999999999858E-2</v>
      </c>
      <c r="N373" s="2">
        <f t="shared" ca="1" si="76"/>
        <v>-5.4444444444444748</v>
      </c>
      <c r="O373" s="10">
        <f t="shared" ca="1" si="77"/>
        <v>81.476666666666858</v>
      </c>
      <c r="P373" s="2">
        <f t="shared" ca="1" si="78"/>
        <v>48.810000000000009</v>
      </c>
      <c r="R373" s="1">
        <f t="shared" ca="1" si="79"/>
        <v>6</v>
      </c>
      <c r="S373" s="2">
        <f t="shared" ca="1" si="80"/>
        <v>48.810000000000009</v>
      </c>
      <c r="T373" s="1" t="str">
        <f ca="1">IF(R373&lt;0,MATCH(ABS(R373),$R375:$R$1000,0)+ROW($R375)-1,"")</f>
        <v/>
      </c>
      <c r="U373" s="1" t="str">
        <f t="shared" ca="1" si="81"/>
        <v/>
      </c>
      <c r="V373" s="11" t="str">
        <f t="shared" ca="1" si="82"/>
        <v/>
      </c>
      <c r="W373" s="11"/>
      <c r="X373" s="11"/>
      <c r="Y373" s="12" t="str">
        <f ca="1">IF(V373&lt;&gt;"",IF(ABS($R373)&lt;0.8*Analyse!$AO$8/2,ABS($V373-$S373)/(INDIRECT($X$5)/100),""),"")</f>
        <v/>
      </c>
      <c r="AL373" s="1"/>
      <c r="AM373" s="2"/>
    </row>
    <row r="374" spans="2:39" x14ac:dyDescent="0.2">
      <c r="B374">
        <v>6.19</v>
      </c>
      <c r="C374">
        <v>48.32</v>
      </c>
      <c r="D374" s="13">
        <f ca="1">IF(B374&lt;&gt;"",TRUNC(B374-Analyse!$AP$8,2),"")</f>
        <v>6.09</v>
      </c>
      <c r="F374" s="1">
        <f t="shared" ca="1" si="83"/>
        <v>6.1</v>
      </c>
      <c r="G374" s="12">
        <f ca="1">IF(F374&lt;&gt;"",ROW($D$5)+MATCH(F374,INDIRECT(Analyse!$AR$8):INDIRECT(Analyse!$AS$8)),"")</f>
        <v>375</v>
      </c>
      <c r="H374" s="1" t="str">
        <f t="shared" ca="1" si="70"/>
        <v>D375</v>
      </c>
      <c r="I374" s="1" t="str">
        <f t="shared" ca="1" si="71"/>
        <v>D374</v>
      </c>
      <c r="J374" s="1" t="str">
        <f t="shared" ca="1" si="72"/>
        <v>C375</v>
      </c>
      <c r="K374" s="1" t="str">
        <f t="shared" ca="1" si="73"/>
        <v>C374</v>
      </c>
      <c r="L374" s="10">
        <f t="shared" ca="1" si="74"/>
        <v>-0.10000000000000142</v>
      </c>
      <c r="M374" s="10">
        <f t="shared" ca="1" si="75"/>
        <v>-0.11000000000000032</v>
      </c>
      <c r="N374" s="2">
        <f t="shared" ca="1" si="76"/>
        <v>0.90909090909091939</v>
      </c>
      <c r="O374" s="10">
        <f t="shared" ca="1" si="77"/>
        <v>42.783636363636305</v>
      </c>
      <c r="P374" s="2">
        <f t="shared" ca="1" si="78"/>
        <v>48.329090909090915</v>
      </c>
      <c r="R374" s="1">
        <f t="shared" ca="1" si="79"/>
        <v>6.1</v>
      </c>
      <c r="S374" s="2">
        <f t="shared" ca="1" si="80"/>
        <v>48.329090909090915</v>
      </c>
      <c r="T374" s="1" t="str">
        <f ca="1">IF(R374&lt;0,MATCH(ABS(R374),$R376:$R$1000,0)+ROW($R376)-1,"")</f>
        <v/>
      </c>
      <c r="U374" s="1" t="str">
        <f t="shared" ca="1" si="81"/>
        <v/>
      </c>
      <c r="V374" s="11" t="str">
        <f t="shared" ca="1" si="82"/>
        <v/>
      </c>
      <c r="W374" s="11"/>
      <c r="X374" s="11"/>
      <c r="Y374" s="12" t="str">
        <f ca="1">IF(V374&lt;&gt;"",IF(ABS($R374)&lt;0.8*Analyse!$AO$8/2,ABS($V374-$S374)/(INDIRECT($X$5)/100),""),"")</f>
        <v/>
      </c>
      <c r="AL374" s="1"/>
      <c r="AM374" s="2"/>
    </row>
    <row r="375" spans="2:39" x14ac:dyDescent="0.2">
      <c r="B375">
        <v>6.3</v>
      </c>
      <c r="C375">
        <v>48.42</v>
      </c>
      <c r="D375" s="13">
        <f ca="1">IF(B375&lt;&gt;"",TRUNC(B375-Analyse!$AP$8,2),"")</f>
        <v>6.2</v>
      </c>
      <c r="F375" s="1">
        <f t="shared" ca="1" si="83"/>
        <v>6.2</v>
      </c>
      <c r="G375" s="12">
        <f ca="1">IF(F375&lt;&gt;"",ROW($D$5)+MATCH(F375,INDIRECT(Analyse!$AR$8):INDIRECT(Analyse!$AS$8)),"")</f>
        <v>376</v>
      </c>
      <c r="H375" s="1" t="str">
        <f t="shared" ca="1" si="70"/>
        <v>D376</v>
      </c>
      <c r="I375" s="1" t="str">
        <f t="shared" ca="1" si="71"/>
        <v>D375</v>
      </c>
      <c r="J375" s="1" t="str">
        <f t="shared" ca="1" si="72"/>
        <v>C376</v>
      </c>
      <c r="K375" s="1" t="str">
        <f t="shared" ca="1" si="73"/>
        <v>C375</v>
      </c>
      <c r="L375" s="10">
        <f t="shared" ca="1" si="74"/>
        <v>-3.0000000000001137E-2</v>
      </c>
      <c r="M375" s="10">
        <f t="shared" ca="1" si="75"/>
        <v>-8.9999999999999858E-2</v>
      </c>
      <c r="N375" s="2">
        <f t="shared" ca="1" si="76"/>
        <v>0.33333333333334647</v>
      </c>
      <c r="O375" s="10">
        <f t="shared" ca="1" si="77"/>
        <v>46.353333333333254</v>
      </c>
      <c r="P375" s="2">
        <f t="shared" ca="1" si="78"/>
        <v>48.42</v>
      </c>
      <c r="R375" s="1">
        <f t="shared" ca="1" si="79"/>
        <v>6.2</v>
      </c>
      <c r="S375" s="2">
        <f t="shared" ca="1" si="80"/>
        <v>48.42</v>
      </c>
      <c r="T375" s="1" t="str">
        <f ca="1">IF(R375&lt;0,MATCH(ABS(R375),$R377:$R$1000,0)+ROW($R377)-1,"")</f>
        <v/>
      </c>
      <c r="U375" s="1" t="str">
        <f t="shared" ca="1" si="81"/>
        <v/>
      </c>
      <c r="V375" s="11" t="str">
        <f t="shared" ca="1" si="82"/>
        <v/>
      </c>
      <c r="W375" s="11"/>
      <c r="X375" s="11"/>
      <c r="Y375" s="12" t="str">
        <f ca="1">IF(V375&lt;&gt;"",IF(ABS($R375)&lt;0.8*Analyse!$AO$8/2,ABS($V375-$S375)/(INDIRECT($X$5)/100),""),"")</f>
        <v/>
      </c>
      <c r="AL375" s="1"/>
      <c r="AM375" s="2"/>
    </row>
    <row r="376" spans="2:39" x14ac:dyDescent="0.2">
      <c r="B376">
        <v>6.39</v>
      </c>
      <c r="C376">
        <v>48.45</v>
      </c>
      <c r="D376" s="13">
        <f ca="1">IF(B376&lt;&gt;"",TRUNC(B376-Analyse!$AP$8,2),"")</f>
        <v>6.29</v>
      </c>
      <c r="F376" s="1">
        <f t="shared" ca="1" si="83"/>
        <v>6.3</v>
      </c>
      <c r="G376" s="12">
        <f ca="1">IF(F376&lt;&gt;"",ROW($D$5)+MATCH(F376,INDIRECT(Analyse!$AR$8):INDIRECT(Analyse!$AS$8)),"")</f>
        <v>377</v>
      </c>
      <c r="H376" s="1" t="str">
        <f t="shared" ca="1" si="70"/>
        <v>D377</v>
      </c>
      <c r="I376" s="1" t="str">
        <f t="shared" ca="1" si="71"/>
        <v>D376</v>
      </c>
      <c r="J376" s="1" t="str">
        <f t="shared" ca="1" si="72"/>
        <v>C377</v>
      </c>
      <c r="K376" s="1" t="str">
        <f t="shared" ca="1" si="73"/>
        <v>C376</v>
      </c>
      <c r="L376" s="10">
        <f t="shared" ca="1" si="74"/>
        <v>0.14000000000000057</v>
      </c>
      <c r="M376" s="10">
        <f t="shared" ca="1" si="75"/>
        <v>-0.12000000000000011</v>
      </c>
      <c r="N376" s="2">
        <f t="shared" ca="1" si="76"/>
        <v>-1.1666666666666703</v>
      </c>
      <c r="O376" s="10">
        <f t="shared" ca="1" si="77"/>
        <v>55.788333333333355</v>
      </c>
      <c r="P376" s="2">
        <f t="shared" ca="1" si="78"/>
        <v>48.438333333333333</v>
      </c>
      <c r="R376" s="1">
        <f t="shared" ca="1" si="79"/>
        <v>6.3</v>
      </c>
      <c r="S376" s="2">
        <f t="shared" ca="1" si="80"/>
        <v>48.438333333333333</v>
      </c>
      <c r="T376" s="1" t="str">
        <f ca="1">IF(R376&lt;0,MATCH(ABS(R376),$R378:$R$1000,0)+ROW($R378)-1,"")</f>
        <v/>
      </c>
      <c r="U376" s="1" t="str">
        <f t="shared" ca="1" si="81"/>
        <v/>
      </c>
      <c r="V376" s="11" t="str">
        <f t="shared" ca="1" si="82"/>
        <v/>
      </c>
      <c r="W376" s="11"/>
      <c r="X376" s="11"/>
      <c r="Y376" s="12" t="str">
        <f ca="1">IF(V376&lt;&gt;"",IF(ABS($R376)&lt;0.8*Analyse!$AO$8/2,ABS($V376-$S376)/(INDIRECT($X$5)/100),""),"")</f>
        <v/>
      </c>
      <c r="AL376" s="1"/>
      <c r="AM376" s="2"/>
    </row>
    <row r="377" spans="2:39" x14ac:dyDescent="0.2">
      <c r="B377">
        <v>6.51</v>
      </c>
      <c r="C377">
        <v>48.31</v>
      </c>
      <c r="D377" s="13">
        <f ca="1">IF(B377&lt;&gt;"",TRUNC(B377-Analyse!$AP$8,2),"")</f>
        <v>6.41</v>
      </c>
      <c r="F377" s="1">
        <f t="shared" ca="1" si="83"/>
        <v>6.4</v>
      </c>
      <c r="G377" s="12">
        <f ca="1">IF(F377&lt;&gt;"",ROW($D$5)+MATCH(F377,INDIRECT(Analyse!$AR$8):INDIRECT(Analyse!$AS$8)),"")</f>
        <v>377</v>
      </c>
      <c r="H377" s="1" t="str">
        <f t="shared" ca="1" si="70"/>
        <v>D377</v>
      </c>
      <c r="I377" s="1" t="str">
        <f t="shared" ca="1" si="71"/>
        <v>D376</v>
      </c>
      <c r="J377" s="1" t="str">
        <f t="shared" ca="1" si="72"/>
        <v>C377</v>
      </c>
      <c r="K377" s="1" t="str">
        <f t="shared" ca="1" si="73"/>
        <v>C376</v>
      </c>
      <c r="L377" s="10">
        <f t="shared" ca="1" si="74"/>
        <v>0.14000000000000057</v>
      </c>
      <c r="M377" s="10">
        <f t="shared" ca="1" si="75"/>
        <v>-0.12000000000000011</v>
      </c>
      <c r="N377" s="2">
        <f t="shared" ca="1" si="76"/>
        <v>-1.1666666666666703</v>
      </c>
      <c r="O377" s="10">
        <f t="shared" ca="1" si="77"/>
        <v>55.788333333333355</v>
      </c>
      <c r="P377" s="2">
        <f t="shared" ca="1" si="78"/>
        <v>48.321666666666665</v>
      </c>
      <c r="R377" s="1">
        <f t="shared" ca="1" si="79"/>
        <v>6.4</v>
      </c>
      <c r="S377" s="2">
        <f t="shared" ca="1" si="80"/>
        <v>48.321666666666665</v>
      </c>
      <c r="T377" s="1" t="str">
        <f ca="1">IF(R377&lt;0,MATCH(ABS(R377),$R379:$R$1000,0)+ROW($R379)-1,"")</f>
        <v/>
      </c>
      <c r="U377" s="1" t="str">
        <f t="shared" ca="1" si="81"/>
        <v/>
      </c>
      <c r="V377" s="11" t="str">
        <f t="shared" ca="1" si="82"/>
        <v/>
      </c>
      <c r="W377" s="11"/>
      <c r="X377" s="11"/>
      <c r="Y377" s="12" t="str">
        <f ca="1">IF(V377&lt;&gt;"",IF(ABS($R377)&lt;0.8*Analyse!$AO$8/2,ABS($V377-$S377)/(INDIRECT($X$5)/100),""),"")</f>
        <v/>
      </c>
      <c r="AL377" s="1"/>
      <c r="AM377" s="2"/>
    </row>
    <row r="378" spans="2:39" x14ac:dyDescent="0.2">
      <c r="B378">
        <v>6.61</v>
      </c>
      <c r="C378">
        <v>48.42</v>
      </c>
      <c r="D378" s="13">
        <f ca="1">IF(B378&lt;&gt;"",TRUNC(B378-Analyse!$AP$8,2),"")</f>
        <v>6.51</v>
      </c>
      <c r="F378" s="1">
        <f t="shared" ca="1" si="83"/>
        <v>6.5</v>
      </c>
      <c r="G378" s="12">
        <f ca="1">IF(F378&lt;&gt;"",ROW($D$5)+MATCH(F378,INDIRECT(Analyse!$AR$8):INDIRECT(Analyse!$AS$8)),"")</f>
        <v>378</v>
      </c>
      <c r="H378" s="1" t="str">
        <f t="shared" ca="1" si="70"/>
        <v>D378</v>
      </c>
      <c r="I378" s="1" t="str">
        <f t="shared" ca="1" si="71"/>
        <v>D377</v>
      </c>
      <c r="J378" s="1" t="str">
        <f t="shared" ca="1" si="72"/>
        <v>C378</v>
      </c>
      <c r="K378" s="1" t="str">
        <f t="shared" ca="1" si="73"/>
        <v>C377</v>
      </c>
      <c r="L378" s="10">
        <f t="shared" ca="1" si="74"/>
        <v>-0.10999999999999943</v>
      </c>
      <c r="M378" s="10">
        <f t="shared" ca="1" si="75"/>
        <v>-9.9999999999999645E-2</v>
      </c>
      <c r="N378" s="2">
        <f t="shared" ca="1" si="76"/>
        <v>1.0999999999999983</v>
      </c>
      <c r="O378" s="10">
        <f t="shared" ca="1" si="77"/>
        <v>41.259000000000015</v>
      </c>
      <c r="P378" s="2">
        <f t="shared" ca="1" si="78"/>
        <v>48.409000000000006</v>
      </c>
      <c r="R378" s="1">
        <f t="shared" ca="1" si="79"/>
        <v>6.5</v>
      </c>
      <c r="S378" s="2">
        <f t="shared" ca="1" si="80"/>
        <v>48.409000000000006</v>
      </c>
      <c r="T378" s="1" t="str">
        <f ca="1">IF(R378&lt;0,MATCH(ABS(R378),$R380:$R$1000,0)+ROW($R380)-1,"")</f>
        <v/>
      </c>
      <c r="U378" s="1" t="str">
        <f t="shared" ca="1" si="81"/>
        <v/>
      </c>
      <c r="V378" s="11" t="str">
        <f t="shared" ca="1" si="82"/>
        <v/>
      </c>
      <c r="W378" s="11"/>
      <c r="X378" s="11"/>
      <c r="Y378" s="12" t="str">
        <f ca="1">IF(V378&lt;&gt;"",IF(ABS($R378)&lt;0.8*Analyse!$AO$8/2,ABS($V378-$S378)/(INDIRECT($X$5)/100),""),"")</f>
        <v/>
      </c>
      <c r="AL378" s="1"/>
      <c r="AM378" s="2"/>
    </row>
    <row r="379" spans="2:39" x14ac:dyDescent="0.2">
      <c r="B379">
        <v>6.71</v>
      </c>
      <c r="C379">
        <v>48.62</v>
      </c>
      <c r="D379" s="13">
        <f ca="1">IF(B379&lt;&gt;"",TRUNC(B379-Analyse!$AP$8,2),"")</f>
        <v>6.61</v>
      </c>
      <c r="F379" s="1">
        <f t="shared" ca="1" si="83"/>
        <v>6.6</v>
      </c>
      <c r="G379" s="12">
        <f ca="1">IF(F379&lt;&gt;"",ROW($D$5)+MATCH(F379,INDIRECT(Analyse!$AR$8):INDIRECT(Analyse!$AS$8)),"")</f>
        <v>379</v>
      </c>
      <c r="H379" s="1" t="str">
        <f t="shared" ca="1" si="70"/>
        <v>D379</v>
      </c>
      <c r="I379" s="1" t="str">
        <f t="shared" ca="1" si="71"/>
        <v>D378</v>
      </c>
      <c r="J379" s="1" t="str">
        <f t="shared" ca="1" si="72"/>
        <v>C379</v>
      </c>
      <c r="K379" s="1" t="str">
        <f t="shared" ca="1" si="73"/>
        <v>C378</v>
      </c>
      <c r="L379" s="10">
        <f t="shared" ca="1" si="74"/>
        <v>-0.19999999999999574</v>
      </c>
      <c r="M379" s="10">
        <f t="shared" ca="1" si="75"/>
        <v>-0.10000000000000053</v>
      </c>
      <c r="N379" s="2">
        <f t="shared" ca="1" si="76"/>
        <v>1.9999999999999467</v>
      </c>
      <c r="O379" s="10">
        <f t="shared" ca="1" si="77"/>
        <v>35.400000000000347</v>
      </c>
      <c r="P379" s="2">
        <f t="shared" ca="1" si="78"/>
        <v>48.599999999999994</v>
      </c>
      <c r="R379" s="1">
        <f t="shared" ca="1" si="79"/>
        <v>6.6</v>
      </c>
      <c r="S379" s="2">
        <f t="shared" ca="1" si="80"/>
        <v>48.599999999999994</v>
      </c>
      <c r="T379" s="1" t="str">
        <f ca="1">IF(R379&lt;0,MATCH(ABS(R379),$R381:$R$1000,0)+ROW($R381)-1,"")</f>
        <v/>
      </c>
      <c r="U379" s="1" t="str">
        <f t="shared" ca="1" si="81"/>
        <v/>
      </c>
      <c r="V379" s="11" t="str">
        <f t="shared" ca="1" si="82"/>
        <v/>
      </c>
      <c r="W379" s="11"/>
      <c r="X379" s="11"/>
      <c r="Y379" s="12" t="str">
        <f ca="1">IF(V379&lt;&gt;"",IF(ABS($R379)&lt;0.8*Analyse!$AO$8/2,ABS($V379-$S379)/(INDIRECT($X$5)/100),""),"")</f>
        <v/>
      </c>
      <c r="AL379" s="1"/>
      <c r="AM379" s="2"/>
    </row>
    <row r="380" spans="2:39" x14ac:dyDescent="0.2">
      <c r="B380">
        <v>6.79</v>
      </c>
      <c r="C380">
        <v>48.4</v>
      </c>
      <c r="D380" s="13">
        <f ca="1">IF(B380&lt;&gt;"",TRUNC(B380-Analyse!$AP$8,2),"")</f>
        <v>6.69</v>
      </c>
      <c r="F380" s="1">
        <f t="shared" ca="1" si="83"/>
        <v>6.7</v>
      </c>
      <c r="G380" s="12">
        <f ca="1">IF(F380&lt;&gt;"",ROW($D$5)+MATCH(F380,INDIRECT(Analyse!$AR$8):INDIRECT(Analyse!$AS$8)),"")</f>
        <v>381</v>
      </c>
      <c r="H380" s="1" t="str">
        <f t="shared" ca="1" si="70"/>
        <v>D381</v>
      </c>
      <c r="I380" s="1" t="str">
        <f t="shared" ca="1" si="71"/>
        <v>D380</v>
      </c>
      <c r="J380" s="1" t="str">
        <f t="shared" ca="1" si="72"/>
        <v>C381</v>
      </c>
      <c r="K380" s="1" t="str">
        <f t="shared" ca="1" si="73"/>
        <v>C380</v>
      </c>
      <c r="L380" s="10">
        <f t="shared" ca="1" si="74"/>
        <v>-9.9999999999980105E-3</v>
      </c>
      <c r="M380" s="10">
        <f t="shared" ca="1" si="75"/>
        <v>-0.11999999999999922</v>
      </c>
      <c r="N380" s="2">
        <f t="shared" ca="1" si="76"/>
        <v>8.33333333333173E-2</v>
      </c>
      <c r="O380" s="10">
        <f t="shared" ca="1" si="77"/>
        <v>47.842500000000108</v>
      </c>
      <c r="P380" s="2">
        <f t="shared" ca="1" si="78"/>
        <v>48.400833333333331</v>
      </c>
      <c r="R380" s="1">
        <f t="shared" ca="1" si="79"/>
        <v>6.7</v>
      </c>
      <c r="S380" s="2">
        <f t="shared" ca="1" si="80"/>
        <v>48.400833333333331</v>
      </c>
      <c r="T380" s="1" t="str">
        <f ca="1">IF(R380&lt;0,MATCH(ABS(R380),$R382:$R$1000,0)+ROW($R382)-1,"")</f>
        <v/>
      </c>
      <c r="U380" s="1" t="str">
        <f t="shared" ca="1" si="81"/>
        <v/>
      </c>
      <c r="V380" s="11" t="str">
        <f t="shared" ca="1" si="82"/>
        <v/>
      </c>
      <c r="W380" s="11"/>
      <c r="X380" s="11"/>
      <c r="Y380" s="12" t="str">
        <f ca="1">IF(V380&lt;&gt;"",IF(ABS($R380)&lt;0.8*Analyse!$AO$8/2,ABS($V380-$S380)/(INDIRECT($X$5)/100),""),"")</f>
        <v/>
      </c>
      <c r="AL380" s="1"/>
      <c r="AM380" s="2"/>
    </row>
    <row r="381" spans="2:39" x14ac:dyDescent="0.2">
      <c r="B381">
        <v>6.91</v>
      </c>
      <c r="C381">
        <v>48.41</v>
      </c>
      <c r="D381" s="13">
        <f ca="1">IF(B381&lt;&gt;"",TRUNC(B381-Analyse!$AP$8,2),"")</f>
        <v>6.81</v>
      </c>
      <c r="F381" s="1">
        <f t="shared" ca="1" si="83"/>
        <v>6.8</v>
      </c>
      <c r="G381" s="12">
        <f ca="1">IF(F381&lt;&gt;"",ROW($D$5)+MATCH(F381,INDIRECT(Analyse!$AR$8):INDIRECT(Analyse!$AS$8)),"")</f>
        <v>381</v>
      </c>
      <c r="H381" s="1" t="str">
        <f t="shared" ca="1" si="70"/>
        <v>D381</v>
      </c>
      <c r="I381" s="1" t="str">
        <f t="shared" ca="1" si="71"/>
        <v>D380</v>
      </c>
      <c r="J381" s="1" t="str">
        <f t="shared" ca="1" si="72"/>
        <v>C381</v>
      </c>
      <c r="K381" s="1" t="str">
        <f t="shared" ca="1" si="73"/>
        <v>C380</v>
      </c>
      <c r="L381" s="10">
        <f t="shared" ca="1" si="74"/>
        <v>-9.9999999999980105E-3</v>
      </c>
      <c r="M381" s="10">
        <f t="shared" ca="1" si="75"/>
        <v>-0.11999999999999922</v>
      </c>
      <c r="N381" s="2">
        <f t="shared" ca="1" si="76"/>
        <v>8.33333333333173E-2</v>
      </c>
      <c r="O381" s="10">
        <f t="shared" ca="1" si="77"/>
        <v>47.842500000000108</v>
      </c>
      <c r="P381" s="2">
        <f t="shared" ca="1" si="78"/>
        <v>48.409166666666664</v>
      </c>
      <c r="R381" s="1">
        <f t="shared" ca="1" si="79"/>
        <v>6.8</v>
      </c>
      <c r="S381" s="2">
        <f t="shared" ca="1" si="80"/>
        <v>48.409166666666664</v>
      </c>
      <c r="T381" s="1" t="str">
        <f ca="1">IF(R381&lt;0,MATCH(ABS(R381),$R383:$R$1000,0)+ROW($R383)-1,"")</f>
        <v/>
      </c>
      <c r="U381" s="1" t="str">
        <f t="shared" ca="1" si="81"/>
        <v/>
      </c>
      <c r="V381" s="11" t="str">
        <f t="shared" ca="1" si="82"/>
        <v/>
      </c>
      <c r="W381" s="11"/>
      <c r="X381" s="11"/>
      <c r="Y381" s="12" t="str">
        <f ca="1">IF(V381&lt;&gt;"",IF(ABS($R381)&lt;0.8*Analyse!$AO$8/2,ABS($V381-$S381)/(INDIRECT($X$5)/100),""),"")</f>
        <v/>
      </c>
      <c r="AL381" s="1"/>
      <c r="AM381" s="2"/>
    </row>
    <row r="382" spans="2:39" x14ac:dyDescent="0.2">
      <c r="B382">
        <v>7</v>
      </c>
      <c r="C382">
        <v>48.59</v>
      </c>
      <c r="D382" s="13">
        <f ca="1">IF(B382&lt;&gt;"",TRUNC(B382-Analyse!$AP$8,2),"")</f>
        <v>6.9</v>
      </c>
      <c r="F382" s="1">
        <f t="shared" ca="1" si="83"/>
        <v>6.9</v>
      </c>
      <c r="G382" s="12">
        <f ca="1">IF(F382&lt;&gt;"",ROW($D$5)+MATCH(F382,INDIRECT(Analyse!$AR$8):INDIRECT(Analyse!$AS$8)),"")</f>
        <v>383</v>
      </c>
      <c r="H382" s="1" t="str">
        <f t="shared" ca="1" si="70"/>
        <v>D383</v>
      </c>
      <c r="I382" s="1" t="str">
        <f t="shared" ca="1" si="71"/>
        <v>D382</v>
      </c>
      <c r="J382" s="1" t="str">
        <f t="shared" ca="1" si="72"/>
        <v>C383</v>
      </c>
      <c r="K382" s="1" t="str">
        <f t="shared" ca="1" si="73"/>
        <v>C382</v>
      </c>
      <c r="L382" s="10">
        <f t="shared" ca="1" si="74"/>
        <v>-9.9999999999980105E-3</v>
      </c>
      <c r="M382" s="10">
        <f t="shared" ca="1" si="75"/>
        <v>-0.10999999999999943</v>
      </c>
      <c r="N382" s="2">
        <f t="shared" ca="1" si="76"/>
        <v>9.0909090909073287E-2</v>
      </c>
      <c r="O382" s="10">
        <f t="shared" ca="1" si="77"/>
        <v>47.962727272727399</v>
      </c>
      <c r="P382" s="2">
        <f t="shared" ca="1" si="78"/>
        <v>48.59</v>
      </c>
      <c r="R382" s="1">
        <f t="shared" ca="1" si="79"/>
        <v>6.9</v>
      </c>
      <c r="S382" s="2">
        <f t="shared" ca="1" si="80"/>
        <v>48.59</v>
      </c>
      <c r="T382" s="1" t="str">
        <f ca="1">IF(R382&lt;0,MATCH(ABS(R382),$R384:$R$1000,0)+ROW($R384)-1,"")</f>
        <v/>
      </c>
      <c r="U382" s="1" t="str">
        <f t="shared" ca="1" si="81"/>
        <v/>
      </c>
      <c r="V382" s="11" t="str">
        <f t="shared" ca="1" si="82"/>
        <v/>
      </c>
      <c r="W382" s="11"/>
      <c r="X382" s="11"/>
      <c r="Y382" s="12" t="str">
        <f ca="1">IF(V382&lt;&gt;"",IF(ABS($R382)&lt;0.8*Analyse!$AO$8/2,ABS($V382-$S382)/(INDIRECT($X$5)/100),""),"")</f>
        <v/>
      </c>
      <c r="AL382" s="1"/>
      <c r="AM382" s="2"/>
    </row>
    <row r="383" spans="2:39" x14ac:dyDescent="0.2">
      <c r="B383">
        <v>7.11</v>
      </c>
      <c r="C383">
        <v>48.6</v>
      </c>
      <c r="D383" s="13">
        <f ca="1">IF(B383&lt;&gt;"",TRUNC(B383-Analyse!$AP$8,2),"")</f>
        <v>7.01</v>
      </c>
      <c r="F383" s="1">
        <f t="shared" ca="1" si="83"/>
        <v>7</v>
      </c>
      <c r="G383" s="12">
        <f ca="1">IF(F383&lt;&gt;"",ROW($D$5)+MATCH(F383,INDIRECT(Analyse!$AR$8):INDIRECT(Analyse!$AS$8)),"")</f>
        <v>383</v>
      </c>
      <c r="H383" s="1" t="str">
        <f t="shared" ca="1" si="70"/>
        <v>D383</v>
      </c>
      <c r="I383" s="1" t="str">
        <f t="shared" ca="1" si="71"/>
        <v>D382</v>
      </c>
      <c r="J383" s="1" t="str">
        <f t="shared" ca="1" si="72"/>
        <v>C383</v>
      </c>
      <c r="K383" s="1" t="str">
        <f t="shared" ca="1" si="73"/>
        <v>C382</v>
      </c>
      <c r="L383" s="10">
        <f t="shared" ca="1" si="74"/>
        <v>-9.9999999999980105E-3</v>
      </c>
      <c r="M383" s="10">
        <f t="shared" ca="1" si="75"/>
        <v>-0.10999999999999943</v>
      </c>
      <c r="N383" s="2">
        <f t="shared" ca="1" si="76"/>
        <v>9.0909090909073287E-2</v>
      </c>
      <c r="O383" s="10">
        <f t="shared" ca="1" si="77"/>
        <v>47.962727272727399</v>
      </c>
      <c r="P383" s="2">
        <f t="shared" ca="1" si="78"/>
        <v>48.599090909090911</v>
      </c>
      <c r="R383" s="1">
        <f t="shared" ca="1" si="79"/>
        <v>7</v>
      </c>
      <c r="S383" s="2">
        <f t="shared" ca="1" si="80"/>
        <v>48.599090909090911</v>
      </c>
      <c r="T383" s="1" t="str">
        <f ca="1">IF(R383&lt;0,MATCH(ABS(R383),$R385:$R$1000,0)+ROW($R385)-1,"")</f>
        <v/>
      </c>
      <c r="U383" s="1" t="str">
        <f t="shared" ca="1" si="81"/>
        <v/>
      </c>
      <c r="V383" s="11" t="str">
        <f t="shared" ca="1" si="82"/>
        <v/>
      </c>
      <c r="W383" s="11"/>
      <c r="X383" s="11"/>
      <c r="Y383" s="12" t="str">
        <f ca="1">IF(V383&lt;&gt;"",IF(ABS($R383)&lt;0.8*Analyse!$AO$8/2,ABS($V383-$S383)/(INDIRECT($X$5)/100),""),"")</f>
        <v/>
      </c>
      <c r="AL383" s="1"/>
      <c r="AM383" s="2"/>
    </row>
    <row r="384" spans="2:39" x14ac:dyDescent="0.2">
      <c r="B384">
        <v>7.19</v>
      </c>
      <c r="C384">
        <v>48.18</v>
      </c>
      <c r="D384" s="13">
        <f ca="1">IF(B384&lt;&gt;"",TRUNC(B384-Analyse!$AP$8,2),"")</f>
        <v>7.09</v>
      </c>
      <c r="F384" s="1">
        <f t="shared" ca="1" si="83"/>
        <v>7.1</v>
      </c>
      <c r="G384" s="12">
        <f ca="1">IF(F384&lt;&gt;"",ROW($D$5)+MATCH(F384,INDIRECT(Analyse!$AR$8):INDIRECT(Analyse!$AS$8)),"")</f>
        <v>385</v>
      </c>
      <c r="H384" s="1" t="str">
        <f t="shared" ca="1" si="70"/>
        <v>D385</v>
      </c>
      <c r="I384" s="1" t="str">
        <f t="shared" ca="1" si="71"/>
        <v>D384</v>
      </c>
      <c r="J384" s="1" t="str">
        <f t="shared" ca="1" si="72"/>
        <v>C385</v>
      </c>
      <c r="K384" s="1" t="str">
        <f t="shared" ca="1" si="73"/>
        <v>C384</v>
      </c>
      <c r="L384" s="10">
        <f t="shared" ca="1" si="74"/>
        <v>-0.41000000000000369</v>
      </c>
      <c r="M384" s="10">
        <f t="shared" ca="1" si="75"/>
        <v>-0.10000000000000053</v>
      </c>
      <c r="N384" s="2">
        <f t="shared" ca="1" si="76"/>
        <v>4.1000000000000147</v>
      </c>
      <c r="O384" s="10">
        <f t="shared" ca="1" si="77"/>
        <v>19.110999999999894</v>
      </c>
      <c r="P384" s="2">
        <f t="shared" ca="1" si="78"/>
        <v>48.220999999999997</v>
      </c>
      <c r="R384" s="1">
        <f t="shared" ca="1" si="79"/>
        <v>7.1</v>
      </c>
      <c r="S384" s="2">
        <f t="shared" ca="1" si="80"/>
        <v>48.220999999999997</v>
      </c>
      <c r="T384" s="1" t="str">
        <f ca="1">IF(R384&lt;0,MATCH(ABS(R384),$R386:$R$1000,0)+ROW($R386)-1,"")</f>
        <v/>
      </c>
      <c r="U384" s="1" t="str">
        <f t="shared" ca="1" si="81"/>
        <v/>
      </c>
      <c r="V384" s="11" t="str">
        <f t="shared" ca="1" si="82"/>
        <v/>
      </c>
      <c r="W384" s="11"/>
      <c r="X384" s="11"/>
      <c r="Y384" s="12" t="str">
        <f ca="1">IF(V384&lt;&gt;"",IF(ABS($R384)&lt;0.8*Analyse!$AO$8/2,ABS($V384-$S384)/(INDIRECT($X$5)/100),""),"")</f>
        <v/>
      </c>
      <c r="AL384" s="1"/>
      <c r="AM384" s="2"/>
    </row>
    <row r="385" spans="2:39" x14ac:dyDescent="0.2">
      <c r="B385">
        <v>7.29</v>
      </c>
      <c r="C385">
        <v>48.59</v>
      </c>
      <c r="D385" s="13">
        <f ca="1">IF(B385&lt;&gt;"",TRUNC(B385-Analyse!$AP$8,2),"")</f>
        <v>7.19</v>
      </c>
      <c r="F385" s="1">
        <f t="shared" ca="1" si="83"/>
        <v>7.2</v>
      </c>
      <c r="G385" s="12">
        <f ca="1">IF(F385&lt;&gt;"",ROW($D$5)+MATCH(F385,INDIRECT(Analyse!$AR$8):INDIRECT(Analyse!$AS$8)),"")</f>
        <v>386</v>
      </c>
      <c r="H385" s="1" t="str">
        <f t="shared" ca="1" si="70"/>
        <v>D386</v>
      </c>
      <c r="I385" s="1" t="str">
        <f t="shared" ca="1" si="71"/>
        <v>D385</v>
      </c>
      <c r="J385" s="1" t="str">
        <f t="shared" ca="1" si="72"/>
        <v>C386</v>
      </c>
      <c r="K385" s="1" t="str">
        <f t="shared" ca="1" si="73"/>
        <v>C385</v>
      </c>
      <c r="L385" s="10">
        <f t="shared" ca="1" si="74"/>
        <v>0.36000000000000654</v>
      </c>
      <c r="M385" s="10">
        <f t="shared" ca="1" si="75"/>
        <v>-0.10999999999999943</v>
      </c>
      <c r="N385" s="2">
        <f t="shared" ca="1" si="76"/>
        <v>-3.2727272727273489</v>
      </c>
      <c r="O385" s="10">
        <f t="shared" ca="1" si="77"/>
        <v>72.120909090909635</v>
      </c>
      <c r="P385" s="2">
        <f t="shared" ca="1" si="78"/>
        <v>48.557272727272718</v>
      </c>
      <c r="R385" s="1">
        <f t="shared" ca="1" si="79"/>
        <v>7.2</v>
      </c>
      <c r="S385" s="2">
        <f t="shared" ca="1" si="80"/>
        <v>48.557272727272718</v>
      </c>
      <c r="T385" s="1" t="str">
        <f ca="1">IF(R385&lt;0,MATCH(ABS(R385),$R387:$R$1000,0)+ROW($R387)-1,"")</f>
        <v/>
      </c>
      <c r="U385" s="1" t="str">
        <f t="shared" ca="1" si="81"/>
        <v/>
      </c>
      <c r="V385" s="11" t="str">
        <f t="shared" ca="1" si="82"/>
        <v/>
      </c>
      <c r="W385" s="11"/>
      <c r="X385" s="11"/>
      <c r="Y385" s="12" t="str">
        <f ca="1">IF(V385&lt;&gt;"",IF(ABS($R385)&lt;0.8*Analyse!$AO$8/2,ABS($V385-$S385)/(INDIRECT($X$5)/100),""),"")</f>
        <v/>
      </c>
      <c r="AL385" s="1"/>
      <c r="AM385" s="2"/>
    </row>
    <row r="386" spans="2:39" x14ac:dyDescent="0.2">
      <c r="B386">
        <v>7.4</v>
      </c>
      <c r="C386">
        <v>48.23</v>
      </c>
      <c r="D386" s="13">
        <f ca="1">IF(B386&lt;&gt;"",TRUNC(B386-Analyse!$AP$8,2),"")</f>
        <v>7.3</v>
      </c>
      <c r="F386" s="1">
        <f t="shared" ca="1" si="83"/>
        <v>7.3</v>
      </c>
      <c r="G386" s="12">
        <f ca="1">IF(F386&lt;&gt;"",ROW($D$5)+MATCH(F386,INDIRECT(Analyse!$AR$8):INDIRECT(Analyse!$AS$8)),"")</f>
        <v>387</v>
      </c>
      <c r="H386" s="1" t="str">
        <f t="shared" ca="1" si="70"/>
        <v>D387</v>
      </c>
      <c r="I386" s="1" t="str">
        <f t="shared" ca="1" si="71"/>
        <v>D386</v>
      </c>
      <c r="J386" s="1" t="str">
        <f t="shared" ca="1" si="72"/>
        <v>C387</v>
      </c>
      <c r="K386" s="1" t="str">
        <f t="shared" ca="1" si="73"/>
        <v>C386</v>
      </c>
      <c r="L386" s="10">
        <f t="shared" ca="1" si="74"/>
        <v>-0.21000000000000085</v>
      </c>
      <c r="M386" s="10">
        <f t="shared" ca="1" si="75"/>
        <v>-0.11000000000000032</v>
      </c>
      <c r="N386" s="2">
        <f t="shared" ca="1" si="76"/>
        <v>1.9090909090909114</v>
      </c>
      <c r="O386" s="10">
        <f t="shared" ca="1" si="77"/>
        <v>34.293636363636345</v>
      </c>
      <c r="P386" s="2">
        <f t="shared" ca="1" si="78"/>
        <v>48.23</v>
      </c>
      <c r="R386" s="1">
        <f t="shared" ca="1" si="79"/>
        <v>7.3</v>
      </c>
      <c r="S386" s="2">
        <f t="shared" ca="1" si="80"/>
        <v>48.23</v>
      </c>
      <c r="T386" s="1" t="str">
        <f ca="1">IF(R386&lt;0,MATCH(ABS(R386),$R388:$R$1000,0)+ROW($R388)-1,"")</f>
        <v/>
      </c>
      <c r="U386" s="1" t="str">
        <f t="shared" ca="1" si="81"/>
        <v/>
      </c>
      <c r="V386" s="11" t="str">
        <f t="shared" ca="1" si="82"/>
        <v/>
      </c>
      <c r="W386" s="11"/>
      <c r="X386" s="11"/>
      <c r="Y386" s="12" t="str">
        <f ca="1">IF(V386&lt;&gt;"",IF(ABS($R386)&lt;0.8*Analyse!$AO$8/2,ABS($V386-$S386)/(INDIRECT($X$5)/100),""),"")</f>
        <v/>
      </c>
      <c r="AL386" s="1"/>
      <c r="AM386" s="2"/>
    </row>
    <row r="387" spans="2:39" x14ac:dyDescent="0.2">
      <c r="B387">
        <v>7.51</v>
      </c>
      <c r="C387">
        <v>48.44</v>
      </c>
      <c r="D387" s="13">
        <f ca="1">IF(B387&lt;&gt;"",TRUNC(B387-Analyse!$AP$8,2),"")</f>
        <v>7.41</v>
      </c>
      <c r="F387" s="1">
        <f t="shared" ca="1" si="83"/>
        <v>7.4</v>
      </c>
      <c r="G387" s="12">
        <f ca="1">IF(F387&lt;&gt;"",ROW($D$5)+MATCH(F387,INDIRECT(Analyse!$AR$8):INDIRECT(Analyse!$AS$8)),"")</f>
        <v>387</v>
      </c>
      <c r="H387" s="1" t="str">
        <f t="shared" ca="1" si="70"/>
        <v>D387</v>
      </c>
      <c r="I387" s="1" t="str">
        <f t="shared" ca="1" si="71"/>
        <v>D386</v>
      </c>
      <c r="J387" s="1" t="str">
        <f t="shared" ca="1" si="72"/>
        <v>C387</v>
      </c>
      <c r="K387" s="1" t="str">
        <f t="shared" ca="1" si="73"/>
        <v>C386</v>
      </c>
      <c r="L387" s="10">
        <f t="shared" ca="1" si="74"/>
        <v>-0.21000000000000085</v>
      </c>
      <c r="M387" s="10">
        <f t="shared" ca="1" si="75"/>
        <v>-0.11000000000000032</v>
      </c>
      <c r="N387" s="2">
        <f t="shared" ca="1" si="76"/>
        <v>1.9090909090909114</v>
      </c>
      <c r="O387" s="10">
        <f t="shared" ca="1" si="77"/>
        <v>34.293636363636345</v>
      </c>
      <c r="P387" s="2">
        <f t="shared" ca="1" si="78"/>
        <v>48.420909090909092</v>
      </c>
      <c r="R387" s="1">
        <f t="shared" ca="1" si="79"/>
        <v>7.4</v>
      </c>
      <c r="S387" s="2">
        <f t="shared" ca="1" si="80"/>
        <v>48.420909090909092</v>
      </c>
      <c r="T387" s="1" t="str">
        <f ca="1">IF(R387&lt;0,MATCH(ABS(R387),$R389:$R$1000,0)+ROW($R389)-1,"")</f>
        <v/>
      </c>
      <c r="U387" s="1" t="str">
        <f t="shared" ca="1" si="81"/>
        <v/>
      </c>
      <c r="V387" s="11" t="str">
        <f t="shared" ca="1" si="82"/>
        <v/>
      </c>
      <c r="W387" s="11"/>
      <c r="X387" s="11"/>
      <c r="Y387" s="12" t="str">
        <f ca="1">IF(V387&lt;&gt;"",IF(ABS($R387)&lt;0.8*Analyse!$AO$8/2,ABS($V387-$S387)/(INDIRECT($X$5)/100),""),"")</f>
        <v/>
      </c>
      <c r="AL387" s="1"/>
      <c r="AM387" s="2"/>
    </row>
    <row r="388" spans="2:39" x14ac:dyDescent="0.2">
      <c r="B388">
        <v>7.6</v>
      </c>
      <c r="C388">
        <v>48.89</v>
      </c>
      <c r="D388" s="13">
        <f ca="1">IF(B388&lt;&gt;"",TRUNC(B388-Analyse!$AP$8,2),"")</f>
        <v>7.5</v>
      </c>
      <c r="F388" s="1">
        <f t="shared" ca="1" si="83"/>
        <v>7.5</v>
      </c>
      <c r="G388" s="12">
        <f ca="1">IF(F388&lt;&gt;"",ROW($D$5)+MATCH(F388,INDIRECT(Analyse!$AR$8):INDIRECT(Analyse!$AS$8)),"")</f>
        <v>389</v>
      </c>
      <c r="H388" s="1" t="str">
        <f t="shared" ca="1" si="70"/>
        <v>D389</v>
      </c>
      <c r="I388" s="1" t="str">
        <f t="shared" ca="1" si="71"/>
        <v>D388</v>
      </c>
      <c r="J388" s="1" t="str">
        <f t="shared" ca="1" si="72"/>
        <v>C389</v>
      </c>
      <c r="K388" s="1" t="str">
        <f t="shared" ca="1" si="73"/>
        <v>C388</v>
      </c>
      <c r="L388" s="10">
        <f t="shared" ca="1" si="74"/>
        <v>0.49000000000000199</v>
      </c>
      <c r="M388" s="10">
        <f t="shared" ca="1" si="75"/>
        <v>-9.9999999999999645E-2</v>
      </c>
      <c r="N388" s="2">
        <f t="shared" ca="1" si="76"/>
        <v>-4.9000000000000377</v>
      </c>
      <c r="O388" s="10">
        <f t="shared" ca="1" si="77"/>
        <v>85.640000000000285</v>
      </c>
      <c r="P388" s="2">
        <f t="shared" ca="1" si="78"/>
        <v>48.89</v>
      </c>
      <c r="R388" s="1">
        <f t="shared" ca="1" si="79"/>
        <v>7.5</v>
      </c>
      <c r="S388" s="2">
        <f t="shared" ca="1" si="80"/>
        <v>48.89</v>
      </c>
      <c r="T388" s="1" t="str">
        <f ca="1">IF(R388&lt;0,MATCH(ABS(R388),$R390:$R$1000,0)+ROW($R390)-1,"")</f>
        <v/>
      </c>
      <c r="U388" s="1" t="str">
        <f t="shared" ca="1" si="81"/>
        <v/>
      </c>
      <c r="V388" s="11" t="str">
        <f t="shared" ca="1" si="82"/>
        <v/>
      </c>
      <c r="W388" s="11"/>
      <c r="X388" s="11"/>
      <c r="Y388" s="12" t="str">
        <f ca="1">IF(V388&lt;&gt;"",IF(ABS($R388)&lt;0.8*Analyse!$AO$8/2,ABS($V388-$S388)/(INDIRECT($X$5)/100),""),"")</f>
        <v/>
      </c>
      <c r="AL388" s="1"/>
      <c r="AM388" s="2"/>
    </row>
    <row r="389" spans="2:39" x14ac:dyDescent="0.2">
      <c r="B389">
        <v>7.7</v>
      </c>
      <c r="C389">
        <v>48.4</v>
      </c>
      <c r="D389" s="13">
        <f ca="1">IF(B389&lt;&gt;"",TRUNC(B389-Analyse!$AP$8,2),"")</f>
        <v>7.6</v>
      </c>
      <c r="F389" s="1">
        <f t="shared" ca="1" si="83"/>
        <v>7.6</v>
      </c>
      <c r="G389" s="12">
        <f ca="1">IF(F389&lt;&gt;"",ROW($D$5)+MATCH(F389,INDIRECT(Analyse!$AR$8):INDIRECT(Analyse!$AS$8)),"")</f>
        <v>390</v>
      </c>
      <c r="H389" s="1" t="str">
        <f t="shared" ca="1" si="70"/>
        <v>D390</v>
      </c>
      <c r="I389" s="1" t="str">
        <f t="shared" ca="1" si="71"/>
        <v>D389</v>
      </c>
      <c r="J389" s="1" t="str">
        <f t="shared" ca="1" si="72"/>
        <v>C390</v>
      </c>
      <c r="K389" s="1" t="str">
        <f t="shared" ca="1" si="73"/>
        <v>C389</v>
      </c>
      <c r="L389" s="10">
        <f t="shared" ca="1" si="74"/>
        <v>-9.0000000000003411E-2</v>
      </c>
      <c r="M389" s="10">
        <f t="shared" ca="1" si="75"/>
        <v>-0.10000000000000053</v>
      </c>
      <c r="N389" s="2">
        <f t="shared" ca="1" si="76"/>
        <v>0.90000000000002933</v>
      </c>
      <c r="O389" s="10">
        <f t="shared" ca="1" si="77"/>
        <v>41.559999999999775</v>
      </c>
      <c r="P389" s="2">
        <f t="shared" ca="1" si="78"/>
        <v>48.4</v>
      </c>
      <c r="R389" s="1">
        <f t="shared" ca="1" si="79"/>
        <v>7.6</v>
      </c>
      <c r="S389" s="2">
        <f t="shared" ca="1" si="80"/>
        <v>48.4</v>
      </c>
      <c r="T389" s="1" t="str">
        <f ca="1">IF(R389&lt;0,MATCH(ABS(R389),$R391:$R$1000,0)+ROW($R391)-1,"")</f>
        <v/>
      </c>
      <c r="U389" s="1" t="str">
        <f t="shared" ca="1" si="81"/>
        <v/>
      </c>
      <c r="V389" s="11" t="str">
        <f t="shared" ca="1" si="82"/>
        <v/>
      </c>
      <c r="W389" s="11"/>
      <c r="X389" s="11"/>
      <c r="Y389" s="12" t="str">
        <f ca="1">IF(V389&lt;&gt;"",IF(ABS($R389)&lt;0.8*Analyse!$AO$8/2,ABS($V389-$S389)/(INDIRECT($X$5)/100),""),"")</f>
        <v/>
      </c>
      <c r="AL389" s="1"/>
      <c r="AM389" s="2"/>
    </row>
    <row r="390" spans="2:39" x14ac:dyDescent="0.2">
      <c r="B390">
        <v>7.8</v>
      </c>
      <c r="C390">
        <v>48.49</v>
      </c>
      <c r="D390" s="13">
        <f ca="1">IF(B390&lt;&gt;"",TRUNC(B390-Analyse!$AP$8,2),"")</f>
        <v>7.7</v>
      </c>
      <c r="F390" s="1">
        <f t="shared" ca="1" si="83"/>
        <v>7.7</v>
      </c>
      <c r="G390" s="12">
        <f ca="1">IF(F390&lt;&gt;"",ROW($D$5)+MATCH(F390,INDIRECT(Analyse!$AR$8):INDIRECT(Analyse!$AS$8)),"")</f>
        <v>391</v>
      </c>
      <c r="H390" s="1" t="str">
        <f t="shared" ref="H390:H453" ca="1" si="84">IF(G390&lt;&gt;"","D"&amp;$G390,"")</f>
        <v>D391</v>
      </c>
      <c r="I390" s="1" t="str">
        <f t="shared" ref="I390:I453" ca="1" si="85">"D"&amp;TEXT($G390-1,"0")</f>
        <v>D390</v>
      </c>
      <c r="J390" s="1" t="str">
        <f t="shared" ref="J390:J453" ca="1" si="86">"C"&amp;$G390</f>
        <v>C391</v>
      </c>
      <c r="K390" s="1" t="str">
        <f t="shared" ref="K390:K453" ca="1" si="87">"C"&amp;TEXT($G390-1,"0")</f>
        <v>C390</v>
      </c>
      <c r="L390" s="10">
        <f t="shared" ref="L390:L453" ca="1" si="88">IF(INDIRECT(J390)&lt;&gt;"",INDIRECT(K390)-INDIRECT(J390),"")</f>
        <v>-7.0000000000000284E-2</v>
      </c>
      <c r="M390" s="10">
        <f t="shared" ref="M390:M453" ca="1" si="89">IF(L390&lt;&gt;"",INDIRECT(I390)-INDIRECT(H390),"")</f>
        <v>-0.10999999999999943</v>
      </c>
      <c r="N390" s="2">
        <f t="shared" ref="N390:N453" ca="1" si="90">IF(M390&lt;&gt;"",L390/M390,"")</f>
        <v>0.63636363636364224</v>
      </c>
      <c r="O390" s="10">
        <f t="shared" ref="O390:O453" ca="1" si="91">IF(N390&lt;&gt;"",INDIRECT(K390)-N390*INDIRECT(I390),"")</f>
        <v>43.589999999999954</v>
      </c>
      <c r="P390" s="2">
        <f t="shared" ref="P390:P453" ca="1" si="92">IF(O390&lt;&gt;"",N390*F390+O390,"")</f>
        <v>48.49</v>
      </c>
      <c r="R390" s="1">
        <f t="shared" ref="R390:R453" ca="1" si="93">F390</f>
        <v>7.7</v>
      </c>
      <c r="S390" s="2">
        <f t="shared" ref="S390:S453" ca="1" si="94">P390</f>
        <v>48.49</v>
      </c>
      <c r="T390" s="1" t="str">
        <f ca="1">IF(R390&lt;0,MATCH(ABS(R390),$R392:$R$1000,0)+ROW($R392)-1,"")</f>
        <v/>
      </c>
      <c r="U390" s="1" t="str">
        <f t="shared" ref="U390:U440" ca="1" si="95">IF(T390&lt;&gt;"","S"&amp;T390,"")</f>
        <v/>
      </c>
      <c r="V390" s="11" t="str">
        <f t="shared" ref="V390:V440" ca="1" si="96">IF(U390&lt;&gt;"",INDIRECT(U390),"")</f>
        <v/>
      </c>
      <c r="W390" s="11"/>
      <c r="X390" s="11"/>
      <c r="Y390" s="12" t="str">
        <f ca="1">IF(V390&lt;&gt;"",IF(ABS($R390)&lt;0.8*Analyse!$AO$8/2,ABS($V390-$S390)/(INDIRECT($X$5)/100),""),"")</f>
        <v/>
      </c>
      <c r="AL390" s="1"/>
      <c r="AM390" s="2"/>
    </row>
    <row r="391" spans="2:39" x14ac:dyDescent="0.2">
      <c r="B391">
        <v>7.91</v>
      </c>
      <c r="C391">
        <v>48.56</v>
      </c>
      <c r="D391" s="13">
        <f ca="1">IF(B391&lt;&gt;"",TRUNC(B391-Analyse!$AP$8,2),"")</f>
        <v>7.81</v>
      </c>
      <c r="F391" s="1">
        <f t="shared" ref="F391:F454" ca="1" si="97">IF(B391&lt;&gt;"",ROUND(F390+0.1,1),"")</f>
        <v>7.8</v>
      </c>
      <c r="G391" s="12">
        <f ca="1">IF(F391&lt;&gt;"",ROW($D$5)+MATCH(F391,INDIRECT(Analyse!$AR$8):INDIRECT(Analyse!$AS$8)),"")</f>
        <v>391</v>
      </c>
      <c r="H391" s="1" t="str">
        <f t="shared" ca="1" si="84"/>
        <v>D391</v>
      </c>
      <c r="I391" s="1" t="str">
        <f t="shared" ca="1" si="85"/>
        <v>D390</v>
      </c>
      <c r="J391" s="1" t="str">
        <f t="shared" ca="1" si="86"/>
        <v>C391</v>
      </c>
      <c r="K391" s="1" t="str">
        <f t="shared" ca="1" si="87"/>
        <v>C390</v>
      </c>
      <c r="L391" s="10">
        <f t="shared" ca="1" si="88"/>
        <v>-7.0000000000000284E-2</v>
      </c>
      <c r="M391" s="10">
        <f t="shared" ca="1" si="89"/>
        <v>-0.10999999999999943</v>
      </c>
      <c r="N391" s="2">
        <f t="shared" ca="1" si="90"/>
        <v>0.63636363636364224</v>
      </c>
      <c r="O391" s="10">
        <f t="shared" ca="1" si="91"/>
        <v>43.589999999999954</v>
      </c>
      <c r="P391" s="2">
        <f t="shared" ca="1" si="92"/>
        <v>48.553636363636365</v>
      </c>
      <c r="R391" s="1">
        <f t="shared" ca="1" si="93"/>
        <v>7.8</v>
      </c>
      <c r="S391" s="2">
        <f t="shared" ca="1" si="94"/>
        <v>48.553636363636365</v>
      </c>
      <c r="T391" s="1" t="str">
        <f ca="1">IF(R391&lt;0,MATCH(ABS(R391),$R393:$R$1000,0)+ROW($R393)-1,"")</f>
        <v/>
      </c>
      <c r="U391" s="1" t="str">
        <f t="shared" ca="1" si="95"/>
        <v/>
      </c>
      <c r="V391" s="11" t="str">
        <f t="shared" ca="1" si="96"/>
        <v/>
      </c>
      <c r="W391" s="11"/>
      <c r="X391" s="11"/>
      <c r="Y391" s="12" t="str">
        <f ca="1">IF(V391&lt;&gt;"",IF(ABS($R391)&lt;0.8*Analyse!$AO$8/2,ABS($V391-$S391)/(INDIRECT($X$5)/100),""),"")</f>
        <v/>
      </c>
      <c r="AL391" s="1"/>
      <c r="AM391" s="2"/>
    </row>
    <row r="392" spans="2:39" x14ac:dyDescent="0.2">
      <c r="B392">
        <v>7.99</v>
      </c>
      <c r="C392">
        <v>48.19</v>
      </c>
      <c r="D392" s="13">
        <f ca="1">IF(B392&lt;&gt;"",TRUNC(B392-Analyse!$AP$8,2),"")</f>
        <v>7.89</v>
      </c>
      <c r="F392" s="1">
        <f t="shared" ca="1" si="97"/>
        <v>7.9</v>
      </c>
      <c r="G392" s="12">
        <f ca="1">IF(F392&lt;&gt;"",ROW($D$5)+MATCH(F392,INDIRECT(Analyse!$AR$8):INDIRECT(Analyse!$AS$8)),"")</f>
        <v>393</v>
      </c>
      <c r="H392" s="1" t="str">
        <f t="shared" ca="1" si="84"/>
        <v>D393</v>
      </c>
      <c r="I392" s="1" t="str">
        <f t="shared" ca="1" si="85"/>
        <v>D392</v>
      </c>
      <c r="J392" s="1" t="str">
        <f t="shared" ca="1" si="86"/>
        <v>C393</v>
      </c>
      <c r="K392" s="1" t="str">
        <f t="shared" ca="1" si="87"/>
        <v>C392</v>
      </c>
      <c r="L392" s="10">
        <f t="shared" ca="1" si="88"/>
        <v>-6.0000000000002274E-2</v>
      </c>
      <c r="M392" s="10">
        <f t="shared" ca="1" si="89"/>
        <v>-0.12000000000000011</v>
      </c>
      <c r="N392" s="2">
        <f t="shared" ca="1" si="90"/>
        <v>0.50000000000001854</v>
      </c>
      <c r="O392" s="10">
        <f t="shared" ca="1" si="91"/>
        <v>44.244999999999848</v>
      </c>
      <c r="P392" s="2">
        <f t="shared" ca="1" si="92"/>
        <v>48.194999999999993</v>
      </c>
      <c r="R392" s="1">
        <f t="shared" ca="1" si="93"/>
        <v>7.9</v>
      </c>
      <c r="S392" s="2">
        <f t="shared" ca="1" si="94"/>
        <v>48.194999999999993</v>
      </c>
      <c r="T392" s="1" t="str">
        <f ca="1">IF(R392&lt;0,MATCH(ABS(R392),$R394:$R$1000,0)+ROW($R394)-1,"")</f>
        <v/>
      </c>
      <c r="U392" s="1" t="str">
        <f t="shared" ca="1" si="95"/>
        <v/>
      </c>
      <c r="V392" s="11" t="str">
        <f t="shared" ca="1" si="96"/>
        <v/>
      </c>
      <c r="W392" s="11"/>
      <c r="X392" s="11"/>
      <c r="Y392" s="12" t="str">
        <f ca="1">IF(V392&lt;&gt;"",IF(ABS($R392)&lt;0.8*Analyse!$AO$8/2,ABS($V392-$S392)/(INDIRECT($X$5)/100),""),"")</f>
        <v/>
      </c>
      <c r="AL392" s="1"/>
      <c r="AM392" s="2"/>
    </row>
    <row r="393" spans="2:39" x14ac:dyDescent="0.2">
      <c r="B393">
        <v>8.11</v>
      </c>
      <c r="C393">
        <v>48.25</v>
      </c>
      <c r="D393" s="13">
        <f ca="1">IF(B393&lt;&gt;"",TRUNC(B393-Analyse!$AP$8,2),"")</f>
        <v>8.01</v>
      </c>
      <c r="F393" s="1">
        <f t="shared" ca="1" si="97"/>
        <v>8</v>
      </c>
      <c r="G393" s="12">
        <f ca="1">IF(F393&lt;&gt;"",ROW($D$5)+MATCH(F393,INDIRECT(Analyse!$AR$8):INDIRECT(Analyse!$AS$8)),"")</f>
        <v>393</v>
      </c>
      <c r="H393" s="1" t="str">
        <f t="shared" ca="1" si="84"/>
        <v>D393</v>
      </c>
      <c r="I393" s="1" t="str">
        <f t="shared" ca="1" si="85"/>
        <v>D392</v>
      </c>
      <c r="J393" s="1" t="str">
        <f t="shared" ca="1" si="86"/>
        <v>C393</v>
      </c>
      <c r="K393" s="1" t="str">
        <f t="shared" ca="1" si="87"/>
        <v>C392</v>
      </c>
      <c r="L393" s="10">
        <f t="shared" ca="1" si="88"/>
        <v>-6.0000000000002274E-2</v>
      </c>
      <c r="M393" s="10">
        <f t="shared" ca="1" si="89"/>
        <v>-0.12000000000000011</v>
      </c>
      <c r="N393" s="2">
        <f t="shared" ca="1" si="90"/>
        <v>0.50000000000001854</v>
      </c>
      <c r="O393" s="10">
        <f t="shared" ca="1" si="91"/>
        <v>44.244999999999848</v>
      </c>
      <c r="P393" s="2">
        <f t="shared" ca="1" si="92"/>
        <v>48.244999999999997</v>
      </c>
      <c r="R393" s="1">
        <f t="shared" ca="1" si="93"/>
        <v>8</v>
      </c>
      <c r="S393" s="2">
        <f t="shared" ca="1" si="94"/>
        <v>48.244999999999997</v>
      </c>
      <c r="T393" s="1" t="str">
        <f ca="1">IF(R393&lt;0,MATCH(ABS(R393),$R395:$R$1000,0)+ROW($R395)-1,"")</f>
        <v/>
      </c>
      <c r="U393" s="1" t="str">
        <f t="shared" ca="1" si="95"/>
        <v/>
      </c>
      <c r="V393" s="11" t="str">
        <f t="shared" ca="1" si="96"/>
        <v/>
      </c>
      <c r="W393" s="11"/>
      <c r="X393" s="11"/>
      <c r="Y393" s="12" t="str">
        <f ca="1">IF(V393&lt;&gt;"",IF(ABS($R393)&lt;0.8*Analyse!$AO$8/2,ABS($V393-$S393)/(INDIRECT($X$5)/100),""),"")</f>
        <v/>
      </c>
      <c r="AL393" s="1"/>
      <c r="AM393" s="2"/>
    </row>
    <row r="394" spans="2:39" x14ac:dyDescent="0.2">
      <c r="B394">
        <v>8.1999999999999993</v>
      </c>
      <c r="C394">
        <v>48.51</v>
      </c>
      <c r="D394" s="13">
        <f ca="1">IF(B394&lt;&gt;"",TRUNC(B394-Analyse!$AP$8,2),"")</f>
        <v>8.1</v>
      </c>
      <c r="F394" s="1">
        <f t="shared" ca="1" si="97"/>
        <v>8.1</v>
      </c>
      <c r="G394" s="12">
        <f ca="1">IF(F394&lt;&gt;"",ROW($D$5)+MATCH(F394,INDIRECT(Analyse!$AR$8):INDIRECT(Analyse!$AS$8)),"")</f>
        <v>395</v>
      </c>
      <c r="H394" s="1" t="str">
        <f t="shared" ca="1" si="84"/>
        <v>D395</v>
      </c>
      <c r="I394" s="1" t="str">
        <f t="shared" ca="1" si="85"/>
        <v>D394</v>
      </c>
      <c r="J394" s="1" t="str">
        <f t="shared" ca="1" si="86"/>
        <v>C395</v>
      </c>
      <c r="K394" s="1" t="str">
        <f t="shared" ca="1" si="87"/>
        <v>C394</v>
      </c>
      <c r="L394" s="10">
        <f t="shared" ca="1" si="88"/>
        <v>0.1699999999999946</v>
      </c>
      <c r="M394" s="10">
        <f t="shared" ca="1" si="89"/>
        <v>-9.9999999999999645E-2</v>
      </c>
      <c r="N394" s="2">
        <f t="shared" ca="1" si="90"/>
        <v>-1.699999999999952</v>
      </c>
      <c r="O394" s="10">
        <f t="shared" ca="1" si="91"/>
        <v>62.27999999999961</v>
      </c>
      <c r="P394" s="2">
        <f t="shared" ca="1" si="92"/>
        <v>48.51</v>
      </c>
      <c r="R394" s="1">
        <f t="shared" ca="1" si="93"/>
        <v>8.1</v>
      </c>
      <c r="S394" s="2">
        <f t="shared" ca="1" si="94"/>
        <v>48.51</v>
      </c>
      <c r="T394" s="1" t="str">
        <f ca="1">IF(R394&lt;0,MATCH(ABS(R394),$R396:$R$1000,0)+ROW($R396)-1,"")</f>
        <v/>
      </c>
      <c r="U394" s="1" t="str">
        <f t="shared" ca="1" si="95"/>
        <v/>
      </c>
      <c r="V394" s="11" t="str">
        <f t="shared" ca="1" si="96"/>
        <v/>
      </c>
      <c r="W394" s="11"/>
      <c r="X394" s="11"/>
      <c r="Y394" s="12" t="str">
        <f ca="1">IF(V394&lt;&gt;"",IF(ABS($R394)&lt;0.8*Analyse!$AO$8/2,ABS($V394-$S394)/(INDIRECT($X$5)/100),""),"")</f>
        <v/>
      </c>
      <c r="AL394" s="1"/>
      <c r="AM394" s="2"/>
    </row>
    <row r="395" spans="2:39" x14ac:dyDescent="0.2">
      <c r="B395">
        <v>8.3000000000000007</v>
      </c>
      <c r="C395">
        <v>48.34</v>
      </c>
      <c r="D395" s="13">
        <f ca="1">IF(B395&lt;&gt;"",TRUNC(B395-Analyse!$AP$8,2),"")</f>
        <v>8.1999999999999993</v>
      </c>
      <c r="F395" s="1">
        <f t="shared" ca="1" si="97"/>
        <v>8.1999999999999993</v>
      </c>
      <c r="G395" s="12">
        <f ca="1">IF(F395&lt;&gt;"",ROW($D$5)+MATCH(F395,INDIRECT(Analyse!$AR$8):INDIRECT(Analyse!$AS$8)),"")</f>
        <v>396</v>
      </c>
      <c r="H395" s="1" t="str">
        <f t="shared" ca="1" si="84"/>
        <v>D396</v>
      </c>
      <c r="I395" s="1" t="str">
        <f t="shared" ca="1" si="85"/>
        <v>D395</v>
      </c>
      <c r="J395" s="1" t="str">
        <f t="shared" ca="1" si="86"/>
        <v>C396</v>
      </c>
      <c r="K395" s="1" t="str">
        <f t="shared" ca="1" si="87"/>
        <v>C395</v>
      </c>
      <c r="L395" s="10">
        <f t="shared" ca="1" si="88"/>
        <v>6.0000000000002274E-2</v>
      </c>
      <c r="M395" s="10">
        <f t="shared" ca="1" si="89"/>
        <v>-0.11000000000000121</v>
      </c>
      <c r="N395" s="2">
        <f t="shared" ca="1" si="90"/>
        <v>-0.54545454545456018</v>
      </c>
      <c r="O395" s="10">
        <f t="shared" ca="1" si="91"/>
        <v>52.8127272727274</v>
      </c>
      <c r="P395" s="2">
        <f t="shared" ca="1" si="92"/>
        <v>48.34</v>
      </c>
      <c r="R395" s="1">
        <f t="shared" ca="1" si="93"/>
        <v>8.1999999999999993</v>
      </c>
      <c r="S395" s="2">
        <f t="shared" ca="1" si="94"/>
        <v>48.34</v>
      </c>
      <c r="T395" s="1" t="str">
        <f ca="1">IF(R395&lt;0,MATCH(ABS(R395),$R397:$R$1000,0)+ROW($R397)-1,"")</f>
        <v/>
      </c>
      <c r="U395" s="1" t="str">
        <f t="shared" ca="1" si="95"/>
        <v/>
      </c>
      <c r="V395" s="11" t="str">
        <f t="shared" ca="1" si="96"/>
        <v/>
      </c>
      <c r="W395" s="11"/>
      <c r="X395" s="11"/>
      <c r="Y395" s="12" t="str">
        <f ca="1">IF(V395&lt;&gt;"",IF(ABS($R395)&lt;0.8*Analyse!$AO$8/2,ABS($V395-$S395)/(INDIRECT($X$5)/100),""),"")</f>
        <v/>
      </c>
      <c r="AL395" s="1"/>
      <c r="AM395" s="2"/>
    </row>
    <row r="396" spans="2:39" x14ac:dyDescent="0.2">
      <c r="B396">
        <v>8.41</v>
      </c>
      <c r="C396">
        <v>48.28</v>
      </c>
      <c r="D396" s="13">
        <f ca="1">IF(B396&lt;&gt;"",TRUNC(B396-Analyse!$AP$8,2),"")</f>
        <v>8.31</v>
      </c>
      <c r="F396" s="1">
        <f t="shared" ca="1" si="97"/>
        <v>8.3000000000000007</v>
      </c>
      <c r="G396" s="12">
        <f ca="1">IF(F396&lt;&gt;"",ROW($D$5)+MATCH(F396,INDIRECT(Analyse!$AR$8):INDIRECT(Analyse!$AS$8)),"")</f>
        <v>396</v>
      </c>
      <c r="H396" s="1" t="str">
        <f t="shared" ca="1" si="84"/>
        <v>D396</v>
      </c>
      <c r="I396" s="1" t="str">
        <f t="shared" ca="1" si="85"/>
        <v>D395</v>
      </c>
      <c r="J396" s="1" t="str">
        <f t="shared" ca="1" si="86"/>
        <v>C396</v>
      </c>
      <c r="K396" s="1" t="str">
        <f t="shared" ca="1" si="87"/>
        <v>C395</v>
      </c>
      <c r="L396" s="10">
        <f t="shared" ca="1" si="88"/>
        <v>6.0000000000002274E-2</v>
      </c>
      <c r="M396" s="10">
        <f t="shared" ca="1" si="89"/>
        <v>-0.11000000000000121</v>
      </c>
      <c r="N396" s="2">
        <f t="shared" ca="1" si="90"/>
        <v>-0.54545454545456018</v>
      </c>
      <c r="O396" s="10">
        <f t="shared" ca="1" si="91"/>
        <v>52.8127272727274</v>
      </c>
      <c r="P396" s="2">
        <f t="shared" ca="1" si="92"/>
        <v>48.285454545454549</v>
      </c>
      <c r="R396" s="1">
        <f t="shared" ca="1" si="93"/>
        <v>8.3000000000000007</v>
      </c>
      <c r="S396" s="2">
        <f t="shared" ca="1" si="94"/>
        <v>48.285454545454549</v>
      </c>
      <c r="T396" s="1" t="str">
        <f ca="1">IF(R396&lt;0,MATCH(ABS(R396),$R398:$R$1000,0)+ROW($R398)-1,"")</f>
        <v/>
      </c>
      <c r="U396" s="1" t="str">
        <f t="shared" ca="1" si="95"/>
        <v/>
      </c>
      <c r="V396" s="11" t="str">
        <f t="shared" ca="1" si="96"/>
        <v/>
      </c>
      <c r="W396" s="11"/>
      <c r="X396" s="11"/>
      <c r="Y396" s="12" t="str">
        <f ca="1">IF(V396&lt;&gt;"",IF(ABS($R396)&lt;0.8*Analyse!$AO$8/2,ABS($V396-$S396)/(INDIRECT($X$5)/100),""),"")</f>
        <v/>
      </c>
      <c r="AL396" s="1"/>
      <c r="AM396" s="2"/>
    </row>
    <row r="397" spans="2:39" x14ac:dyDescent="0.2">
      <c r="B397">
        <v>8.49</v>
      </c>
      <c r="C397">
        <v>48.01</v>
      </c>
      <c r="D397" s="13">
        <f ca="1">IF(B397&lt;&gt;"",TRUNC(B397-Analyse!$AP$8,2),"")</f>
        <v>8.39</v>
      </c>
      <c r="F397" s="1">
        <f t="shared" ca="1" si="97"/>
        <v>8.4</v>
      </c>
      <c r="G397" s="12">
        <f ca="1">IF(F397&lt;&gt;"",ROW($D$5)+MATCH(F397,INDIRECT(Analyse!$AR$8):INDIRECT(Analyse!$AS$8)),"")</f>
        <v>398</v>
      </c>
      <c r="H397" s="1" t="str">
        <f t="shared" ca="1" si="84"/>
        <v>D398</v>
      </c>
      <c r="I397" s="1" t="str">
        <f t="shared" ca="1" si="85"/>
        <v>D397</v>
      </c>
      <c r="J397" s="1" t="str">
        <f t="shared" ca="1" si="86"/>
        <v>C398</v>
      </c>
      <c r="K397" s="1" t="str">
        <f t="shared" ca="1" si="87"/>
        <v>C397</v>
      </c>
      <c r="L397" s="10">
        <f t="shared" ca="1" si="88"/>
        <v>-0.14999999999999858</v>
      </c>
      <c r="M397" s="10">
        <f t="shared" ca="1" si="89"/>
        <v>-9.9999999999999645E-2</v>
      </c>
      <c r="N397" s="2">
        <f t="shared" ca="1" si="90"/>
        <v>1.4999999999999911</v>
      </c>
      <c r="O397" s="10">
        <f t="shared" ca="1" si="91"/>
        <v>35.425000000000068</v>
      </c>
      <c r="P397" s="2">
        <f t="shared" ca="1" si="92"/>
        <v>48.024999999999991</v>
      </c>
      <c r="R397" s="1">
        <f t="shared" ca="1" si="93"/>
        <v>8.4</v>
      </c>
      <c r="S397" s="2">
        <f t="shared" ca="1" si="94"/>
        <v>48.024999999999991</v>
      </c>
      <c r="T397" s="1" t="str">
        <f ca="1">IF(R397&lt;0,MATCH(ABS(R397),$R399:$R$1000,0)+ROW($R399)-1,"")</f>
        <v/>
      </c>
      <c r="U397" s="1" t="str">
        <f t="shared" ca="1" si="95"/>
        <v/>
      </c>
      <c r="V397" s="11" t="str">
        <f t="shared" ca="1" si="96"/>
        <v/>
      </c>
      <c r="W397" s="11"/>
      <c r="X397" s="11"/>
      <c r="Y397" s="12" t="str">
        <f ca="1">IF(V397&lt;&gt;"",IF(ABS($R397)&lt;0.8*Analyse!$AO$8/2,ABS($V397-$S397)/(INDIRECT($X$5)/100),""),"")</f>
        <v/>
      </c>
      <c r="AL397" s="1"/>
      <c r="AM397" s="2"/>
    </row>
    <row r="398" spans="2:39" x14ac:dyDescent="0.2">
      <c r="B398">
        <v>8.59</v>
      </c>
      <c r="C398">
        <v>48.16</v>
      </c>
      <c r="D398" s="13">
        <f ca="1">IF(B398&lt;&gt;"",TRUNC(B398-Analyse!$AP$8,2),"")</f>
        <v>8.49</v>
      </c>
      <c r="F398" s="1">
        <f t="shared" ca="1" si="97"/>
        <v>8.5</v>
      </c>
      <c r="G398" s="12">
        <f ca="1">IF(F398&lt;&gt;"",ROW($D$5)+MATCH(F398,INDIRECT(Analyse!$AR$8):INDIRECT(Analyse!$AS$8)),"")</f>
        <v>399</v>
      </c>
      <c r="H398" s="1" t="str">
        <f t="shared" ca="1" si="84"/>
        <v>D399</v>
      </c>
      <c r="I398" s="1" t="str">
        <f t="shared" ca="1" si="85"/>
        <v>D398</v>
      </c>
      <c r="J398" s="1" t="str">
        <f t="shared" ca="1" si="86"/>
        <v>C399</v>
      </c>
      <c r="K398" s="1" t="str">
        <f t="shared" ca="1" si="87"/>
        <v>C398</v>
      </c>
      <c r="L398" s="10">
        <f t="shared" ca="1" si="88"/>
        <v>-0.20000000000000284</v>
      </c>
      <c r="M398" s="10">
        <f t="shared" ca="1" si="89"/>
        <v>-0.10999999999999943</v>
      </c>
      <c r="N398" s="2">
        <f t="shared" ca="1" si="90"/>
        <v>1.8181818181818534</v>
      </c>
      <c r="O398" s="10">
        <f t="shared" ca="1" si="91"/>
        <v>32.723636363636061</v>
      </c>
      <c r="P398" s="2">
        <f t="shared" ca="1" si="92"/>
        <v>48.178181818181812</v>
      </c>
      <c r="R398" s="1">
        <f t="shared" ca="1" si="93"/>
        <v>8.5</v>
      </c>
      <c r="S398" s="2">
        <f t="shared" ca="1" si="94"/>
        <v>48.178181818181812</v>
      </c>
      <c r="T398" s="1" t="str">
        <f ca="1">IF(R398&lt;0,MATCH(ABS(R398),$R400:$R$1000,0)+ROW($R400)-1,"")</f>
        <v/>
      </c>
      <c r="U398" s="1" t="str">
        <f t="shared" ca="1" si="95"/>
        <v/>
      </c>
      <c r="V398" s="11" t="str">
        <f t="shared" ca="1" si="96"/>
        <v/>
      </c>
      <c r="W398" s="11"/>
      <c r="X398" s="11"/>
      <c r="Y398" s="12" t="str">
        <f ca="1">IF(V398&lt;&gt;"",IF(ABS($R398)&lt;0.8*Analyse!$AO$8/2,ABS($V398-$S398)/(INDIRECT($X$5)/100),""),"")</f>
        <v/>
      </c>
      <c r="AL398" s="1"/>
      <c r="AM398" s="2"/>
    </row>
    <row r="399" spans="2:39" x14ac:dyDescent="0.2">
      <c r="B399">
        <v>8.6999999999999993</v>
      </c>
      <c r="C399">
        <v>48.36</v>
      </c>
      <c r="D399" s="13">
        <f ca="1">IF(B399&lt;&gt;"",TRUNC(B399-Analyse!$AP$8,2),"")</f>
        <v>8.6</v>
      </c>
      <c r="F399" s="1">
        <f t="shared" ca="1" si="97"/>
        <v>8.6</v>
      </c>
      <c r="G399" s="12">
        <f ca="1">IF(F399&lt;&gt;"",ROW($D$5)+MATCH(F399,INDIRECT(Analyse!$AR$8):INDIRECT(Analyse!$AS$8)),"")</f>
        <v>400</v>
      </c>
      <c r="H399" s="1" t="str">
        <f t="shared" ca="1" si="84"/>
        <v>D400</v>
      </c>
      <c r="I399" s="1" t="str">
        <f t="shared" ca="1" si="85"/>
        <v>D399</v>
      </c>
      <c r="J399" s="1" t="str">
        <f t="shared" ca="1" si="86"/>
        <v>C400</v>
      </c>
      <c r="K399" s="1" t="str">
        <f t="shared" ca="1" si="87"/>
        <v>C399</v>
      </c>
      <c r="L399" s="10">
        <f t="shared" ca="1" si="88"/>
        <v>0.28000000000000114</v>
      </c>
      <c r="M399" s="10">
        <f t="shared" ca="1" si="89"/>
        <v>-9.9999999999999645E-2</v>
      </c>
      <c r="N399" s="2">
        <f t="shared" ca="1" si="90"/>
        <v>-2.8000000000000211</v>
      </c>
      <c r="O399" s="10">
        <f t="shared" ca="1" si="91"/>
        <v>72.440000000000182</v>
      </c>
      <c r="P399" s="2">
        <f t="shared" ca="1" si="92"/>
        <v>48.36</v>
      </c>
      <c r="R399" s="1">
        <f t="shared" ca="1" si="93"/>
        <v>8.6</v>
      </c>
      <c r="S399" s="2">
        <f t="shared" ca="1" si="94"/>
        <v>48.36</v>
      </c>
      <c r="T399" s="1" t="str">
        <f ca="1">IF(R399&lt;0,MATCH(ABS(R399),$R401:$R$1000,0)+ROW($R401)-1,"")</f>
        <v/>
      </c>
      <c r="U399" s="1" t="str">
        <f t="shared" ca="1" si="95"/>
        <v/>
      </c>
      <c r="V399" s="11" t="str">
        <f t="shared" ca="1" si="96"/>
        <v/>
      </c>
      <c r="W399" s="11"/>
      <c r="X399" s="11"/>
      <c r="Y399" s="12" t="str">
        <f ca="1">IF(V399&lt;&gt;"",IF(ABS($R399)&lt;0.8*Analyse!$AO$8/2,ABS($V399-$S399)/(INDIRECT($X$5)/100),""),"")</f>
        <v/>
      </c>
      <c r="AL399" s="1"/>
      <c r="AM399" s="2"/>
    </row>
    <row r="400" spans="2:39" x14ac:dyDescent="0.2">
      <c r="B400">
        <v>8.8000000000000007</v>
      </c>
      <c r="C400">
        <v>48.08</v>
      </c>
      <c r="D400" s="13">
        <f ca="1">IF(B400&lt;&gt;"",TRUNC(B400-Analyse!$AP$8,2),"")</f>
        <v>8.6999999999999993</v>
      </c>
      <c r="F400" s="1">
        <f t="shared" ca="1" si="97"/>
        <v>8.6999999999999993</v>
      </c>
      <c r="G400" s="12">
        <f ca="1">IF(F400&lt;&gt;"",ROW($D$5)+MATCH(F400,INDIRECT(Analyse!$AR$8):INDIRECT(Analyse!$AS$8)),"")</f>
        <v>401</v>
      </c>
      <c r="H400" s="1" t="str">
        <f t="shared" ca="1" si="84"/>
        <v>D401</v>
      </c>
      <c r="I400" s="1" t="str">
        <f t="shared" ca="1" si="85"/>
        <v>D400</v>
      </c>
      <c r="J400" s="1" t="str">
        <f t="shared" ca="1" si="86"/>
        <v>C401</v>
      </c>
      <c r="K400" s="1" t="str">
        <f t="shared" ca="1" si="87"/>
        <v>C400</v>
      </c>
      <c r="L400" s="10">
        <f t="shared" ca="1" si="88"/>
        <v>-0.27000000000000313</v>
      </c>
      <c r="M400" s="10">
        <f t="shared" ca="1" si="89"/>
        <v>-8.9999999999999858E-2</v>
      </c>
      <c r="N400" s="2">
        <f t="shared" ca="1" si="90"/>
        <v>3.0000000000000395</v>
      </c>
      <c r="O400" s="10">
        <f t="shared" ca="1" si="91"/>
        <v>21.979999999999656</v>
      </c>
      <c r="P400" s="2">
        <f t="shared" ca="1" si="92"/>
        <v>48.08</v>
      </c>
      <c r="R400" s="1">
        <f t="shared" ca="1" si="93"/>
        <v>8.6999999999999993</v>
      </c>
      <c r="S400" s="2">
        <f t="shared" ca="1" si="94"/>
        <v>48.08</v>
      </c>
      <c r="T400" s="1" t="str">
        <f ca="1">IF(R400&lt;0,MATCH(ABS(R400),$R402:$R$1000,0)+ROW($R402)-1,"")</f>
        <v/>
      </c>
      <c r="U400" s="1" t="str">
        <f t="shared" ca="1" si="95"/>
        <v/>
      </c>
      <c r="V400" s="11" t="str">
        <f t="shared" ca="1" si="96"/>
        <v/>
      </c>
      <c r="W400" s="11"/>
      <c r="X400" s="11"/>
      <c r="Y400" s="12" t="str">
        <f ca="1">IF(V400&lt;&gt;"",IF(ABS($R400)&lt;0.8*Analyse!$AO$8/2,ABS($V400-$S400)/(INDIRECT($X$5)/100),""),"")</f>
        <v/>
      </c>
      <c r="AL400" s="1"/>
      <c r="AM400" s="2"/>
    </row>
    <row r="401" spans="2:39" x14ac:dyDescent="0.2">
      <c r="B401">
        <v>8.89</v>
      </c>
      <c r="C401">
        <v>48.35</v>
      </c>
      <c r="D401" s="13">
        <f ca="1">IF(B401&lt;&gt;"",TRUNC(B401-Analyse!$AP$8,2),"")</f>
        <v>8.7899999999999991</v>
      </c>
      <c r="F401" s="1">
        <f t="shared" ca="1" si="97"/>
        <v>8.8000000000000007</v>
      </c>
      <c r="G401" s="12">
        <f ca="1">IF(F401&lt;&gt;"",ROW($D$5)+MATCH(F401,INDIRECT(Analyse!$AR$8):INDIRECT(Analyse!$AS$8)),"")</f>
        <v>402</v>
      </c>
      <c r="H401" s="1" t="str">
        <f t="shared" ca="1" si="84"/>
        <v>D402</v>
      </c>
      <c r="I401" s="1" t="str">
        <f t="shared" ca="1" si="85"/>
        <v>D401</v>
      </c>
      <c r="J401" s="1" t="str">
        <f t="shared" ca="1" si="86"/>
        <v>C402</v>
      </c>
      <c r="K401" s="1" t="str">
        <f t="shared" ca="1" si="87"/>
        <v>C401</v>
      </c>
      <c r="L401" s="10">
        <f t="shared" ca="1" si="88"/>
        <v>-0.12999999999999545</v>
      </c>
      <c r="M401" s="10">
        <f t="shared" ca="1" si="89"/>
        <v>-0.11000000000000121</v>
      </c>
      <c r="N401" s="2">
        <f t="shared" ca="1" si="90"/>
        <v>1.1818181818181275</v>
      </c>
      <c r="O401" s="10">
        <f t="shared" ca="1" si="91"/>
        <v>37.961818181818664</v>
      </c>
      <c r="P401" s="2">
        <f t="shared" ca="1" si="92"/>
        <v>48.361818181818187</v>
      </c>
      <c r="R401" s="1">
        <f t="shared" ca="1" si="93"/>
        <v>8.8000000000000007</v>
      </c>
      <c r="S401" s="2">
        <f t="shared" ca="1" si="94"/>
        <v>48.361818181818187</v>
      </c>
      <c r="T401" s="1" t="str">
        <f ca="1">IF(R401&lt;0,MATCH(ABS(R401),$R403:$R$1000,0)+ROW($R403)-1,"")</f>
        <v/>
      </c>
      <c r="U401" s="1" t="str">
        <f t="shared" ca="1" si="95"/>
        <v/>
      </c>
      <c r="V401" s="11" t="str">
        <f t="shared" ca="1" si="96"/>
        <v/>
      </c>
      <c r="W401" s="11"/>
      <c r="X401" s="11"/>
      <c r="Y401" s="12" t="str">
        <f ca="1">IF(V401&lt;&gt;"",IF(ABS($R401)&lt;0.8*Analyse!$AO$8/2,ABS($V401-$S401)/(INDIRECT($X$5)/100),""),"")</f>
        <v/>
      </c>
      <c r="AL401" s="1"/>
      <c r="AM401" s="2"/>
    </row>
    <row r="402" spans="2:39" x14ac:dyDescent="0.2">
      <c r="B402">
        <v>9</v>
      </c>
      <c r="C402">
        <v>48.48</v>
      </c>
      <c r="D402" s="13">
        <f ca="1">IF(B402&lt;&gt;"",TRUNC(B402-Analyse!$AP$8,2),"")</f>
        <v>8.9</v>
      </c>
      <c r="F402" s="1">
        <f t="shared" ca="1" si="97"/>
        <v>8.9</v>
      </c>
      <c r="G402" s="12">
        <f ca="1">IF(F402&lt;&gt;"",ROW($D$5)+MATCH(F402,INDIRECT(Analyse!$AR$8):INDIRECT(Analyse!$AS$8)),"")</f>
        <v>403</v>
      </c>
      <c r="H402" s="1" t="str">
        <f t="shared" ca="1" si="84"/>
        <v>D403</v>
      </c>
      <c r="I402" s="1" t="str">
        <f t="shared" ca="1" si="85"/>
        <v>D402</v>
      </c>
      <c r="J402" s="1" t="str">
        <f t="shared" ca="1" si="86"/>
        <v>C403</v>
      </c>
      <c r="K402" s="1" t="str">
        <f t="shared" ca="1" si="87"/>
        <v>C402</v>
      </c>
      <c r="L402" s="10">
        <f t="shared" ca="1" si="88"/>
        <v>8.9999999999996305E-2</v>
      </c>
      <c r="M402" s="10">
        <f t="shared" ca="1" si="89"/>
        <v>-9.9999999999999645E-2</v>
      </c>
      <c r="N402" s="2">
        <f t="shared" ca="1" si="90"/>
        <v>-0.89999999999996627</v>
      </c>
      <c r="O402" s="10">
        <f t="shared" ca="1" si="91"/>
        <v>56.489999999999696</v>
      </c>
      <c r="P402" s="2">
        <f t="shared" ca="1" si="92"/>
        <v>48.48</v>
      </c>
      <c r="R402" s="1">
        <f t="shared" ca="1" si="93"/>
        <v>8.9</v>
      </c>
      <c r="S402" s="2">
        <f t="shared" ca="1" si="94"/>
        <v>48.48</v>
      </c>
      <c r="T402" s="1" t="str">
        <f ca="1">IF(R402&lt;0,MATCH(ABS(R402),$R404:$R$1000,0)+ROW($R404)-1,"")</f>
        <v/>
      </c>
      <c r="U402" s="1" t="str">
        <f t="shared" ca="1" si="95"/>
        <v/>
      </c>
      <c r="V402" s="11" t="str">
        <f t="shared" ca="1" si="96"/>
        <v/>
      </c>
      <c r="W402" s="11"/>
      <c r="X402" s="11"/>
      <c r="Y402" s="12" t="str">
        <f ca="1">IF(V402&lt;&gt;"",IF(ABS($R402)&lt;0.8*Analyse!$AO$8/2,ABS($V402-$S402)/(INDIRECT($X$5)/100),""),"")</f>
        <v/>
      </c>
      <c r="AL402" s="1"/>
      <c r="AM402" s="2"/>
    </row>
    <row r="403" spans="2:39" x14ac:dyDescent="0.2">
      <c r="B403">
        <v>9.1</v>
      </c>
      <c r="C403">
        <v>48.39</v>
      </c>
      <c r="D403" s="13">
        <f ca="1">IF(B403&lt;&gt;"",TRUNC(B403-Analyse!$AP$8,2),"")</f>
        <v>9</v>
      </c>
      <c r="F403" s="1">
        <f t="shared" ca="1" si="97"/>
        <v>9</v>
      </c>
      <c r="G403" s="12">
        <f ca="1">IF(F403&lt;&gt;"",ROW($D$5)+MATCH(F403,INDIRECT(Analyse!$AR$8):INDIRECT(Analyse!$AS$8)),"")</f>
        <v>404</v>
      </c>
      <c r="H403" s="1" t="str">
        <f t="shared" ca="1" si="84"/>
        <v>D404</v>
      </c>
      <c r="I403" s="1" t="str">
        <f t="shared" ca="1" si="85"/>
        <v>D403</v>
      </c>
      <c r="J403" s="1" t="str">
        <f t="shared" ca="1" si="86"/>
        <v>C404</v>
      </c>
      <c r="K403" s="1" t="str">
        <f t="shared" ca="1" si="87"/>
        <v>C403</v>
      </c>
      <c r="L403" s="10">
        <f t="shared" ca="1" si="88"/>
        <v>0.25999999999999801</v>
      </c>
      <c r="M403" s="10">
        <f t="shared" ca="1" si="89"/>
        <v>-9.9999999999999645E-2</v>
      </c>
      <c r="N403" s="2">
        <f t="shared" ca="1" si="90"/>
        <v>-2.5999999999999894</v>
      </c>
      <c r="O403" s="10">
        <f t="shared" ca="1" si="91"/>
        <v>71.789999999999907</v>
      </c>
      <c r="P403" s="2">
        <f t="shared" ca="1" si="92"/>
        <v>48.39</v>
      </c>
      <c r="R403" s="1">
        <f t="shared" ca="1" si="93"/>
        <v>9</v>
      </c>
      <c r="S403" s="2">
        <f t="shared" ca="1" si="94"/>
        <v>48.39</v>
      </c>
      <c r="T403" s="1" t="str">
        <f ca="1">IF(R403&lt;0,MATCH(ABS(R403),$R405:$R$1000,0)+ROW($R405)-1,"")</f>
        <v/>
      </c>
      <c r="U403" s="1" t="str">
        <f t="shared" ca="1" si="95"/>
        <v/>
      </c>
      <c r="V403" s="11" t="str">
        <f t="shared" ca="1" si="96"/>
        <v/>
      </c>
      <c r="W403" s="11"/>
      <c r="X403" s="11"/>
      <c r="Y403" s="12" t="str">
        <f ca="1">IF(V403&lt;&gt;"",IF(ABS($R403)&lt;0.8*Analyse!$AO$8/2,ABS($V403-$S403)/(INDIRECT($X$5)/100),""),"")</f>
        <v/>
      </c>
      <c r="AL403" s="1"/>
      <c r="AM403" s="2"/>
    </row>
    <row r="404" spans="2:39" x14ac:dyDescent="0.2">
      <c r="B404">
        <v>9.1999999999999993</v>
      </c>
      <c r="C404">
        <v>48.13</v>
      </c>
      <c r="D404" s="13">
        <f ca="1">IF(B404&lt;&gt;"",TRUNC(B404-Analyse!$AP$8,2),"")</f>
        <v>9.1</v>
      </c>
      <c r="F404" s="1">
        <f t="shared" ca="1" si="97"/>
        <v>9.1</v>
      </c>
      <c r="G404" s="12">
        <f ca="1">IF(F404&lt;&gt;"",ROW($D$5)+MATCH(F404,INDIRECT(Analyse!$AR$8):INDIRECT(Analyse!$AS$8)),"")</f>
        <v>405</v>
      </c>
      <c r="H404" s="1" t="str">
        <f t="shared" ca="1" si="84"/>
        <v>D405</v>
      </c>
      <c r="I404" s="1" t="str">
        <f t="shared" ca="1" si="85"/>
        <v>D404</v>
      </c>
      <c r="J404" s="1" t="str">
        <f t="shared" ca="1" si="86"/>
        <v>C405</v>
      </c>
      <c r="K404" s="1" t="str">
        <f t="shared" ca="1" si="87"/>
        <v>C404</v>
      </c>
      <c r="L404" s="10">
        <f t="shared" ca="1" si="88"/>
        <v>0.16000000000000369</v>
      </c>
      <c r="M404" s="10">
        <f t="shared" ca="1" si="89"/>
        <v>-0.11000000000000121</v>
      </c>
      <c r="N404" s="2">
        <f t="shared" ca="1" si="90"/>
        <v>-1.4545454545454721</v>
      </c>
      <c r="O404" s="10">
        <f t="shared" ca="1" si="91"/>
        <v>61.366363636363801</v>
      </c>
      <c r="P404" s="2">
        <f t="shared" ca="1" si="92"/>
        <v>48.13</v>
      </c>
      <c r="R404" s="1">
        <f t="shared" ca="1" si="93"/>
        <v>9.1</v>
      </c>
      <c r="S404" s="2">
        <f t="shared" ca="1" si="94"/>
        <v>48.13</v>
      </c>
      <c r="T404" s="1" t="str">
        <f ca="1">IF(R404&lt;0,MATCH(ABS(R404),$R406:$R$1000,0)+ROW($R406)-1,"")</f>
        <v/>
      </c>
      <c r="U404" s="1" t="str">
        <f t="shared" ca="1" si="95"/>
        <v/>
      </c>
      <c r="V404" s="11" t="str">
        <f t="shared" ca="1" si="96"/>
        <v/>
      </c>
      <c r="W404" s="11"/>
      <c r="X404" s="11"/>
      <c r="Y404" s="12" t="str">
        <f ca="1">IF(V404&lt;&gt;"",IF(ABS($R404)&lt;0.8*Analyse!$AO$8/2,ABS($V404-$S404)/(INDIRECT($X$5)/100),""),"")</f>
        <v/>
      </c>
      <c r="AL404" s="1"/>
      <c r="AM404" s="2"/>
    </row>
    <row r="405" spans="2:39" x14ac:dyDescent="0.2">
      <c r="B405">
        <v>9.31</v>
      </c>
      <c r="C405">
        <v>47.97</v>
      </c>
      <c r="D405" s="13">
        <f ca="1">IF(B405&lt;&gt;"",TRUNC(B405-Analyse!$AP$8,2),"")</f>
        <v>9.2100000000000009</v>
      </c>
      <c r="F405" s="1">
        <f t="shared" ca="1" si="97"/>
        <v>9.1999999999999993</v>
      </c>
      <c r="G405" s="12">
        <f ca="1">IF(F405&lt;&gt;"",ROW($D$5)+MATCH(F405,INDIRECT(Analyse!$AR$8):INDIRECT(Analyse!$AS$8)),"")</f>
        <v>405</v>
      </c>
      <c r="H405" s="1" t="str">
        <f t="shared" ca="1" si="84"/>
        <v>D405</v>
      </c>
      <c r="I405" s="1" t="str">
        <f t="shared" ca="1" si="85"/>
        <v>D404</v>
      </c>
      <c r="J405" s="1" t="str">
        <f t="shared" ca="1" si="86"/>
        <v>C405</v>
      </c>
      <c r="K405" s="1" t="str">
        <f t="shared" ca="1" si="87"/>
        <v>C404</v>
      </c>
      <c r="L405" s="10">
        <f t="shared" ca="1" si="88"/>
        <v>0.16000000000000369</v>
      </c>
      <c r="M405" s="10">
        <f t="shared" ca="1" si="89"/>
        <v>-0.11000000000000121</v>
      </c>
      <c r="N405" s="2">
        <f t="shared" ca="1" si="90"/>
        <v>-1.4545454545454721</v>
      </c>
      <c r="O405" s="10">
        <f t="shared" ca="1" si="91"/>
        <v>61.366363636363801</v>
      </c>
      <c r="P405" s="2">
        <f t="shared" ca="1" si="92"/>
        <v>47.984545454545454</v>
      </c>
      <c r="R405" s="1">
        <f t="shared" ca="1" si="93"/>
        <v>9.1999999999999993</v>
      </c>
      <c r="S405" s="2">
        <f t="shared" ca="1" si="94"/>
        <v>47.984545454545454</v>
      </c>
      <c r="T405" s="1" t="str">
        <f ca="1">IF(R405&lt;0,MATCH(ABS(R405),$R407:$R$1000,0)+ROW($R407)-1,"")</f>
        <v/>
      </c>
      <c r="U405" s="1" t="str">
        <f t="shared" ca="1" si="95"/>
        <v/>
      </c>
      <c r="V405" s="11" t="str">
        <f t="shared" ca="1" si="96"/>
        <v/>
      </c>
      <c r="W405" s="11"/>
      <c r="X405" s="11"/>
      <c r="Y405" s="12" t="str">
        <f ca="1">IF(V405&lt;&gt;"",IF(ABS($R405)&lt;0.8*Analyse!$AO$8/2,ABS($V405-$S405)/(INDIRECT($X$5)/100),""),"")</f>
        <v/>
      </c>
      <c r="AL405" s="1"/>
      <c r="AM405" s="2"/>
    </row>
    <row r="406" spans="2:39" x14ac:dyDescent="0.2">
      <c r="B406">
        <v>9.4</v>
      </c>
      <c r="C406">
        <v>48.58</v>
      </c>
      <c r="D406" s="13">
        <f ca="1">IF(B406&lt;&gt;"",TRUNC(B406-Analyse!$AP$8,2),"")</f>
        <v>9.3000000000000007</v>
      </c>
      <c r="F406" s="1">
        <f t="shared" ca="1" si="97"/>
        <v>9.3000000000000007</v>
      </c>
      <c r="G406" s="12">
        <f ca="1">IF(F406&lt;&gt;"",ROW($D$5)+MATCH(F406,INDIRECT(Analyse!$AR$8):INDIRECT(Analyse!$AS$8)),"")</f>
        <v>407</v>
      </c>
      <c r="H406" s="1" t="str">
        <f t="shared" ca="1" si="84"/>
        <v>D407</v>
      </c>
      <c r="I406" s="1" t="str">
        <f t="shared" ca="1" si="85"/>
        <v>D406</v>
      </c>
      <c r="J406" s="1" t="str">
        <f t="shared" ca="1" si="86"/>
        <v>C407</v>
      </c>
      <c r="K406" s="1" t="str">
        <f t="shared" ca="1" si="87"/>
        <v>C406</v>
      </c>
      <c r="L406" s="10">
        <f t="shared" ca="1" si="88"/>
        <v>-0.16000000000000369</v>
      </c>
      <c r="M406" s="10">
        <f t="shared" ca="1" si="89"/>
        <v>-0.10999999999999943</v>
      </c>
      <c r="N406" s="2">
        <f t="shared" ca="1" si="90"/>
        <v>1.4545454545454957</v>
      </c>
      <c r="O406" s="10">
        <f t="shared" ca="1" si="91"/>
        <v>35.052727272726884</v>
      </c>
      <c r="P406" s="2">
        <f t="shared" ca="1" si="92"/>
        <v>48.58</v>
      </c>
      <c r="R406" s="1">
        <f t="shared" ca="1" si="93"/>
        <v>9.3000000000000007</v>
      </c>
      <c r="S406" s="2">
        <f t="shared" ca="1" si="94"/>
        <v>48.58</v>
      </c>
      <c r="T406" s="1" t="str">
        <f ca="1">IF(R406&lt;0,MATCH(ABS(R406),$R408:$R$1000,0)+ROW($R408)-1,"")</f>
        <v/>
      </c>
      <c r="U406" s="1" t="str">
        <f t="shared" ca="1" si="95"/>
        <v/>
      </c>
      <c r="V406" s="11" t="str">
        <f t="shared" ca="1" si="96"/>
        <v/>
      </c>
      <c r="W406" s="11"/>
      <c r="X406" s="11"/>
      <c r="Y406" s="12" t="str">
        <f ca="1">IF(V406&lt;&gt;"",IF(ABS($R406)&lt;0.8*Analyse!$AO$8/2,ABS($V406-$S406)/(INDIRECT($X$5)/100),""),"")</f>
        <v/>
      </c>
      <c r="AL406" s="1"/>
      <c r="AM406" s="2"/>
    </row>
    <row r="407" spans="2:39" x14ac:dyDescent="0.2">
      <c r="B407">
        <v>9.51</v>
      </c>
      <c r="C407">
        <v>48.74</v>
      </c>
      <c r="D407" s="13">
        <f ca="1">IF(B407&lt;&gt;"",TRUNC(B407-Analyse!$AP$8,2),"")</f>
        <v>9.41</v>
      </c>
      <c r="F407" s="1">
        <f t="shared" ca="1" si="97"/>
        <v>9.4</v>
      </c>
      <c r="G407" s="12">
        <f ca="1">IF(F407&lt;&gt;"",ROW($D$5)+MATCH(F407,INDIRECT(Analyse!$AR$8):INDIRECT(Analyse!$AS$8)),"")</f>
        <v>407</v>
      </c>
      <c r="H407" s="1" t="str">
        <f t="shared" ca="1" si="84"/>
        <v>D407</v>
      </c>
      <c r="I407" s="1" t="str">
        <f t="shared" ca="1" si="85"/>
        <v>D406</v>
      </c>
      <c r="J407" s="1" t="str">
        <f t="shared" ca="1" si="86"/>
        <v>C407</v>
      </c>
      <c r="K407" s="1" t="str">
        <f t="shared" ca="1" si="87"/>
        <v>C406</v>
      </c>
      <c r="L407" s="10">
        <f t="shared" ca="1" si="88"/>
        <v>-0.16000000000000369</v>
      </c>
      <c r="M407" s="10">
        <f t="shared" ca="1" si="89"/>
        <v>-0.10999999999999943</v>
      </c>
      <c r="N407" s="2">
        <f t="shared" ca="1" si="90"/>
        <v>1.4545454545454957</v>
      </c>
      <c r="O407" s="10">
        <f t="shared" ca="1" si="91"/>
        <v>35.052727272726884</v>
      </c>
      <c r="P407" s="2">
        <f t="shared" ca="1" si="92"/>
        <v>48.725454545454539</v>
      </c>
      <c r="R407" s="1">
        <f t="shared" ca="1" si="93"/>
        <v>9.4</v>
      </c>
      <c r="S407" s="2">
        <f t="shared" ca="1" si="94"/>
        <v>48.725454545454539</v>
      </c>
      <c r="T407" s="1" t="str">
        <f ca="1">IF(R407&lt;0,MATCH(ABS(R407),$R409:$R$1000,0)+ROW($R409)-1,"")</f>
        <v/>
      </c>
      <c r="U407" s="1" t="str">
        <f t="shared" ca="1" si="95"/>
        <v/>
      </c>
      <c r="V407" s="11" t="str">
        <f t="shared" ca="1" si="96"/>
        <v/>
      </c>
      <c r="W407" s="11"/>
      <c r="X407" s="11"/>
      <c r="Y407" s="12" t="str">
        <f ca="1">IF(V407&lt;&gt;"",IF(ABS($R407)&lt;0.8*Analyse!$AO$8/2,ABS($V407-$S407)/(INDIRECT($X$5)/100),""),"")</f>
        <v/>
      </c>
      <c r="AL407" s="1"/>
      <c r="AM407" s="2"/>
    </row>
    <row r="408" spans="2:39" x14ac:dyDescent="0.2">
      <c r="B408">
        <v>9.61</v>
      </c>
      <c r="C408">
        <v>48.28</v>
      </c>
      <c r="D408" s="13">
        <f ca="1">IF(B408&lt;&gt;"",TRUNC(B408-Analyse!$AP$8,2),"")</f>
        <v>9.51</v>
      </c>
      <c r="F408" s="1">
        <f t="shared" ca="1" si="97"/>
        <v>9.5</v>
      </c>
      <c r="G408" s="12">
        <f ca="1">IF(F408&lt;&gt;"",ROW($D$5)+MATCH(F408,INDIRECT(Analyse!$AR$8):INDIRECT(Analyse!$AS$8)),"")</f>
        <v>408</v>
      </c>
      <c r="H408" s="1" t="str">
        <f t="shared" ca="1" si="84"/>
        <v>D408</v>
      </c>
      <c r="I408" s="1" t="str">
        <f t="shared" ca="1" si="85"/>
        <v>D407</v>
      </c>
      <c r="J408" s="1" t="str">
        <f t="shared" ca="1" si="86"/>
        <v>C408</v>
      </c>
      <c r="K408" s="1" t="str">
        <f t="shared" ca="1" si="87"/>
        <v>C407</v>
      </c>
      <c r="L408" s="10">
        <f t="shared" ca="1" si="88"/>
        <v>0.46000000000000085</v>
      </c>
      <c r="M408" s="10">
        <f t="shared" ca="1" si="89"/>
        <v>-9.9999999999999645E-2</v>
      </c>
      <c r="N408" s="2">
        <f t="shared" ca="1" si="90"/>
        <v>-4.6000000000000245</v>
      </c>
      <c r="O408" s="10">
        <f t="shared" ca="1" si="91"/>
        <v>92.026000000000238</v>
      </c>
      <c r="P408" s="2">
        <f t="shared" ca="1" si="92"/>
        <v>48.326000000000008</v>
      </c>
      <c r="R408" s="1">
        <f t="shared" ca="1" si="93"/>
        <v>9.5</v>
      </c>
      <c r="S408" s="2">
        <f t="shared" ca="1" si="94"/>
        <v>48.326000000000008</v>
      </c>
      <c r="T408" s="1" t="str">
        <f ca="1">IF(R408&lt;0,MATCH(ABS(R408),$R410:$R$1000,0)+ROW($R410)-1,"")</f>
        <v/>
      </c>
      <c r="U408" s="1" t="str">
        <f t="shared" ca="1" si="95"/>
        <v/>
      </c>
      <c r="V408" s="11" t="str">
        <f t="shared" ca="1" si="96"/>
        <v/>
      </c>
      <c r="W408" s="11"/>
      <c r="X408" s="11"/>
      <c r="Y408" s="12" t="str">
        <f ca="1">IF(V408&lt;&gt;"",IF(ABS($R408)&lt;0.8*Analyse!$AO$8/2,ABS($V408-$S408)/(INDIRECT($X$5)/100),""),"")</f>
        <v/>
      </c>
      <c r="AL408" s="1"/>
      <c r="AM408" s="2"/>
    </row>
    <row r="409" spans="2:39" x14ac:dyDescent="0.2">
      <c r="B409">
        <v>9.6999999999999993</v>
      </c>
      <c r="C409">
        <v>48.41</v>
      </c>
      <c r="D409" s="13">
        <f ca="1">IF(B409&lt;&gt;"",TRUNC(B409-Analyse!$AP$8,2),"")</f>
        <v>9.6</v>
      </c>
      <c r="F409" s="1">
        <f t="shared" ca="1" si="97"/>
        <v>9.6</v>
      </c>
      <c r="G409" s="12">
        <f ca="1">IF(F409&lt;&gt;"",ROW($D$5)+MATCH(F409,INDIRECT(Analyse!$AR$8):INDIRECT(Analyse!$AS$8)),"")</f>
        <v>410</v>
      </c>
      <c r="H409" s="1" t="str">
        <f t="shared" ca="1" si="84"/>
        <v>D410</v>
      </c>
      <c r="I409" s="1" t="str">
        <f t="shared" ca="1" si="85"/>
        <v>D409</v>
      </c>
      <c r="J409" s="1" t="str">
        <f t="shared" ca="1" si="86"/>
        <v>C410</v>
      </c>
      <c r="K409" s="1" t="str">
        <f t="shared" ca="1" si="87"/>
        <v>C409</v>
      </c>
      <c r="L409" s="10">
        <f t="shared" ca="1" si="88"/>
        <v>9.9999999999994316E-2</v>
      </c>
      <c r="M409" s="10">
        <f t="shared" ca="1" si="89"/>
        <v>-8.9999999999999858E-2</v>
      </c>
      <c r="N409" s="2">
        <f t="shared" ca="1" si="90"/>
        <v>-1.1111111111110497</v>
      </c>
      <c r="O409" s="10">
        <f t="shared" ca="1" si="91"/>
        <v>59.076666666666071</v>
      </c>
      <c r="P409" s="2">
        <f t="shared" ca="1" si="92"/>
        <v>48.41</v>
      </c>
      <c r="R409" s="1">
        <f t="shared" ca="1" si="93"/>
        <v>9.6</v>
      </c>
      <c r="S409" s="2">
        <f t="shared" ca="1" si="94"/>
        <v>48.41</v>
      </c>
      <c r="T409" s="1" t="str">
        <f ca="1">IF(R409&lt;0,MATCH(ABS(R409),$R411:$R$1000,0)+ROW($R411)-1,"")</f>
        <v/>
      </c>
      <c r="U409" s="1" t="str">
        <f t="shared" ca="1" si="95"/>
        <v/>
      </c>
      <c r="V409" s="11" t="str">
        <f t="shared" ca="1" si="96"/>
        <v/>
      </c>
      <c r="W409" s="11"/>
      <c r="X409" s="11"/>
      <c r="Y409" s="12" t="str">
        <f ca="1">IF(V409&lt;&gt;"",IF(ABS($R409)&lt;0.8*Analyse!$AO$8/2,ABS($V409-$S409)/(INDIRECT($X$5)/100),""),"")</f>
        <v/>
      </c>
      <c r="AL409" s="1"/>
      <c r="AM409" s="2"/>
    </row>
    <row r="410" spans="2:39" x14ac:dyDescent="0.2">
      <c r="B410">
        <v>9.7899999999999991</v>
      </c>
      <c r="C410">
        <v>48.31</v>
      </c>
      <c r="D410" s="13">
        <f ca="1">IF(B410&lt;&gt;"",TRUNC(B410-Analyse!$AP$8,2),"")</f>
        <v>9.69</v>
      </c>
      <c r="F410" s="1">
        <f t="shared" ca="1" si="97"/>
        <v>9.6999999999999993</v>
      </c>
      <c r="G410" s="12">
        <f ca="1">IF(F410&lt;&gt;"",ROW($D$5)+MATCH(F410,INDIRECT(Analyse!$AR$8):INDIRECT(Analyse!$AS$8)),"")</f>
        <v>411</v>
      </c>
      <c r="H410" s="1" t="str">
        <f t="shared" ca="1" si="84"/>
        <v>D411</v>
      </c>
      <c r="I410" s="1" t="str">
        <f t="shared" ca="1" si="85"/>
        <v>D410</v>
      </c>
      <c r="J410" s="1" t="str">
        <f t="shared" ca="1" si="86"/>
        <v>C411</v>
      </c>
      <c r="K410" s="1" t="str">
        <f t="shared" ca="1" si="87"/>
        <v>C410</v>
      </c>
      <c r="L410" s="10">
        <f t="shared" ca="1" si="88"/>
        <v>-4.9999999999997158E-2</v>
      </c>
      <c r="M410" s="10">
        <f t="shared" ca="1" si="89"/>
        <v>-9.9999999999999645E-2</v>
      </c>
      <c r="N410" s="2">
        <f t="shared" ca="1" si="90"/>
        <v>0.49999999999997335</v>
      </c>
      <c r="O410" s="10">
        <f t="shared" ca="1" si="91"/>
        <v>43.465000000000259</v>
      </c>
      <c r="P410" s="2">
        <f t="shared" ca="1" si="92"/>
        <v>48.314999999999998</v>
      </c>
      <c r="R410" s="1">
        <f t="shared" ca="1" si="93"/>
        <v>9.6999999999999993</v>
      </c>
      <c r="S410" s="2">
        <f t="shared" ca="1" si="94"/>
        <v>48.314999999999998</v>
      </c>
      <c r="T410" s="1" t="str">
        <f ca="1">IF(R410&lt;0,MATCH(ABS(R410),$R412:$R$1000,0)+ROW($R412)-1,"")</f>
        <v/>
      </c>
      <c r="U410" s="1" t="str">
        <f t="shared" ca="1" si="95"/>
        <v/>
      </c>
      <c r="V410" s="11" t="str">
        <f t="shared" ca="1" si="96"/>
        <v/>
      </c>
      <c r="W410" s="11"/>
      <c r="X410" s="11"/>
      <c r="Y410" s="12" t="str">
        <f ca="1">IF(V410&lt;&gt;"",IF(ABS($R410)&lt;0.8*Analyse!$AO$8/2,ABS($V410-$S410)/(INDIRECT($X$5)/100),""),"")</f>
        <v/>
      </c>
      <c r="AL410" s="1"/>
      <c r="AM410" s="2"/>
    </row>
    <row r="411" spans="2:39" x14ac:dyDescent="0.2">
      <c r="B411">
        <v>9.89</v>
      </c>
      <c r="C411">
        <v>48.36</v>
      </c>
      <c r="D411" s="13">
        <f ca="1">IF(B411&lt;&gt;"",TRUNC(B411-Analyse!$AP$8,2),"")</f>
        <v>9.7899999999999991</v>
      </c>
      <c r="F411" s="1">
        <f t="shared" ca="1" si="97"/>
        <v>9.8000000000000007</v>
      </c>
      <c r="G411" s="12">
        <f ca="1">IF(F411&lt;&gt;"",ROW($D$5)+MATCH(F411,INDIRECT(Analyse!$AR$8):INDIRECT(Analyse!$AS$8)),"")</f>
        <v>412</v>
      </c>
      <c r="H411" s="1" t="str">
        <f t="shared" ca="1" si="84"/>
        <v>D412</v>
      </c>
      <c r="I411" s="1" t="str">
        <f t="shared" ca="1" si="85"/>
        <v>D411</v>
      </c>
      <c r="J411" s="1" t="str">
        <f t="shared" ca="1" si="86"/>
        <v>C412</v>
      </c>
      <c r="K411" s="1" t="str">
        <f t="shared" ca="1" si="87"/>
        <v>C411</v>
      </c>
      <c r="L411" s="10">
        <f t="shared" ca="1" si="88"/>
        <v>-0.10000000000000142</v>
      </c>
      <c r="M411" s="10">
        <f t="shared" ca="1" si="89"/>
        <v>-0.12000000000000099</v>
      </c>
      <c r="N411" s="2">
        <f t="shared" ca="1" si="90"/>
        <v>0.83333333333333826</v>
      </c>
      <c r="O411" s="10">
        <f t="shared" ca="1" si="91"/>
        <v>40.201666666666618</v>
      </c>
      <c r="P411" s="2">
        <f t="shared" ca="1" si="92"/>
        <v>48.368333333333332</v>
      </c>
      <c r="R411" s="1">
        <f t="shared" ca="1" si="93"/>
        <v>9.8000000000000007</v>
      </c>
      <c r="S411" s="2">
        <f t="shared" ca="1" si="94"/>
        <v>48.368333333333332</v>
      </c>
      <c r="T411" s="1" t="str">
        <f ca="1">IF(R411&lt;0,MATCH(ABS(R411),$R413:$R$1000,0)+ROW($R413)-1,"")</f>
        <v/>
      </c>
      <c r="U411" s="1" t="str">
        <f t="shared" ca="1" si="95"/>
        <v/>
      </c>
      <c r="V411" s="11" t="str">
        <f t="shared" ca="1" si="96"/>
        <v/>
      </c>
      <c r="W411" s="11"/>
      <c r="X411" s="11"/>
      <c r="Y411" s="12" t="str">
        <f ca="1">IF(V411&lt;&gt;"",IF(ABS($R411)&lt;0.8*Analyse!$AO$8/2,ABS($V411-$S411)/(INDIRECT($X$5)/100),""),"")</f>
        <v/>
      </c>
      <c r="AL411" s="1"/>
      <c r="AM411" s="2"/>
    </row>
    <row r="412" spans="2:39" x14ac:dyDescent="0.2">
      <c r="B412">
        <v>10.01</v>
      </c>
      <c r="C412">
        <v>48.46</v>
      </c>
      <c r="D412" s="13">
        <f ca="1">IF(B412&lt;&gt;"",TRUNC(B412-Analyse!$AP$8,2),"")</f>
        <v>9.91</v>
      </c>
      <c r="F412" s="1">
        <f t="shared" ca="1" si="97"/>
        <v>9.9</v>
      </c>
      <c r="G412" s="12">
        <f ca="1">IF(F412&lt;&gt;"",ROW($D$5)+MATCH(F412,INDIRECT(Analyse!$AR$8):INDIRECT(Analyse!$AS$8)),"")</f>
        <v>412</v>
      </c>
      <c r="H412" s="1" t="str">
        <f t="shared" ca="1" si="84"/>
        <v>D412</v>
      </c>
      <c r="I412" s="1" t="str">
        <f t="shared" ca="1" si="85"/>
        <v>D411</v>
      </c>
      <c r="J412" s="1" t="str">
        <f t="shared" ca="1" si="86"/>
        <v>C412</v>
      </c>
      <c r="K412" s="1" t="str">
        <f t="shared" ca="1" si="87"/>
        <v>C411</v>
      </c>
      <c r="L412" s="10">
        <f t="shared" ca="1" si="88"/>
        <v>-0.10000000000000142</v>
      </c>
      <c r="M412" s="10">
        <f t="shared" ca="1" si="89"/>
        <v>-0.12000000000000099</v>
      </c>
      <c r="N412" s="2">
        <f t="shared" ca="1" si="90"/>
        <v>0.83333333333333826</v>
      </c>
      <c r="O412" s="10">
        <f t="shared" ca="1" si="91"/>
        <v>40.201666666666618</v>
      </c>
      <c r="P412" s="2">
        <f t="shared" ca="1" si="92"/>
        <v>48.451666666666668</v>
      </c>
      <c r="R412" s="1">
        <f t="shared" ca="1" si="93"/>
        <v>9.9</v>
      </c>
      <c r="S412" s="2">
        <f t="shared" ca="1" si="94"/>
        <v>48.451666666666668</v>
      </c>
      <c r="T412" s="1" t="str">
        <f ca="1">IF(R412&lt;0,MATCH(ABS(R412),$R414:$R$1000,0)+ROW($R414)-1,"")</f>
        <v/>
      </c>
      <c r="U412" s="1" t="str">
        <f t="shared" ca="1" si="95"/>
        <v/>
      </c>
      <c r="V412" s="11" t="str">
        <f t="shared" ca="1" si="96"/>
        <v/>
      </c>
      <c r="W412" s="11"/>
      <c r="X412" s="11"/>
      <c r="Y412" s="12" t="str">
        <f ca="1">IF(V412&lt;&gt;"",IF(ABS($R412)&lt;0.8*Analyse!$AO$8/2,ABS($V412-$S412)/(INDIRECT($X$5)/100),""),"")</f>
        <v/>
      </c>
      <c r="AL412" s="1"/>
      <c r="AM412" s="2"/>
    </row>
    <row r="413" spans="2:39" x14ac:dyDescent="0.2">
      <c r="B413">
        <v>10.09</v>
      </c>
      <c r="C413">
        <v>48.36</v>
      </c>
      <c r="D413" s="13">
        <f ca="1">IF(B413&lt;&gt;"",TRUNC(B413-Analyse!$AP$8,2),"")</f>
        <v>9.99</v>
      </c>
      <c r="F413" s="1">
        <f t="shared" ca="1" si="97"/>
        <v>10</v>
      </c>
      <c r="G413" s="12">
        <f ca="1">IF(F413&lt;&gt;"",ROW($D$5)+MATCH(F413,INDIRECT(Analyse!$AR$8):INDIRECT(Analyse!$AS$8)),"")</f>
        <v>414</v>
      </c>
      <c r="H413" s="1" t="str">
        <f t="shared" ca="1" si="84"/>
        <v>D414</v>
      </c>
      <c r="I413" s="1" t="str">
        <f t="shared" ca="1" si="85"/>
        <v>D413</v>
      </c>
      <c r="J413" s="1" t="str">
        <f t="shared" ca="1" si="86"/>
        <v>C414</v>
      </c>
      <c r="K413" s="1" t="str">
        <f t="shared" ca="1" si="87"/>
        <v>C413</v>
      </c>
      <c r="L413" s="10">
        <f t="shared" ca="1" si="88"/>
        <v>0.25</v>
      </c>
      <c r="M413" s="10">
        <f t="shared" ca="1" si="89"/>
        <v>-9.9999999999999645E-2</v>
      </c>
      <c r="N413" s="2">
        <f t="shared" ca="1" si="90"/>
        <v>-2.5000000000000089</v>
      </c>
      <c r="O413" s="10">
        <f t="shared" ca="1" si="91"/>
        <v>73.335000000000093</v>
      </c>
      <c r="P413" s="2">
        <f t="shared" ca="1" si="92"/>
        <v>48.335000000000008</v>
      </c>
      <c r="R413" s="1">
        <f t="shared" ca="1" si="93"/>
        <v>10</v>
      </c>
      <c r="S413" s="2">
        <f t="shared" ca="1" si="94"/>
        <v>48.335000000000008</v>
      </c>
      <c r="T413" s="1" t="str">
        <f ca="1">IF(R413&lt;0,MATCH(ABS(R413),$R415:$R$1000,0)+ROW($R415)-1,"")</f>
        <v/>
      </c>
      <c r="U413" s="1" t="str">
        <f t="shared" ca="1" si="95"/>
        <v/>
      </c>
      <c r="V413" s="11" t="str">
        <f t="shared" ca="1" si="96"/>
        <v/>
      </c>
      <c r="W413" s="11"/>
      <c r="X413" s="11"/>
      <c r="Y413" s="12" t="str">
        <f ca="1">IF(V413&lt;&gt;"",IF(ABS($R413)&lt;0.8*Analyse!$AO$8/2,ABS($V413-$S413)/(INDIRECT($X$5)/100),""),"")</f>
        <v/>
      </c>
      <c r="AL413" s="1"/>
      <c r="AM413" s="2"/>
    </row>
    <row r="414" spans="2:39" x14ac:dyDescent="0.2">
      <c r="B414">
        <v>10.19</v>
      </c>
      <c r="C414">
        <v>48.11</v>
      </c>
      <c r="D414" s="13">
        <f ca="1">IF(B414&lt;&gt;"",TRUNC(B414-Analyse!$AP$8,2),"")</f>
        <v>10.09</v>
      </c>
      <c r="F414" s="1">
        <f t="shared" ca="1" si="97"/>
        <v>10.1</v>
      </c>
      <c r="G414" s="12">
        <f ca="1">IF(F414&lt;&gt;"",ROW($D$5)+MATCH(F414,INDIRECT(Analyse!$AR$8):INDIRECT(Analyse!$AS$8)),"")</f>
        <v>415</v>
      </c>
      <c r="H414" s="1" t="str">
        <f t="shared" ca="1" si="84"/>
        <v>D415</v>
      </c>
      <c r="I414" s="1" t="str">
        <f t="shared" ca="1" si="85"/>
        <v>D414</v>
      </c>
      <c r="J414" s="1" t="str">
        <f t="shared" ca="1" si="86"/>
        <v>C415</v>
      </c>
      <c r="K414" s="1" t="str">
        <f t="shared" ca="1" si="87"/>
        <v>C414</v>
      </c>
      <c r="L414" s="10">
        <f t="shared" ca="1" si="88"/>
        <v>-9.0000000000003411E-2</v>
      </c>
      <c r="M414" s="10">
        <f t="shared" ca="1" si="89"/>
        <v>-0.12000000000000099</v>
      </c>
      <c r="N414" s="2">
        <f t="shared" ca="1" si="90"/>
        <v>0.7500000000000222</v>
      </c>
      <c r="O414" s="10">
        <f t="shared" ca="1" si="91"/>
        <v>40.542499999999777</v>
      </c>
      <c r="P414" s="2">
        <f t="shared" ca="1" si="92"/>
        <v>48.1175</v>
      </c>
      <c r="R414" s="1">
        <f t="shared" ca="1" si="93"/>
        <v>10.1</v>
      </c>
      <c r="S414" s="2">
        <f t="shared" ca="1" si="94"/>
        <v>48.1175</v>
      </c>
      <c r="T414" s="1" t="str">
        <f ca="1">IF(R414&lt;0,MATCH(ABS(R414),$R416:$R$1000,0)+ROW($R416)-1,"")</f>
        <v/>
      </c>
      <c r="U414" s="1" t="str">
        <f t="shared" ca="1" si="95"/>
        <v/>
      </c>
      <c r="V414" s="11" t="str">
        <f t="shared" ca="1" si="96"/>
        <v/>
      </c>
      <c r="W414" s="11"/>
      <c r="X414" s="11"/>
      <c r="Y414" s="12" t="str">
        <f ca="1">IF(V414&lt;&gt;"",IF(ABS($R414)&lt;0.8*Analyse!$AO$8/2,ABS($V414-$S414)/(INDIRECT($X$5)/100),""),"")</f>
        <v/>
      </c>
      <c r="AL414" s="1"/>
      <c r="AM414" s="2"/>
    </row>
    <row r="415" spans="2:39" x14ac:dyDescent="0.2">
      <c r="B415">
        <v>10.31</v>
      </c>
      <c r="C415">
        <v>48.2</v>
      </c>
      <c r="D415" s="13">
        <f ca="1">IF(B415&lt;&gt;"",TRUNC(B415-Analyse!$AP$8,2),"")</f>
        <v>10.210000000000001</v>
      </c>
      <c r="F415" s="1">
        <f t="shared" ca="1" si="97"/>
        <v>10.199999999999999</v>
      </c>
      <c r="G415" s="12">
        <f ca="1">IF(F415&lt;&gt;"",ROW($D$5)+MATCH(F415,INDIRECT(Analyse!$AR$8):INDIRECT(Analyse!$AS$8)),"")</f>
        <v>415</v>
      </c>
      <c r="H415" s="1" t="str">
        <f t="shared" ca="1" si="84"/>
        <v>D415</v>
      </c>
      <c r="I415" s="1" t="str">
        <f t="shared" ca="1" si="85"/>
        <v>D414</v>
      </c>
      <c r="J415" s="1" t="str">
        <f t="shared" ca="1" si="86"/>
        <v>C415</v>
      </c>
      <c r="K415" s="1" t="str">
        <f t="shared" ca="1" si="87"/>
        <v>C414</v>
      </c>
      <c r="L415" s="10">
        <f t="shared" ca="1" si="88"/>
        <v>-9.0000000000003411E-2</v>
      </c>
      <c r="M415" s="10">
        <f t="shared" ca="1" si="89"/>
        <v>-0.12000000000000099</v>
      </c>
      <c r="N415" s="2">
        <f t="shared" ca="1" si="90"/>
        <v>0.7500000000000222</v>
      </c>
      <c r="O415" s="10">
        <f t="shared" ca="1" si="91"/>
        <v>40.542499999999777</v>
      </c>
      <c r="P415" s="2">
        <f t="shared" ca="1" si="92"/>
        <v>48.192500000000003</v>
      </c>
      <c r="R415" s="1">
        <f t="shared" ca="1" si="93"/>
        <v>10.199999999999999</v>
      </c>
      <c r="S415" s="2">
        <f t="shared" ca="1" si="94"/>
        <v>48.192500000000003</v>
      </c>
      <c r="T415" s="1" t="str">
        <f ca="1">IF(R415&lt;0,MATCH(ABS(R415),$R417:$R$1000,0)+ROW($R417)-1,"")</f>
        <v/>
      </c>
      <c r="U415" s="1" t="str">
        <f t="shared" ca="1" si="95"/>
        <v/>
      </c>
      <c r="V415" s="11" t="str">
        <f t="shared" ca="1" si="96"/>
        <v/>
      </c>
      <c r="W415" s="11"/>
      <c r="X415" s="11"/>
      <c r="Y415" s="12" t="str">
        <f ca="1">IF(V415&lt;&gt;"",IF(ABS($R415)&lt;0.8*Analyse!$AO$8/2,ABS($V415-$S415)/(INDIRECT($X$5)/100),""),"")</f>
        <v/>
      </c>
      <c r="AL415" s="1"/>
      <c r="AM415" s="2"/>
    </row>
    <row r="416" spans="2:39" x14ac:dyDescent="0.2">
      <c r="B416">
        <v>10.4</v>
      </c>
      <c r="C416">
        <v>48.41</v>
      </c>
      <c r="D416" s="13">
        <f ca="1">IF(B416&lt;&gt;"",TRUNC(B416-Analyse!$AP$8,2),"")</f>
        <v>10.3</v>
      </c>
      <c r="F416" s="1">
        <f t="shared" ca="1" si="97"/>
        <v>10.3</v>
      </c>
      <c r="G416" s="12">
        <f ca="1">IF(F416&lt;&gt;"",ROW($D$5)+MATCH(F416,INDIRECT(Analyse!$AR$8):INDIRECT(Analyse!$AS$8)),"")</f>
        <v>417</v>
      </c>
      <c r="H416" s="1" t="str">
        <f t="shared" ca="1" si="84"/>
        <v>D417</v>
      </c>
      <c r="I416" s="1" t="str">
        <f t="shared" ca="1" si="85"/>
        <v>D416</v>
      </c>
      <c r="J416" s="1" t="str">
        <f t="shared" ca="1" si="86"/>
        <v>C417</v>
      </c>
      <c r="K416" s="1" t="str">
        <f t="shared" ca="1" si="87"/>
        <v>C416</v>
      </c>
      <c r="L416" s="10">
        <f t="shared" ca="1" si="88"/>
        <v>-2.0000000000003126E-2</v>
      </c>
      <c r="M416" s="10">
        <f t="shared" ca="1" si="89"/>
        <v>-0.10999999999999943</v>
      </c>
      <c r="N416" s="2">
        <f t="shared" ca="1" si="90"/>
        <v>0.18181818181821119</v>
      </c>
      <c r="O416" s="10">
        <f t="shared" ca="1" si="91"/>
        <v>46.537272727272423</v>
      </c>
      <c r="P416" s="2">
        <f t="shared" ca="1" si="92"/>
        <v>48.41</v>
      </c>
      <c r="R416" s="1">
        <f t="shared" ca="1" si="93"/>
        <v>10.3</v>
      </c>
      <c r="S416" s="2">
        <f t="shared" ca="1" si="94"/>
        <v>48.41</v>
      </c>
      <c r="T416" s="1" t="str">
        <f ca="1">IF(R416&lt;0,MATCH(ABS(R416),$R418:$R$1000,0)+ROW($R418)-1,"")</f>
        <v/>
      </c>
      <c r="U416" s="1" t="str">
        <f t="shared" ca="1" si="95"/>
        <v/>
      </c>
      <c r="V416" s="11" t="str">
        <f t="shared" ca="1" si="96"/>
        <v/>
      </c>
      <c r="W416" s="11"/>
      <c r="X416" s="11"/>
      <c r="Y416" s="12" t="str">
        <f ca="1">IF(V416&lt;&gt;"",IF(ABS($R416)&lt;0.8*Analyse!$AO$8/2,ABS($V416-$S416)/(INDIRECT($X$5)/100),""),"")</f>
        <v/>
      </c>
      <c r="AL416" s="1"/>
      <c r="AM416" s="2"/>
    </row>
    <row r="417" spans="2:39" x14ac:dyDescent="0.2">
      <c r="B417">
        <v>10.51</v>
      </c>
      <c r="C417">
        <v>48.43</v>
      </c>
      <c r="D417" s="13">
        <f ca="1">IF(B417&lt;&gt;"",TRUNC(B417-Analyse!$AP$8,2),"")</f>
        <v>10.41</v>
      </c>
      <c r="F417" s="1">
        <f t="shared" ca="1" si="97"/>
        <v>10.4</v>
      </c>
      <c r="G417" s="12">
        <f ca="1">IF(F417&lt;&gt;"",ROW($D$5)+MATCH(F417,INDIRECT(Analyse!$AR$8):INDIRECT(Analyse!$AS$8)),"")</f>
        <v>417</v>
      </c>
      <c r="H417" s="1" t="str">
        <f t="shared" ca="1" si="84"/>
        <v>D417</v>
      </c>
      <c r="I417" s="1" t="str">
        <f t="shared" ca="1" si="85"/>
        <v>D416</v>
      </c>
      <c r="J417" s="1" t="str">
        <f t="shared" ca="1" si="86"/>
        <v>C417</v>
      </c>
      <c r="K417" s="1" t="str">
        <f t="shared" ca="1" si="87"/>
        <v>C416</v>
      </c>
      <c r="L417" s="10">
        <f t="shared" ca="1" si="88"/>
        <v>-2.0000000000003126E-2</v>
      </c>
      <c r="M417" s="10">
        <f t="shared" ca="1" si="89"/>
        <v>-0.10999999999999943</v>
      </c>
      <c r="N417" s="2">
        <f t="shared" ca="1" si="90"/>
        <v>0.18181818181821119</v>
      </c>
      <c r="O417" s="10">
        <f t="shared" ca="1" si="91"/>
        <v>46.537272727272423</v>
      </c>
      <c r="P417" s="2">
        <f t="shared" ca="1" si="92"/>
        <v>48.42818181818182</v>
      </c>
      <c r="R417" s="1">
        <f t="shared" ca="1" si="93"/>
        <v>10.4</v>
      </c>
      <c r="S417" s="2">
        <f t="shared" ca="1" si="94"/>
        <v>48.42818181818182</v>
      </c>
      <c r="T417" s="1" t="str">
        <f ca="1">IF(R417&lt;0,MATCH(ABS(R417),$R419:$R$1000,0)+ROW($R419)-1,"")</f>
        <v/>
      </c>
      <c r="U417" s="1" t="str">
        <f t="shared" ca="1" si="95"/>
        <v/>
      </c>
      <c r="V417" s="11" t="str">
        <f t="shared" ca="1" si="96"/>
        <v/>
      </c>
      <c r="W417" s="11"/>
      <c r="X417" s="11"/>
      <c r="Y417" s="12" t="str">
        <f ca="1">IF(V417&lt;&gt;"",IF(ABS($R417)&lt;0.8*Analyse!$AO$8/2,ABS($V417-$S417)/(INDIRECT($X$5)/100),""),"")</f>
        <v/>
      </c>
      <c r="AL417" s="1"/>
      <c r="AM417" s="2"/>
    </row>
    <row r="418" spans="2:39" x14ac:dyDescent="0.2">
      <c r="B418">
        <v>10.59</v>
      </c>
      <c r="C418">
        <v>48.19</v>
      </c>
      <c r="D418" s="13">
        <f ca="1">IF(B418&lt;&gt;"",TRUNC(B418-Analyse!$AP$8,2),"")</f>
        <v>10.49</v>
      </c>
      <c r="F418" s="1">
        <f t="shared" ca="1" si="97"/>
        <v>10.5</v>
      </c>
      <c r="G418" s="12">
        <f ca="1">IF(F418&lt;&gt;"",ROW($D$5)+MATCH(F418,INDIRECT(Analyse!$AR$8):INDIRECT(Analyse!$AS$8)),"")</f>
        <v>419</v>
      </c>
      <c r="H418" s="1" t="str">
        <f t="shared" ca="1" si="84"/>
        <v>D419</v>
      </c>
      <c r="I418" s="1" t="str">
        <f t="shared" ca="1" si="85"/>
        <v>D418</v>
      </c>
      <c r="J418" s="1" t="str">
        <f t="shared" ca="1" si="86"/>
        <v>C419</v>
      </c>
      <c r="K418" s="1" t="str">
        <f t="shared" ca="1" si="87"/>
        <v>C418</v>
      </c>
      <c r="L418" s="10">
        <f t="shared" ca="1" si="88"/>
        <v>-0.31000000000000227</v>
      </c>
      <c r="M418" s="10">
        <f t="shared" ca="1" si="89"/>
        <v>-9.9999999999999645E-2</v>
      </c>
      <c r="N418" s="2">
        <f t="shared" ca="1" si="90"/>
        <v>3.1000000000000338</v>
      </c>
      <c r="O418" s="10">
        <f t="shared" ca="1" si="91"/>
        <v>15.670999999999644</v>
      </c>
      <c r="P418" s="2">
        <f t="shared" ca="1" si="92"/>
        <v>48.220999999999997</v>
      </c>
      <c r="R418" s="1">
        <f t="shared" ca="1" si="93"/>
        <v>10.5</v>
      </c>
      <c r="S418" s="2">
        <f t="shared" ca="1" si="94"/>
        <v>48.220999999999997</v>
      </c>
      <c r="T418" s="1" t="str">
        <f ca="1">IF(R418&lt;0,MATCH(ABS(R418),$R420:$R$1000,0)+ROW($R420)-1,"")</f>
        <v/>
      </c>
      <c r="U418" s="1" t="str">
        <f t="shared" ca="1" si="95"/>
        <v/>
      </c>
      <c r="V418" s="11" t="str">
        <f t="shared" ca="1" si="96"/>
        <v/>
      </c>
      <c r="W418" s="11"/>
      <c r="X418" s="11"/>
      <c r="Y418" s="12" t="str">
        <f ca="1">IF(V418&lt;&gt;"",IF(ABS($R418)&lt;0.8*Analyse!$AO$8/2,ABS($V418-$S418)/(INDIRECT($X$5)/100),""),"")</f>
        <v/>
      </c>
      <c r="AL418" s="1"/>
      <c r="AM418" s="2"/>
    </row>
    <row r="419" spans="2:39" x14ac:dyDescent="0.2">
      <c r="B419">
        <v>10.69</v>
      </c>
      <c r="C419">
        <v>48.5</v>
      </c>
      <c r="D419" s="13">
        <f ca="1">IF(B419&lt;&gt;"",TRUNC(B419-Analyse!$AP$8,2),"")</f>
        <v>10.59</v>
      </c>
      <c r="F419" s="1">
        <f t="shared" ca="1" si="97"/>
        <v>10.6</v>
      </c>
      <c r="G419" s="12">
        <f ca="1">IF(F419&lt;&gt;"",ROW($D$5)+MATCH(F419,INDIRECT(Analyse!$AR$8):INDIRECT(Analyse!$AS$8)),"")</f>
        <v>420</v>
      </c>
      <c r="H419" s="1" t="str">
        <f t="shared" ca="1" si="84"/>
        <v>D420</v>
      </c>
      <c r="I419" s="1" t="str">
        <f t="shared" ca="1" si="85"/>
        <v>D419</v>
      </c>
      <c r="J419" s="1" t="str">
        <f t="shared" ca="1" si="86"/>
        <v>C420</v>
      </c>
      <c r="K419" s="1" t="str">
        <f t="shared" ca="1" si="87"/>
        <v>C419</v>
      </c>
      <c r="L419" s="10">
        <f t="shared" ca="1" si="88"/>
        <v>0.27000000000000313</v>
      </c>
      <c r="M419" s="10">
        <f t="shared" ca="1" si="89"/>
        <v>-0.10999999999999943</v>
      </c>
      <c r="N419" s="2">
        <f t="shared" ca="1" si="90"/>
        <v>-2.4545454545454954</v>
      </c>
      <c r="O419" s="10">
        <f t="shared" ca="1" si="91"/>
        <v>74.493636363636796</v>
      </c>
      <c r="P419" s="2">
        <f t="shared" ca="1" si="92"/>
        <v>48.475454545454546</v>
      </c>
      <c r="R419" s="1">
        <f t="shared" ca="1" si="93"/>
        <v>10.6</v>
      </c>
      <c r="S419" s="2">
        <f t="shared" ca="1" si="94"/>
        <v>48.475454545454546</v>
      </c>
      <c r="T419" s="1" t="str">
        <f ca="1">IF(R419&lt;0,MATCH(ABS(R419),$R421:$R$1000,0)+ROW($R421)-1,"")</f>
        <v/>
      </c>
      <c r="U419" s="1" t="str">
        <f t="shared" ca="1" si="95"/>
        <v/>
      </c>
      <c r="V419" s="11" t="str">
        <f t="shared" ca="1" si="96"/>
        <v/>
      </c>
      <c r="W419" s="11"/>
      <c r="X419" s="11"/>
      <c r="Y419" s="12" t="str">
        <f ca="1">IF(V419&lt;&gt;"",IF(ABS($R419)&lt;0.8*Analyse!$AO$8/2,ABS($V419-$S419)/(INDIRECT($X$5)/100),""),"")</f>
        <v/>
      </c>
      <c r="AL419" s="1"/>
      <c r="AM419" s="2"/>
    </row>
    <row r="420" spans="2:39" x14ac:dyDescent="0.2">
      <c r="B420">
        <v>10.8</v>
      </c>
      <c r="C420">
        <v>48.23</v>
      </c>
      <c r="D420" s="13">
        <f ca="1">IF(B420&lt;&gt;"",TRUNC(B420-Analyse!$AP$8,2),"")</f>
        <v>10.7</v>
      </c>
      <c r="F420" s="1">
        <f t="shared" ca="1" si="97"/>
        <v>10.7</v>
      </c>
      <c r="G420" s="12">
        <f ca="1">IF(F420&lt;&gt;"",ROW($D$5)+MATCH(F420,INDIRECT(Analyse!$AR$8):INDIRECT(Analyse!$AS$8)),"")</f>
        <v>421</v>
      </c>
      <c r="H420" s="1" t="str">
        <f t="shared" ca="1" si="84"/>
        <v>D421</v>
      </c>
      <c r="I420" s="1" t="str">
        <f t="shared" ca="1" si="85"/>
        <v>D420</v>
      </c>
      <c r="J420" s="1" t="str">
        <f t="shared" ca="1" si="86"/>
        <v>C421</v>
      </c>
      <c r="K420" s="1" t="str">
        <f t="shared" ca="1" si="87"/>
        <v>C420</v>
      </c>
      <c r="L420" s="10">
        <f t="shared" ca="1" si="88"/>
        <v>-1.0000000000005116E-2</v>
      </c>
      <c r="M420" s="10">
        <f t="shared" ca="1" si="89"/>
        <v>-0.11000000000000121</v>
      </c>
      <c r="N420" s="2">
        <f t="shared" ca="1" si="90"/>
        <v>9.0909090909136417E-2</v>
      </c>
      <c r="O420" s="10">
        <f t="shared" ca="1" si="91"/>
        <v>47.257272727272237</v>
      </c>
      <c r="P420" s="2">
        <f t="shared" ca="1" si="92"/>
        <v>48.23</v>
      </c>
      <c r="R420" s="1">
        <f t="shared" ca="1" si="93"/>
        <v>10.7</v>
      </c>
      <c r="S420" s="2">
        <f t="shared" ca="1" si="94"/>
        <v>48.23</v>
      </c>
      <c r="T420" s="1" t="str">
        <f ca="1">IF(R420&lt;0,MATCH(ABS(R420),$R422:$R$1000,0)+ROW($R422)-1,"")</f>
        <v/>
      </c>
      <c r="U420" s="1" t="str">
        <f t="shared" ca="1" si="95"/>
        <v/>
      </c>
      <c r="V420" s="11" t="str">
        <f t="shared" ca="1" si="96"/>
        <v/>
      </c>
      <c r="W420" s="11"/>
      <c r="X420" s="11"/>
      <c r="Y420" s="12" t="str">
        <f ca="1">IF(V420&lt;&gt;"",IF(ABS($R420)&lt;0.8*Analyse!$AO$8/2,ABS($V420-$S420)/(INDIRECT($X$5)/100),""),"")</f>
        <v/>
      </c>
      <c r="AL420" s="1"/>
      <c r="AM420" s="2"/>
    </row>
    <row r="421" spans="2:39" x14ac:dyDescent="0.2">
      <c r="B421">
        <v>10.91</v>
      </c>
      <c r="C421">
        <v>48.24</v>
      </c>
      <c r="D421" s="13">
        <f ca="1">IF(B421&lt;&gt;"",TRUNC(B421-Analyse!$AP$8,2),"")</f>
        <v>10.81</v>
      </c>
      <c r="F421" s="1">
        <f t="shared" ca="1" si="97"/>
        <v>10.8</v>
      </c>
      <c r="G421" s="12">
        <f ca="1">IF(F421&lt;&gt;"",ROW($D$5)+MATCH(F421,INDIRECT(Analyse!$AR$8):INDIRECT(Analyse!$AS$8)),"")</f>
        <v>421</v>
      </c>
      <c r="H421" s="1" t="str">
        <f t="shared" ca="1" si="84"/>
        <v>D421</v>
      </c>
      <c r="I421" s="1" t="str">
        <f t="shared" ca="1" si="85"/>
        <v>D420</v>
      </c>
      <c r="J421" s="1" t="str">
        <f t="shared" ca="1" si="86"/>
        <v>C421</v>
      </c>
      <c r="K421" s="1" t="str">
        <f t="shared" ca="1" si="87"/>
        <v>C420</v>
      </c>
      <c r="L421" s="10">
        <f t="shared" ca="1" si="88"/>
        <v>-1.0000000000005116E-2</v>
      </c>
      <c r="M421" s="10">
        <f t="shared" ca="1" si="89"/>
        <v>-0.11000000000000121</v>
      </c>
      <c r="N421" s="2">
        <f t="shared" ca="1" si="90"/>
        <v>9.0909090909136417E-2</v>
      </c>
      <c r="O421" s="10">
        <f t="shared" ca="1" si="91"/>
        <v>47.257272727272237</v>
      </c>
      <c r="P421" s="2">
        <f t="shared" ca="1" si="92"/>
        <v>48.239090909090912</v>
      </c>
      <c r="R421" s="1">
        <f t="shared" ca="1" si="93"/>
        <v>10.8</v>
      </c>
      <c r="S421" s="2">
        <f t="shared" ca="1" si="94"/>
        <v>48.239090909090912</v>
      </c>
      <c r="T421" s="1" t="str">
        <f ca="1">IF(R421&lt;0,MATCH(ABS(R421),$R423:$R$1000,0)+ROW($R423)-1,"")</f>
        <v/>
      </c>
      <c r="U421" s="1" t="str">
        <f t="shared" ca="1" si="95"/>
        <v/>
      </c>
      <c r="V421" s="11" t="str">
        <f t="shared" ca="1" si="96"/>
        <v/>
      </c>
      <c r="W421" s="11"/>
      <c r="X421" s="11"/>
      <c r="Y421" s="12" t="str">
        <f ca="1">IF(V421&lt;&gt;"",IF(ABS($R421)&lt;0.8*Analyse!$AO$8/2,ABS($V421-$S421)/(INDIRECT($X$5)/100),""),"")</f>
        <v/>
      </c>
      <c r="AL421" s="1"/>
      <c r="AM421" s="2"/>
    </row>
    <row r="422" spans="2:39" x14ac:dyDescent="0.2">
      <c r="B422">
        <v>10.99</v>
      </c>
      <c r="C422">
        <v>48.3</v>
      </c>
      <c r="D422" s="13">
        <f ca="1">IF(B422&lt;&gt;"",TRUNC(B422-Analyse!$AP$8,2),"")</f>
        <v>10.89</v>
      </c>
      <c r="F422" s="1">
        <f t="shared" ca="1" si="97"/>
        <v>10.9</v>
      </c>
      <c r="G422" s="12">
        <f ca="1">IF(F422&lt;&gt;"",ROW($D$5)+MATCH(F422,INDIRECT(Analyse!$AR$8):INDIRECT(Analyse!$AS$8)),"")</f>
        <v>423</v>
      </c>
      <c r="H422" s="1" t="str">
        <f t="shared" ca="1" si="84"/>
        <v>D423</v>
      </c>
      <c r="I422" s="1" t="str">
        <f t="shared" ca="1" si="85"/>
        <v>D422</v>
      </c>
      <c r="J422" s="1" t="str">
        <f t="shared" ca="1" si="86"/>
        <v>C423</v>
      </c>
      <c r="K422" s="1" t="str">
        <f t="shared" ca="1" si="87"/>
        <v>C422</v>
      </c>
      <c r="L422" s="10">
        <f t="shared" ca="1" si="88"/>
        <v>0.12999999999999545</v>
      </c>
      <c r="M422" s="10">
        <f t="shared" ca="1" si="89"/>
        <v>-9.9999999999999645E-2</v>
      </c>
      <c r="N422" s="2">
        <f t="shared" ca="1" si="90"/>
        <v>-1.2999999999999592</v>
      </c>
      <c r="O422" s="10">
        <f t="shared" ca="1" si="91"/>
        <v>62.456999999999553</v>
      </c>
      <c r="P422" s="2">
        <f t="shared" ca="1" si="92"/>
        <v>48.286999999999999</v>
      </c>
      <c r="R422" s="1">
        <f t="shared" ca="1" si="93"/>
        <v>10.9</v>
      </c>
      <c r="S422" s="2">
        <f t="shared" ca="1" si="94"/>
        <v>48.286999999999999</v>
      </c>
      <c r="T422" s="1" t="str">
        <f ca="1">IF(R422&lt;0,MATCH(ABS(R422),$R424:$R$1000,0)+ROW($R424)-1,"")</f>
        <v/>
      </c>
      <c r="U422" s="1" t="str">
        <f t="shared" ca="1" si="95"/>
        <v/>
      </c>
      <c r="V422" s="11" t="str">
        <f t="shared" ca="1" si="96"/>
        <v/>
      </c>
      <c r="W422" s="11"/>
      <c r="X422" s="11"/>
      <c r="Y422" s="12" t="str">
        <f ca="1">IF(V422&lt;&gt;"",IF(ABS($R422)&lt;0.8*Analyse!$AO$8/2,ABS($V422-$S422)/(INDIRECT($X$5)/100),""),"")</f>
        <v/>
      </c>
      <c r="AL422" s="1"/>
      <c r="AM422" s="2"/>
    </row>
    <row r="423" spans="2:39" x14ac:dyDescent="0.2">
      <c r="B423">
        <v>11.09</v>
      </c>
      <c r="C423">
        <v>48.17</v>
      </c>
      <c r="D423" s="13">
        <f ca="1">IF(B423&lt;&gt;"",TRUNC(B423-Analyse!$AP$8,2),"")</f>
        <v>10.99</v>
      </c>
      <c r="F423" s="1">
        <f t="shared" ca="1" si="97"/>
        <v>11</v>
      </c>
      <c r="G423" s="12">
        <f ca="1">IF(F423&lt;&gt;"",ROW($D$5)+MATCH(F423,INDIRECT(Analyse!$AR$8):INDIRECT(Analyse!$AS$8)),"")</f>
        <v>424</v>
      </c>
      <c r="H423" s="1" t="str">
        <f t="shared" ca="1" si="84"/>
        <v>D424</v>
      </c>
      <c r="I423" s="1" t="str">
        <f t="shared" ca="1" si="85"/>
        <v>D423</v>
      </c>
      <c r="J423" s="1" t="str">
        <f t="shared" ca="1" si="86"/>
        <v>C424</v>
      </c>
      <c r="K423" s="1" t="str">
        <f t="shared" ca="1" si="87"/>
        <v>C423</v>
      </c>
      <c r="L423" s="10">
        <f t="shared" ca="1" si="88"/>
        <v>-0.14999999999999858</v>
      </c>
      <c r="M423" s="10">
        <f t="shared" ca="1" si="89"/>
        <v>-0.11999999999999922</v>
      </c>
      <c r="N423" s="2">
        <f t="shared" ca="1" si="90"/>
        <v>1.2499999999999962</v>
      </c>
      <c r="O423" s="10">
        <f t="shared" ca="1" si="91"/>
        <v>34.432500000000047</v>
      </c>
      <c r="P423" s="2">
        <f t="shared" ca="1" si="92"/>
        <v>48.182500000000005</v>
      </c>
      <c r="R423" s="1">
        <f t="shared" ca="1" si="93"/>
        <v>11</v>
      </c>
      <c r="S423" s="2">
        <f t="shared" ca="1" si="94"/>
        <v>48.182500000000005</v>
      </c>
      <c r="T423" s="1" t="str">
        <f ca="1">IF(R423&lt;0,MATCH(ABS(R423),$R425:$R$1000,0)+ROW($R425)-1,"")</f>
        <v/>
      </c>
      <c r="U423" s="1" t="str">
        <f t="shared" ca="1" si="95"/>
        <v/>
      </c>
      <c r="V423" s="11" t="str">
        <f t="shared" ca="1" si="96"/>
        <v/>
      </c>
      <c r="W423" s="11"/>
      <c r="X423" s="11"/>
      <c r="Y423" s="12" t="str">
        <f ca="1">IF(V423&lt;&gt;"",IF(ABS($R423)&lt;0.8*Analyse!$AO$8/2,ABS($V423-$S423)/(INDIRECT($X$5)/100),""),"")</f>
        <v/>
      </c>
      <c r="AL423" s="1"/>
      <c r="AM423" s="2"/>
    </row>
    <row r="424" spans="2:39" x14ac:dyDescent="0.2">
      <c r="B424">
        <v>11.21</v>
      </c>
      <c r="C424">
        <v>48.32</v>
      </c>
      <c r="D424" s="13">
        <f ca="1">IF(B424&lt;&gt;"",TRUNC(B424-Analyse!$AP$8,2),"")</f>
        <v>11.11</v>
      </c>
      <c r="F424" s="1">
        <f t="shared" ca="1" si="97"/>
        <v>11.1</v>
      </c>
      <c r="G424" s="12">
        <f ca="1">IF(F424&lt;&gt;"",ROW($D$5)+MATCH(F424,INDIRECT(Analyse!$AR$8):INDIRECT(Analyse!$AS$8)),"")</f>
        <v>424</v>
      </c>
      <c r="H424" s="1" t="str">
        <f t="shared" ca="1" si="84"/>
        <v>D424</v>
      </c>
      <c r="I424" s="1" t="str">
        <f t="shared" ca="1" si="85"/>
        <v>D423</v>
      </c>
      <c r="J424" s="1" t="str">
        <f t="shared" ca="1" si="86"/>
        <v>C424</v>
      </c>
      <c r="K424" s="1" t="str">
        <f t="shared" ca="1" si="87"/>
        <v>C423</v>
      </c>
      <c r="L424" s="10">
        <f t="shared" ca="1" si="88"/>
        <v>-0.14999999999999858</v>
      </c>
      <c r="M424" s="10">
        <f t="shared" ca="1" si="89"/>
        <v>-0.11999999999999922</v>
      </c>
      <c r="N424" s="2">
        <f t="shared" ca="1" si="90"/>
        <v>1.2499999999999962</v>
      </c>
      <c r="O424" s="10">
        <f t="shared" ca="1" si="91"/>
        <v>34.432500000000047</v>
      </c>
      <c r="P424" s="2">
        <f t="shared" ca="1" si="92"/>
        <v>48.307500000000005</v>
      </c>
      <c r="R424" s="1">
        <f t="shared" ca="1" si="93"/>
        <v>11.1</v>
      </c>
      <c r="S424" s="2">
        <f t="shared" ca="1" si="94"/>
        <v>48.307500000000005</v>
      </c>
      <c r="T424" s="1" t="str">
        <f ca="1">IF(R424&lt;0,MATCH(ABS(R424),$R426:$R$1000,0)+ROW($R426)-1,"")</f>
        <v/>
      </c>
      <c r="U424" s="1" t="str">
        <f t="shared" ca="1" si="95"/>
        <v/>
      </c>
      <c r="V424" s="11" t="str">
        <f t="shared" ca="1" si="96"/>
        <v/>
      </c>
      <c r="W424" s="11"/>
      <c r="X424" s="11"/>
      <c r="Y424" s="12" t="str">
        <f ca="1">IF(V424&lt;&gt;"",IF(ABS($R424)&lt;0.8*Analyse!$AO$8/2,ABS($V424-$S424)/(INDIRECT($X$5)/100),""),"")</f>
        <v/>
      </c>
      <c r="AL424" s="1"/>
      <c r="AM424" s="2"/>
    </row>
    <row r="425" spans="2:39" x14ac:dyDescent="0.2">
      <c r="B425">
        <v>11.31</v>
      </c>
      <c r="C425">
        <v>48.32</v>
      </c>
      <c r="D425" s="13">
        <f ca="1">IF(B425&lt;&gt;"",TRUNC(B425-Analyse!$AP$8,2),"")</f>
        <v>11.21</v>
      </c>
      <c r="F425" s="1">
        <f t="shared" ca="1" si="97"/>
        <v>11.2</v>
      </c>
      <c r="G425" s="12">
        <f ca="1">IF(F425&lt;&gt;"",ROW($D$5)+MATCH(F425,INDIRECT(Analyse!$AR$8):INDIRECT(Analyse!$AS$8)),"")</f>
        <v>425</v>
      </c>
      <c r="H425" s="1" t="str">
        <f t="shared" ca="1" si="84"/>
        <v>D425</v>
      </c>
      <c r="I425" s="1" t="str">
        <f t="shared" ca="1" si="85"/>
        <v>D424</v>
      </c>
      <c r="J425" s="1" t="str">
        <f t="shared" ca="1" si="86"/>
        <v>C425</v>
      </c>
      <c r="K425" s="1" t="str">
        <f t="shared" ca="1" si="87"/>
        <v>C424</v>
      </c>
      <c r="L425" s="10">
        <f t="shared" ca="1" si="88"/>
        <v>0</v>
      </c>
      <c r="M425" s="10">
        <f t="shared" ca="1" si="89"/>
        <v>-0.10000000000000142</v>
      </c>
      <c r="N425" s="2">
        <f t="shared" ca="1" si="90"/>
        <v>0</v>
      </c>
      <c r="O425" s="10">
        <f t="shared" ca="1" si="91"/>
        <v>48.32</v>
      </c>
      <c r="P425" s="2">
        <f t="shared" ca="1" si="92"/>
        <v>48.32</v>
      </c>
      <c r="R425" s="1">
        <f t="shared" ca="1" si="93"/>
        <v>11.2</v>
      </c>
      <c r="S425" s="2">
        <f t="shared" ca="1" si="94"/>
        <v>48.32</v>
      </c>
      <c r="T425" s="1" t="str">
        <f ca="1">IF(R425&lt;0,MATCH(ABS(R425),$R427:$R$1000,0)+ROW($R427)-1,"")</f>
        <v/>
      </c>
      <c r="U425" s="1" t="str">
        <f t="shared" ca="1" si="95"/>
        <v/>
      </c>
      <c r="V425" s="11" t="str">
        <f t="shared" ca="1" si="96"/>
        <v/>
      </c>
      <c r="W425" s="11"/>
      <c r="X425" s="11"/>
      <c r="Y425" s="12" t="str">
        <f ca="1">IF(V425&lt;&gt;"",IF(ABS($R425)&lt;0.8*Analyse!$AO$8/2,ABS($V425-$S425)/(INDIRECT($X$5)/100),""),"")</f>
        <v/>
      </c>
      <c r="AL425" s="1"/>
      <c r="AM425" s="2"/>
    </row>
    <row r="426" spans="2:39" x14ac:dyDescent="0.2">
      <c r="B426">
        <v>11.39</v>
      </c>
      <c r="C426">
        <v>48.23</v>
      </c>
      <c r="D426" s="13">
        <f ca="1">IF(B426&lt;&gt;"",TRUNC(B426-Analyse!$AP$8,2),"")</f>
        <v>11.29</v>
      </c>
      <c r="F426" s="1">
        <f t="shared" ca="1" si="97"/>
        <v>11.3</v>
      </c>
      <c r="G426" s="12">
        <f ca="1">IF(F426&lt;&gt;"",ROW($D$5)+MATCH(F426,INDIRECT(Analyse!$AR$8):INDIRECT(Analyse!$AS$8)),"")</f>
        <v>427</v>
      </c>
      <c r="H426" s="1" t="str">
        <f t="shared" ca="1" si="84"/>
        <v>D427</v>
      </c>
      <c r="I426" s="1" t="str">
        <f t="shared" ca="1" si="85"/>
        <v>D426</v>
      </c>
      <c r="J426" s="1" t="str">
        <f t="shared" ca="1" si="86"/>
        <v>C427</v>
      </c>
      <c r="K426" s="1" t="str">
        <f t="shared" ca="1" si="87"/>
        <v>C426</v>
      </c>
      <c r="L426" s="10">
        <f t="shared" ca="1" si="88"/>
        <v>7.9999999999998295E-2</v>
      </c>
      <c r="M426" s="10">
        <f t="shared" ca="1" si="89"/>
        <v>-0.10000000000000142</v>
      </c>
      <c r="N426" s="2">
        <f t="shared" ca="1" si="90"/>
        <v>-0.79999999999997162</v>
      </c>
      <c r="O426" s="10">
        <f t="shared" ca="1" si="91"/>
        <v>57.261999999999674</v>
      </c>
      <c r="P426" s="2">
        <f t="shared" ca="1" si="92"/>
        <v>48.221999999999994</v>
      </c>
      <c r="R426" s="1">
        <f t="shared" ca="1" si="93"/>
        <v>11.3</v>
      </c>
      <c r="S426" s="2">
        <f t="shared" ca="1" si="94"/>
        <v>48.221999999999994</v>
      </c>
      <c r="T426" s="1" t="str">
        <f ca="1">IF(R426&lt;0,MATCH(ABS(R426),$R428:$R$1000,0)+ROW($R428)-1,"")</f>
        <v/>
      </c>
      <c r="U426" s="1" t="str">
        <f t="shared" ca="1" si="95"/>
        <v/>
      </c>
      <c r="V426" s="11" t="str">
        <f t="shared" ca="1" si="96"/>
        <v/>
      </c>
      <c r="W426" s="11"/>
      <c r="X426" s="11"/>
      <c r="Y426" s="12" t="str">
        <f ca="1">IF(V426&lt;&gt;"",IF(ABS($R426)&lt;0.8*Analyse!$AO$8/2,ABS($V426-$S426)/(INDIRECT($X$5)/100),""),"")</f>
        <v/>
      </c>
      <c r="AL426" s="1"/>
      <c r="AM426" s="2"/>
    </row>
    <row r="427" spans="2:39" x14ac:dyDescent="0.2">
      <c r="B427">
        <v>11.49</v>
      </c>
      <c r="C427">
        <v>48.15</v>
      </c>
      <c r="D427" s="13">
        <f ca="1">IF(B427&lt;&gt;"",TRUNC(B427-Analyse!$AP$8,2),"")</f>
        <v>11.39</v>
      </c>
      <c r="F427" s="1">
        <f t="shared" ca="1" si="97"/>
        <v>11.4</v>
      </c>
      <c r="G427" s="12">
        <f ca="1">IF(F427&lt;&gt;"",ROW($D$5)+MATCH(F427,INDIRECT(Analyse!$AR$8):INDIRECT(Analyse!$AS$8)),"")</f>
        <v>428</v>
      </c>
      <c r="H427" s="1" t="str">
        <f t="shared" ca="1" si="84"/>
        <v>D428</v>
      </c>
      <c r="I427" s="1" t="str">
        <f t="shared" ca="1" si="85"/>
        <v>D427</v>
      </c>
      <c r="J427" s="1" t="str">
        <f t="shared" ca="1" si="86"/>
        <v>C428</v>
      </c>
      <c r="K427" s="1" t="str">
        <f t="shared" ca="1" si="87"/>
        <v>C427</v>
      </c>
      <c r="L427" s="10">
        <f t="shared" ca="1" si="88"/>
        <v>-0.10999999999999943</v>
      </c>
      <c r="M427" s="10">
        <f t="shared" ca="1" si="89"/>
        <v>-9.9999999999999645E-2</v>
      </c>
      <c r="N427" s="2">
        <f t="shared" ca="1" si="90"/>
        <v>1.0999999999999983</v>
      </c>
      <c r="O427" s="10">
        <f t="shared" ca="1" si="91"/>
        <v>35.621000000000016</v>
      </c>
      <c r="P427" s="2">
        <f t="shared" ca="1" si="92"/>
        <v>48.161000000000001</v>
      </c>
      <c r="R427" s="1">
        <f t="shared" ca="1" si="93"/>
        <v>11.4</v>
      </c>
      <c r="S427" s="2">
        <f t="shared" ca="1" si="94"/>
        <v>48.161000000000001</v>
      </c>
      <c r="T427" s="1" t="str">
        <f ca="1">IF(R427&lt;0,MATCH(ABS(R427),$R429:$R$1000,0)+ROW($R429)-1,"")</f>
        <v/>
      </c>
      <c r="U427" s="1" t="str">
        <f t="shared" ca="1" si="95"/>
        <v/>
      </c>
      <c r="V427" s="11" t="str">
        <f t="shared" ca="1" si="96"/>
        <v/>
      </c>
      <c r="W427" s="11"/>
      <c r="X427" s="11"/>
      <c r="Y427" s="12" t="str">
        <f ca="1">IF(V427&lt;&gt;"",IF(ABS($R427)&lt;0.8*Analyse!$AO$8/2,ABS($V427-$S427)/(INDIRECT($X$5)/100),""),"")</f>
        <v/>
      </c>
      <c r="AL427" s="1"/>
      <c r="AM427" s="2"/>
    </row>
    <row r="428" spans="2:39" x14ac:dyDescent="0.2">
      <c r="B428">
        <v>11.59</v>
      </c>
      <c r="C428">
        <v>48.26</v>
      </c>
      <c r="D428" s="13">
        <f ca="1">IF(B428&lt;&gt;"",TRUNC(B428-Analyse!$AP$8,2),"")</f>
        <v>11.49</v>
      </c>
      <c r="F428" s="1">
        <f t="shared" ca="1" si="97"/>
        <v>11.5</v>
      </c>
      <c r="G428" s="12">
        <f ca="1">IF(F428&lt;&gt;"",ROW($D$5)+MATCH(F428,INDIRECT(Analyse!$AR$8):INDIRECT(Analyse!$AS$8)),"")</f>
        <v>429</v>
      </c>
      <c r="H428" s="1" t="str">
        <f t="shared" ca="1" si="84"/>
        <v>D429</v>
      </c>
      <c r="I428" s="1" t="str">
        <f t="shared" ca="1" si="85"/>
        <v>D428</v>
      </c>
      <c r="J428" s="1" t="str">
        <f t="shared" ca="1" si="86"/>
        <v>C429</v>
      </c>
      <c r="K428" s="1" t="str">
        <f t="shared" ca="1" si="87"/>
        <v>C428</v>
      </c>
      <c r="L428" s="10">
        <f t="shared" ca="1" si="88"/>
        <v>-0.14000000000000057</v>
      </c>
      <c r="M428" s="10">
        <f t="shared" ca="1" si="89"/>
        <v>-9.9999999999999645E-2</v>
      </c>
      <c r="N428" s="2">
        <f t="shared" ca="1" si="90"/>
        <v>1.4000000000000106</v>
      </c>
      <c r="O428" s="10">
        <f t="shared" ca="1" si="91"/>
        <v>32.173999999999879</v>
      </c>
      <c r="P428" s="2">
        <f t="shared" ca="1" si="92"/>
        <v>48.274000000000001</v>
      </c>
      <c r="R428" s="1">
        <f t="shared" ca="1" si="93"/>
        <v>11.5</v>
      </c>
      <c r="S428" s="2">
        <f t="shared" ca="1" si="94"/>
        <v>48.274000000000001</v>
      </c>
      <c r="T428" s="1" t="str">
        <f ca="1">IF(R428&lt;0,MATCH(ABS(R428),$R430:$R$1000,0)+ROW($R430)-1,"")</f>
        <v/>
      </c>
      <c r="U428" s="1" t="str">
        <f t="shared" ca="1" si="95"/>
        <v/>
      </c>
      <c r="V428" s="11" t="str">
        <f t="shared" ca="1" si="96"/>
        <v/>
      </c>
      <c r="W428" s="11"/>
      <c r="X428" s="11"/>
      <c r="Y428" s="12" t="str">
        <f ca="1">IF(V428&lt;&gt;"",IF(ABS($R428)&lt;0.8*Analyse!$AO$8/2,ABS($V428-$S428)/(INDIRECT($X$5)/100),""),"")</f>
        <v/>
      </c>
      <c r="AL428" s="1"/>
      <c r="AM428" s="2"/>
    </row>
    <row r="429" spans="2:39" x14ac:dyDescent="0.2">
      <c r="B429">
        <v>11.69</v>
      </c>
      <c r="C429">
        <v>48.4</v>
      </c>
      <c r="D429" s="13">
        <f ca="1">IF(B429&lt;&gt;"",TRUNC(B429-Analyse!$AP$8,2),"")</f>
        <v>11.59</v>
      </c>
      <c r="F429" s="1">
        <f t="shared" ca="1" si="97"/>
        <v>11.6</v>
      </c>
      <c r="G429" s="12">
        <f ca="1">IF(F429&lt;&gt;"",ROW($D$5)+MATCH(F429,INDIRECT(Analyse!$AR$8):INDIRECT(Analyse!$AS$8)),"")</f>
        <v>430</v>
      </c>
      <c r="H429" s="1" t="str">
        <f t="shared" ca="1" si="84"/>
        <v>D430</v>
      </c>
      <c r="I429" s="1" t="str">
        <f t="shared" ca="1" si="85"/>
        <v>D429</v>
      </c>
      <c r="J429" s="1" t="str">
        <f t="shared" ca="1" si="86"/>
        <v>C430</v>
      </c>
      <c r="K429" s="1" t="str">
        <f t="shared" ca="1" si="87"/>
        <v>C429</v>
      </c>
      <c r="L429" s="10">
        <f t="shared" ca="1" si="88"/>
        <v>0.18999999999999773</v>
      </c>
      <c r="M429" s="10">
        <f t="shared" ca="1" si="89"/>
        <v>-0.12000000000000099</v>
      </c>
      <c r="N429" s="2">
        <f t="shared" ca="1" si="90"/>
        <v>-1.5833333333333013</v>
      </c>
      <c r="O429" s="10">
        <f t="shared" ca="1" si="91"/>
        <v>66.750833333332963</v>
      </c>
      <c r="P429" s="2">
        <f t="shared" ca="1" si="92"/>
        <v>48.384166666666673</v>
      </c>
      <c r="R429" s="1">
        <f t="shared" ca="1" si="93"/>
        <v>11.6</v>
      </c>
      <c r="S429" s="2">
        <f t="shared" ca="1" si="94"/>
        <v>48.384166666666673</v>
      </c>
      <c r="T429" s="1" t="str">
        <f ca="1">IF(R429&lt;0,MATCH(ABS(R429),$R431:$R$1000,0)+ROW($R431)-1,"")</f>
        <v/>
      </c>
      <c r="U429" s="1" t="str">
        <f t="shared" ca="1" si="95"/>
        <v/>
      </c>
      <c r="V429" s="11" t="str">
        <f t="shared" ca="1" si="96"/>
        <v/>
      </c>
      <c r="W429" s="11"/>
      <c r="X429" s="11"/>
      <c r="Y429" s="12" t="str">
        <f ca="1">IF(V429&lt;&gt;"",IF(ABS($R429)&lt;0.8*Analyse!$AO$8/2,ABS($V429-$S429)/(INDIRECT($X$5)/100),""),"")</f>
        <v/>
      </c>
      <c r="AL429" s="1"/>
      <c r="AM429" s="2"/>
    </row>
    <row r="430" spans="2:39" x14ac:dyDescent="0.2">
      <c r="B430">
        <v>11.81</v>
      </c>
      <c r="C430">
        <v>48.21</v>
      </c>
      <c r="D430" s="13">
        <f ca="1">IF(B430&lt;&gt;"",TRUNC(B430-Analyse!$AP$8,2),"")</f>
        <v>11.71</v>
      </c>
      <c r="F430" s="1">
        <f t="shared" ca="1" si="97"/>
        <v>11.7</v>
      </c>
      <c r="G430" s="12">
        <f ca="1">IF(F430&lt;&gt;"",ROW($D$5)+MATCH(F430,INDIRECT(Analyse!$AR$8):INDIRECT(Analyse!$AS$8)),"")</f>
        <v>430</v>
      </c>
      <c r="H430" s="1" t="str">
        <f t="shared" ca="1" si="84"/>
        <v>D430</v>
      </c>
      <c r="I430" s="1" t="str">
        <f t="shared" ca="1" si="85"/>
        <v>D429</v>
      </c>
      <c r="J430" s="1" t="str">
        <f t="shared" ca="1" si="86"/>
        <v>C430</v>
      </c>
      <c r="K430" s="1" t="str">
        <f t="shared" ca="1" si="87"/>
        <v>C429</v>
      </c>
      <c r="L430" s="10">
        <f t="shared" ca="1" si="88"/>
        <v>0.18999999999999773</v>
      </c>
      <c r="M430" s="10">
        <f t="shared" ca="1" si="89"/>
        <v>-0.12000000000000099</v>
      </c>
      <c r="N430" s="2">
        <f t="shared" ca="1" si="90"/>
        <v>-1.5833333333333013</v>
      </c>
      <c r="O430" s="10">
        <f t="shared" ca="1" si="91"/>
        <v>66.750833333332963</v>
      </c>
      <c r="P430" s="2">
        <f t="shared" ca="1" si="92"/>
        <v>48.225833333333341</v>
      </c>
      <c r="R430" s="1">
        <f t="shared" ca="1" si="93"/>
        <v>11.7</v>
      </c>
      <c r="S430" s="2">
        <f t="shared" ca="1" si="94"/>
        <v>48.225833333333341</v>
      </c>
      <c r="T430" s="1" t="str">
        <f ca="1">IF(R430&lt;0,MATCH(ABS(R430),$R432:$R$1000,0)+ROW($R432)-1,"")</f>
        <v/>
      </c>
      <c r="U430" s="1" t="str">
        <f t="shared" ca="1" si="95"/>
        <v/>
      </c>
      <c r="V430" s="11" t="str">
        <f t="shared" ca="1" si="96"/>
        <v/>
      </c>
      <c r="W430" s="11"/>
      <c r="X430" s="11"/>
      <c r="Y430" s="12" t="str">
        <f ca="1">IF(V430&lt;&gt;"",IF(ABS($R430)&lt;0.8*Analyse!$AO$8/2,ABS($V430-$S430)/(INDIRECT($X$5)/100),""),"")</f>
        <v/>
      </c>
      <c r="AL430" s="1"/>
      <c r="AM430" s="2"/>
    </row>
    <row r="431" spans="2:39" x14ac:dyDescent="0.2">
      <c r="B431">
        <v>11.89</v>
      </c>
      <c r="C431">
        <v>48.19</v>
      </c>
      <c r="D431" s="13">
        <f ca="1">IF(B431&lt;&gt;"",TRUNC(B431-Analyse!$AP$8,2),"")</f>
        <v>11.79</v>
      </c>
      <c r="F431" s="1">
        <f t="shared" ca="1" si="97"/>
        <v>11.8</v>
      </c>
      <c r="G431" s="12">
        <f ca="1">IF(F431&lt;&gt;"",ROW($D$5)+MATCH(F431,INDIRECT(Analyse!$AR$8):INDIRECT(Analyse!$AS$8)),"")</f>
        <v>432</v>
      </c>
      <c r="H431" s="1" t="str">
        <f t="shared" ca="1" si="84"/>
        <v>D432</v>
      </c>
      <c r="I431" s="1" t="str">
        <f t="shared" ca="1" si="85"/>
        <v>D431</v>
      </c>
      <c r="J431" s="1" t="str">
        <f t="shared" ca="1" si="86"/>
        <v>C432</v>
      </c>
      <c r="K431" s="1" t="str">
        <f t="shared" ca="1" si="87"/>
        <v>C431</v>
      </c>
      <c r="L431" s="10">
        <f t="shared" ca="1" si="88"/>
        <v>-0.14000000000000057</v>
      </c>
      <c r="M431" s="10">
        <f t="shared" ca="1" si="89"/>
        <v>-0.12000000000000099</v>
      </c>
      <c r="N431" s="2">
        <f t="shared" ca="1" si="90"/>
        <v>1.1666666666666616</v>
      </c>
      <c r="O431" s="10">
        <f t="shared" ca="1" si="91"/>
        <v>34.435000000000059</v>
      </c>
      <c r="P431" s="2">
        <f t="shared" ca="1" si="92"/>
        <v>48.201666666666668</v>
      </c>
      <c r="R431" s="1">
        <f t="shared" ca="1" si="93"/>
        <v>11.8</v>
      </c>
      <c r="S431" s="2">
        <f t="shared" ca="1" si="94"/>
        <v>48.201666666666668</v>
      </c>
      <c r="T431" s="1" t="str">
        <f ca="1">IF(R431&lt;0,MATCH(ABS(R431),$R433:$R$1000,0)+ROW($R433)-1,"")</f>
        <v/>
      </c>
      <c r="U431" s="1" t="str">
        <f t="shared" ca="1" si="95"/>
        <v/>
      </c>
      <c r="V431" s="11" t="str">
        <f t="shared" ca="1" si="96"/>
        <v/>
      </c>
      <c r="W431" s="11"/>
      <c r="X431" s="11"/>
      <c r="Y431" s="12" t="str">
        <f ca="1">IF(V431&lt;&gt;"",IF(ABS($R431)&lt;0.8*Analyse!$AO$8/2,ABS($V431-$S431)/(INDIRECT($X$5)/100),""),"")</f>
        <v/>
      </c>
      <c r="AL431" s="1"/>
      <c r="AM431" s="2"/>
    </row>
    <row r="432" spans="2:39" x14ac:dyDescent="0.2">
      <c r="B432">
        <v>12.01</v>
      </c>
      <c r="C432">
        <v>48.33</v>
      </c>
      <c r="D432" s="13">
        <f ca="1">IF(B432&lt;&gt;"",TRUNC(B432-Analyse!$AP$8,2),"")</f>
        <v>11.91</v>
      </c>
      <c r="F432" s="1">
        <f t="shared" ca="1" si="97"/>
        <v>11.9</v>
      </c>
      <c r="G432" s="12">
        <f ca="1">IF(F432&lt;&gt;"",ROW($D$5)+MATCH(F432,INDIRECT(Analyse!$AR$8):INDIRECT(Analyse!$AS$8)),"")</f>
        <v>432</v>
      </c>
      <c r="H432" s="1" t="str">
        <f t="shared" ca="1" si="84"/>
        <v>D432</v>
      </c>
      <c r="I432" s="1" t="str">
        <f t="shared" ca="1" si="85"/>
        <v>D431</v>
      </c>
      <c r="J432" s="1" t="str">
        <f t="shared" ca="1" si="86"/>
        <v>C432</v>
      </c>
      <c r="K432" s="1" t="str">
        <f t="shared" ca="1" si="87"/>
        <v>C431</v>
      </c>
      <c r="L432" s="10">
        <f t="shared" ca="1" si="88"/>
        <v>-0.14000000000000057</v>
      </c>
      <c r="M432" s="10">
        <f t="shared" ca="1" si="89"/>
        <v>-0.12000000000000099</v>
      </c>
      <c r="N432" s="2">
        <f t="shared" ca="1" si="90"/>
        <v>1.1666666666666616</v>
      </c>
      <c r="O432" s="10">
        <f t="shared" ca="1" si="91"/>
        <v>34.435000000000059</v>
      </c>
      <c r="P432" s="2">
        <f t="shared" ca="1" si="92"/>
        <v>48.318333333333335</v>
      </c>
      <c r="R432" s="1">
        <f t="shared" ca="1" si="93"/>
        <v>11.9</v>
      </c>
      <c r="S432" s="2">
        <f t="shared" ca="1" si="94"/>
        <v>48.318333333333335</v>
      </c>
      <c r="T432" s="1" t="str">
        <f ca="1">IF(R432&lt;0,MATCH(ABS(R432),$R434:$R$1000,0)+ROW($R434)-1,"")</f>
        <v/>
      </c>
      <c r="U432" s="1" t="str">
        <f t="shared" ca="1" si="95"/>
        <v/>
      </c>
      <c r="V432" s="11" t="str">
        <f t="shared" ca="1" si="96"/>
        <v/>
      </c>
      <c r="W432" s="11"/>
      <c r="X432" s="11"/>
      <c r="Y432" s="12" t="str">
        <f ca="1">IF(V432&lt;&gt;"",IF(ABS($R432)&lt;0.8*Analyse!$AO$8/2,ABS($V432-$S432)/(INDIRECT($X$5)/100),""),"")</f>
        <v/>
      </c>
      <c r="AL432" s="1"/>
      <c r="AM432" s="2"/>
    </row>
    <row r="433" spans="2:39" x14ac:dyDescent="0.2">
      <c r="B433">
        <v>12.09</v>
      </c>
      <c r="C433">
        <v>48.33</v>
      </c>
      <c r="D433" s="13">
        <f ca="1">IF(B433&lt;&gt;"",TRUNC(B433-Analyse!$AP$8,2),"")</f>
        <v>11.99</v>
      </c>
      <c r="F433" s="1">
        <f t="shared" ca="1" si="97"/>
        <v>12</v>
      </c>
      <c r="G433" s="12">
        <f ca="1">IF(F433&lt;&gt;"",ROW($D$5)+MATCH(F433,INDIRECT(Analyse!$AR$8):INDIRECT(Analyse!$AS$8)),"")</f>
        <v>434</v>
      </c>
      <c r="H433" s="1" t="str">
        <f t="shared" ca="1" si="84"/>
        <v>D434</v>
      </c>
      <c r="I433" s="1" t="str">
        <f t="shared" ca="1" si="85"/>
        <v>D433</v>
      </c>
      <c r="J433" s="1" t="str">
        <f t="shared" ca="1" si="86"/>
        <v>C434</v>
      </c>
      <c r="K433" s="1" t="str">
        <f t="shared" ca="1" si="87"/>
        <v>C433</v>
      </c>
      <c r="L433" s="10">
        <f t="shared" ca="1" si="88"/>
        <v>0.39000000000000057</v>
      </c>
      <c r="M433" s="10">
        <f t="shared" ca="1" si="89"/>
        <v>-9.9999999999999645E-2</v>
      </c>
      <c r="N433" s="2">
        <f t="shared" ca="1" si="90"/>
        <v>-3.9000000000000195</v>
      </c>
      <c r="O433" s="10">
        <f t="shared" ca="1" si="91"/>
        <v>95.091000000000236</v>
      </c>
      <c r="P433" s="2">
        <f t="shared" ca="1" si="92"/>
        <v>48.291000000000004</v>
      </c>
      <c r="R433" s="1">
        <f t="shared" ca="1" si="93"/>
        <v>12</v>
      </c>
      <c r="S433" s="2">
        <f t="shared" ca="1" si="94"/>
        <v>48.291000000000004</v>
      </c>
      <c r="T433" s="1" t="str">
        <f ca="1">IF(R433&lt;0,MATCH(ABS(R433),$R435:$R$1000,0)+ROW($R435)-1,"")</f>
        <v/>
      </c>
      <c r="U433" s="1" t="str">
        <f t="shared" ca="1" si="95"/>
        <v/>
      </c>
      <c r="V433" s="11" t="str">
        <f t="shared" ca="1" si="96"/>
        <v/>
      </c>
      <c r="W433" s="11"/>
      <c r="X433" s="11"/>
      <c r="Y433" s="12" t="str">
        <f ca="1">IF(V433&lt;&gt;"",IF(ABS($R433)&lt;0.8*Analyse!$AO$8/2,ABS($V433-$S433)/(INDIRECT($X$5)/100),""),"")</f>
        <v/>
      </c>
      <c r="AL433" s="1"/>
      <c r="AM433" s="2"/>
    </row>
    <row r="434" spans="2:39" x14ac:dyDescent="0.2">
      <c r="B434">
        <v>12.19</v>
      </c>
      <c r="C434">
        <v>47.94</v>
      </c>
      <c r="D434" s="13">
        <f ca="1">IF(B434&lt;&gt;"",TRUNC(B434-Analyse!$AP$8,2),"")</f>
        <v>12.09</v>
      </c>
      <c r="F434" s="1">
        <f t="shared" ca="1" si="97"/>
        <v>12.1</v>
      </c>
      <c r="G434" s="12">
        <f ca="1">IF(F434&lt;&gt;"",ROW($D$5)+MATCH(F434,INDIRECT(Analyse!$AR$8):INDIRECT(Analyse!$AS$8)),"")</f>
        <v>435</v>
      </c>
      <c r="H434" s="1" t="str">
        <f t="shared" ca="1" si="84"/>
        <v>D435</v>
      </c>
      <c r="I434" s="1" t="str">
        <f t="shared" ca="1" si="85"/>
        <v>D434</v>
      </c>
      <c r="J434" s="1" t="str">
        <f t="shared" ca="1" si="86"/>
        <v>C435</v>
      </c>
      <c r="K434" s="1" t="str">
        <f t="shared" ca="1" si="87"/>
        <v>C434</v>
      </c>
      <c r="L434" s="10">
        <f t="shared" ca="1" si="88"/>
        <v>-0.26000000000000512</v>
      </c>
      <c r="M434" s="10">
        <f t="shared" ca="1" si="89"/>
        <v>-0.10999999999999943</v>
      </c>
      <c r="N434" s="2">
        <f t="shared" ca="1" si="90"/>
        <v>2.3636363636364224</v>
      </c>
      <c r="O434" s="10">
        <f t="shared" ca="1" si="91"/>
        <v>19.363636363635653</v>
      </c>
      <c r="P434" s="2">
        <f t="shared" ca="1" si="92"/>
        <v>47.963636363636361</v>
      </c>
      <c r="R434" s="1">
        <f t="shared" ca="1" si="93"/>
        <v>12.1</v>
      </c>
      <c r="S434" s="2">
        <f t="shared" ca="1" si="94"/>
        <v>47.963636363636361</v>
      </c>
      <c r="T434" s="1" t="str">
        <f ca="1">IF(R434&lt;0,MATCH(ABS(R434),$R436:$R$1000,0)+ROW($R436)-1,"")</f>
        <v/>
      </c>
      <c r="U434" s="1" t="str">
        <f t="shared" ca="1" si="95"/>
        <v/>
      </c>
      <c r="V434" s="11" t="str">
        <f t="shared" ca="1" si="96"/>
        <v/>
      </c>
      <c r="W434" s="11"/>
      <c r="X434" s="11"/>
      <c r="Y434" s="12" t="str">
        <f ca="1">IF(V434&lt;&gt;"",IF(ABS($R434)&lt;0.8*Analyse!$AO$8/2,ABS($V434-$S434)/(INDIRECT($X$5)/100),""),"")</f>
        <v/>
      </c>
      <c r="AL434" s="1"/>
      <c r="AM434" s="2"/>
    </row>
    <row r="435" spans="2:39" x14ac:dyDescent="0.2">
      <c r="B435">
        <v>12.3</v>
      </c>
      <c r="C435">
        <v>48.2</v>
      </c>
      <c r="D435" s="13">
        <f ca="1">IF(B435&lt;&gt;"",TRUNC(B435-Analyse!$AP$8,2),"")</f>
        <v>12.2</v>
      </c>
      <c r="F435" s="1">
        <f t="shared" ca="1" si="97"/>
        <v>12.2</v>
      </c>
      <c r="G435" s="12">
        <f ca="1">IF(F435&lt;&gt;"",ROW($D$5)+MATCH(F435,INDIRECT(Analyse!$AR$8):INDIRECT(Analyse!$AS$8)),"")</f>
        <v>436</v>
      </c>
      <c r="H435" s="1" t="str">
        <f t="shared" ca="1" si="84"/>
        <v>D436</v>
      </c>
      <c r="I435" s="1" t="str">
        <f t="shared" ca="1" si="85"/>
        <v>D435</v>
      </c>
      <c r="J435" s="1" t="str">
        <f t="shared" ca="1" si="86"/>
        <v>C436</v>
      </c>
      <c r="K435" s="1" t="str">
        <f t="shared" ca="1" si="87"/>
        <v>C435</v>
      </c>
      <c r="L435" s="10">
        <f t="shared" ca="1" si="88"/>
        <v>-1.9999999999996021E-2</v>
      </c>
      <c r="M435" s="10">
        <f t="shared" ca="1" si="89"/>
        <v>-0.11000000000000121</v>
      </c>
      <c r="N435" s="2">
        <f t="shared" ca="1" si="90"/>
        <v>0.18181818181814366</v>
      </c>
      <c r="O435" s="10">
        <f t="shared" ca="1" si="91"/>
        <v>45.981818181818653</v>
      </c>
      <c r="P435" s="2">
        <f t="shared" ca="1" si="92"/>
        <v>48.2</v>
      </c>
      <c r="R435" s="1">
        <f t="shared" ca="1" si="93"/>
        <v>12.2</v>
      </c>
      <c r="S435" s="2">
        <f t="shared" ca="1" si="94"/>
        <v>48.2</v>
      </c>
      <c r="T435" s="1" t="str">
        <f ca="1">IF(R435&lt;0,MATCH(ABS(R435),$R437:$R$1000,0)+ROW($R437)-1,"")</f>
        <v/>
      </c>
      <c r="U435" s="1" t="str">
        <f t="shared" ca="1" si="95"/>
        <v/>
      </c>
      <c r="V435" s="11" t="str">
        <f t="shared" ca="1" si="96"/>
        <v/>
      </c>
      <c r="W435" s="11"/>
      <c r="X435" s="11"/>
      <c r="Y435" s="12" t="str">
        <f ca="1">IF(V435&lt;&gt;"",IF(ABS($R435)&lt;0.8*Analyse!$AO$8/2,ABS($V435-$S435)/(INDIRECT($X$5)/100),""),"")</f>
        <v/>
      </c>
      <c r="AL435" s="1"/>
      <c r="AM435" s="2"/>
    </row>
    <row r="436" spans="2:39" x14ac:dyDescent="0.2">
      <c r="B436">
        <v>12.41</v>
      </c>
      <c r="C436">
        <v>48.22</v>
      </c>
      <c r="D436" s="13">
        <f ca="1">IF(B436&lt;&gt;"",TRUNC(B436-Analyse!$AP$8,2),"")</f>
        <v>12.31</v>
      </c>
      <c r="F436" s="1">
        <f t="shared" ca="1" si="97"/>
        <v>12.3</v>
      </c>
      <c r="G436" s="12">
        <f ca="1">IF(F436&lt;&gt;"",ROW($D$5)+MATCH(F436,INDIRECT(Analyse!$AR$8):INDIRECT(Analyse!$AS$8)),"")</f>
        <v>436</v>
      </c>
      <c r="H436" s="1" t="str">
        <f t="shared" ca="1" si="84"/>
        <v>D436</v>
      </c>
      <c r="I436" s="1" t="str">
        <f t="shared" ca="1" si="85"/>
        <v>D435</v>
      </c>
      <c r="J436" s="1" t="str">
        <f t="shared" ca="1" si="86"/>
        <v>C436</v>
      </c>
      <c r="K436" s="1" t="str">
        <f t="shared" ca="1" si="87"/>
        <v>C435</v>
      </c>
      <c r="L436" s="10">
        <f t="shared" ca="1" si="88"/>
        <v>-1.9999999999996021E-2</v>
      </c>
      <c r="M436" s="10">
        <f t="shared" ca="1" si="89"/>
        <v>-0.11000000000000121</v>
      </c>
      <c r="N436" s="2">
        <f t="shared" ca="1" si="90"/>
        <v>0.18181818181814366</v>
      </c>
      <c r="O436" s="10">
        <f t="shared" ca="1" si="91"/>
        <v>45.981818181818653</v>
      </c>
      <c r="P436" s="2">
        <f t="shared" ca="1" si="92"/>
        <v>48.218181818181819</v>
      </c>
      <c r="R436" s="1">
        <f t="shared" ca="1" si="93"/>
        <v>12.3</v>
      </c>
      <c r="S436" s="2">
        <f t="shared" ca="1" si="94"/>
        <v>48.218181818181819</v>
      </c>
      <c r="T436" s="1" t="str">
        <f ca="1">IF(R436&lt;0,MATCH(ABS(R436),$R438:$R$1000,0)+ROW($R438)-1,"")</f>
        <v/>
      </c>
      <c r="U436" s="1" t="str">
        <f t="shared" ca="1" si="95"/>
        <v/>
      </c>
      <c r="V436" s="11" t="str">
        <f t="shared" ca="1" si="96"/>
        <v/>
      </c>
      <c r="W436" s="11"/>
      <c r="X436" s="11"/>
      <c r="Y436" s="12" t="str">
        <f ca="1">IF(V436&lt;&gt;"",IF(ABS($R436)&lt;0.8*Analyse!$AO$8/2,ABS($V436-$S436)/(INDIRECT($X$5)/100),""),"")</f>
        <v/>
      </c>
      <c r="AL436" s="1"/>
      <c r="AM436" s="2"/>
    </row>
    <row r="437" spans="2:39" x14ac:dyDescent="0.2">
      <c r="B437">
        <v>12.5</v>
      </c>
      <c r="C437">
        <v>47.99</v>
      </c>
      <c r="D437" s="13">
        <f ca="1">IF(B437&lt;&gt;"",TRUNC(B437-Analyse!$AP$8,2),"")</f>
        <v>12.4</v>
      </c>
      <c r="F437" s="1">
        <f t="shared" ca="1" si="97"/>
        <v>12.4</v>
      </c>
      <c r="G437" s="12">
        <f ca="1">IF(F437&lt;&gt;"",ROW($D$5)+MATCH(F437,INDIRECT(Analyse!$AR$8):INDIRECT(Analyse!$AS$8)),"")</f>
        <v>438</v>
      </c>
      <c r="H437" s="1" t="str">
        <f t="shared" ca="1" si="84"/>
        <v>D438</v>
      </c>
      <c r="I437" s="1" t="str">
        <f t="shared" ca="1" si="85"/>
        <v>D437</v>
      </c>
      <c r="J437" s="1" t="str">
        <f t="shared" ca="1" si="86"/>
        <v>C438</v>
      </c>
      <c r="K437" s="1" t="str">
        <f t="shared" ca="1" si="87"/>
        <v>C437</v>
      </c>
      <c r="L437" s="10">
        <f t="shared" ca="1" si="88"/>
        <v>3.0000000000001137E-2</v>
      </c>
      <c r="M437" s="10">
        <f t="shared" ca="1" si="89"/>
        <v>-8.9999999999999858E-2</v>
      </c>
      <c r="N437" s="2">
        <f t="shared" ca="1" si="90"/>
        <v>-0.33333333333334647</v>
      </c>
      <c r="O437" s="10">
        <f t="shared" ca="1" si="91"/>
        <v>52.123333333333498</v>
      </c>
      <c r="P437" s="2">
        <f t="shared" ca="1" si="92"/>
        <v>47.99</v>
      </c>
      <c r="R437" s="1">
        <f t="shared" ca="1" si="93"/>
        <v>12.4</v>
      </c>
      <c r="S437" s="2">
        <f t="shared" ca="1" si="94"/>
        <v>47.99</v>
      </c>
      <c r="T437" s="1" t="str">
        <f ca="1">IF(R437&lt;0,MATCH(ABS(R437),$R439:$R$1000,0)+ROW($R439)-1,"")</f>
        <v/>
      </c>
      <c r="U437" s="1" t="str">
        <f t="shared" ca="1" si="95"/>
        <v/>
      </c>
      <c r="V437" s="11" t="str">
        <f t="shared" ca="1" si="96"/>
        <v/>
      </c>
      <c r="W437" s="11"/>
      <c r="X437" s="11"/>
      <c r="Y437" s="12" t="str">
        <f ca="1">IF(V437&lt;&gt;"",IF(ABS($R437)&lt;0.8*Analyse!$AO$8/2,ABS($V437-$S437)/(INDIRECT($X$5)/100),""),"")</f>
        <v/>
      </c>
      <c r="AL437" s="1"/>
      <c r="AM437" s="2"/>
    </row>
    <row r="438" spans="2:39" x14ac:dyDescent="0.2">
      <c r="B438">
        <v>12.59</v>
      </c>
      <c r="C438">
        <v>47.96</v>
      </c>
      <c r="D438" s="13">
        <f ca="1">IF(B438&lt;&gt;"",TRUNC(B438-Analyse!$AP$8,2),"")</f>
        <v>12.49</v>
      </c>
      <c r="F438" s="1">
        <f t="shared" ca="1" si="97"/>
        <v>12.5</v>
      </c>
      <c r="G438" s="12">
        <f ca="1">IF(F438&lt;&gt;"",ROW($D$5)+MATCH(F438,INDIRECT(Analyse!$AR$8):INDIRECT(Analyse!$AS$8)),"")</f>
        <v>439</v>
      </c>
      <c r="H438" s="1" t="str">
        <f t="shared" ca="1" si="84"/>
        <v>D439</v>
      </c>
      <c r="I438" s="1" t="str">
        <f t="shared" ca="1" si="85"/>
        <v>D438</v>
      </c>
      <c r="J438" s="1" t="str">
        <f t="shared" ca="1" si="86"/>
        <v>C439</v>
      </c>
      <c r="K438" s="1" t="str">
        <f t="shared" ca="1" si="87"/>
        <v>C438</v>
      </c>
      <c r="L438" s="10">
        <f t="shared" ca="1" si="88"/>
        <v>-0.15999999999999659</v>
      </c>
      <c r="M438" s="10">
        <f t="shared" ca="1" si="89"/>
        <v>-9.9999999999999645E-2</v>
      </c>
      <c r="N438" s="2">
        <f t="shared" ca="1" si="90"/>
        <v>1.5999999999999717</v>
      </c>
      <c r="O438" s="10">
        <f t="shared" ca="1" si="91"/>
        <v>27.976000000000354</v>
      </c>
      <c r="P438" s="2">
        <f t="shared" ca="1" si="92"/>
        <v>47.975999999999999</v>
      </c>
      <c r="R438" s="1">
        <f t="shared" ca="1" si="93"/>
        <v>12.5</v>
      </c>
      <c r="S438" s="2">
        <f t="shared" ca="1" si="94"/>
        <v>47.975999999999999</v>
      </c>
      <c r="T438" s="1" t="str">
        <f ca="1">IF(R438&lt;0,MATCH(ABS(R438),$R440:$R$1000,0)+ROW($R440)-1,"")</f>
        <v/>
      </c>
      <c r="U438" s="1" t="str">
        <f t="shared" ca="1" si="95"/>
        <v/>
      </c>
      <c r="V438" s="11" t="str">
        <f t="shared" ca="1" si="96"/>
        <v/>
      </c>
      <c r="W438" s="11"/>
      <c r="X438" s="11"/>
      <c r="Y438" s="12" t="str">
        <f ca="1">IF(V438&lt;&gt;"",IF(ABS($R438)&lt;0.8*Analyse!$AO$8/2,ABS($V438-$S438)/(INDIRECT($X$5)/100),""),"")</f>
        <v/>
      </c>
      <c r="AL438" s="1"/>
      <c r="AM438" s="2"/>
    </row>
    <row r="439" spans="2:39" x14ac:dyDescent="0.2">
      <c r="B439">
        <v>12.69</v>
      </c>
      <c r="C439">
        <v>48.12</v>
      </c>
      <c r="D439" s="13">
        <f ca="1">IF(B439&lt;&gt;"",TRUNC(B439-Analyse!$AP$8,2),"")</f>
        <v>12.59</v>
      </c>
      <c r="F439" s="1">
        <f t="shared" ca="1" si="97"/>
        <v>12.6</v>
      </c>
      <c r="G439" s="12">
        <f ca="1">IF(F439&lt;&gt;"",ROW($D$5)+MATCH(F439,INDIRECT(Analyse!$AR$8):INDIRECT(Analyse!$AS$8)),"")</f>
        <v>440</v>
      </c>
      <c r="H439" s="1" t="str">
        <f t="shared" ca="1" si="84"/>
        <v>D440</v>
      </c>
      <c r="I439" s="1" t="str">
        <f t="shared" ca="1" si="85"/>
        <v>D439</v>
      </c>
      <c r="J439" s="1" t="str">
        <f t="shared" ca="1" si="86"/>
        <v>C440</v>
      </c>
      <c r="K439" s="1" t="str">
        <f t="shared" ca="1" si="87"/>
        <v>C439</v>
      </c>
      <c r="L439" s="10">
        <f t="shared" ca="1" si="88"/>
        <v>5.9999999999995168E-2</v>
      </c>
      <c r="M439" s="10">
        <f t="shared" ca="1" si="89"/>
        <v>-9.9999999999999645E-2</v>
      </c>
      <c r="N439" s="2">
        <f t="shared" ca="1" si="90"/>
        <v>-0.59999999999995379</v>
      </c>
      <c r="O439" s="10">
        <f t="shared" ca="1" si="91"/>
        <v>55.673999999999417</v>
      </c>
      <c r="P439" s="2">
        <f t="shared" ca="1" si="92"/>
        <v>48.113999999999997</v>
      </c>
      <c r="R439" s="1">
        <f t="shared" ca="1" si="93"/>
        <v>12.6</v>
      </c>
      <c r="S439" s="2">
        <f t="shared" ca="1" si="94"/>
        <v>48.113999999999997</v>
      </c>
      <c r="T439" s="1" t="str">
        <f ca="1">IF(R439&lt;0,MATCH(ABS(R439),$R441:$R$1000,0)+ROW($R441)-1,"")</f>
        <v/>
      </c>
      <c r="U439" s="1" t="str">
        <f t="shared" ca="1" si="95"/>
        <v/>
      </c>
      <c r="V439" s="11" t="str">
        <f t="shared" ca="1" si="96"/>
        <v/>
      </c>
      <c r="W439" s="11"/>
      <c r="X439" s="11"/>
      <c r="Y439" s="12" t="str">
        <f ca="1">IF(V439&lt;&gt;"",IF(ABS($R439)&lt;0.8*Analyse!$AO$8/2,ABS($V439-$S439)/(INDIRECT($X$5)/100),""),"")</f>
        <v/>
      </c>
      <c r="AL439" s="1"/>
      <c r="AM439" s="2"/>
    </row>
    <row r="440" spans="2:39" x14ac:dyDescent="0.2">
      <c r="B440">
        <v>12.79</v>
      </c>
      <c r="C440">
        <v>48.06</v>
      </c>
      <c r="D440" s="13">
        <f ca="1">IF(B440&lt;&gt;"",TRUNC(B440-Analyse!$AP$8,2),"")</f>
        <v>12.69</v>
      </c>
      <c r="F440" s="1">
        <f t="shared" ca="1" si="97"/>
        <v>12.7</v>
      </c>
      <c r="G440" s="12">
        <f ca="1">IF(F440&lt;&gt;"",ROW($D$5)+MATCH(F440,INDIRECT(Analyse!$AR$8):INDIRECT(Analyse!$AS$8)),"")</f>
        <v>441</v>
      </c>
      <c r="H440" s="1" t="str">
        <f t="shared" ca="1" si="84"/>
        <v>D441</v>
      </c>
      <c r="I440" s="1" t="str">
        <f t="shared" ca="1" si="85"/>
        <v>D440</v>
      </c>
      <c r="J440" s="1" t="str">
        <f t="shared" ca="1" si="86"/>
        <v>C441</v>
      </c>
      <c r="K440" s="1" t="str">
        <f t="shared" ca="1" si="87"/>
        <v>C440</v>
      </c>
      <c r="L440" s="10">
        <f t="shared" ca="1" si="88"/>
        <v>0.15000000000000568</v>
      </c>
      <c r="M440" s="10">
        <f t="shared" ca="1" si="89"/>
        <v>-9.9999999999999645E-2</v>
      </c>
      <c r="N440" s="2">
        <f t="shared" ca="1" si="90"/>
        <v>-1.5000000000000622</v>
      </c>
      <c r="O440" s="10">
        <f t="shared" ca="1" si="91"/>
        <v>67.095000000000795</v>
      </c>
      <c r="P440" s="2">
        <f t="shared" ca="1" si="92"/>
        <v>48.045000000000002</v>
      </c>
      <c r="R440" s="1">
        <f t="shared" ca="1" si="93"/>
        <v>12.7</v>
      </c>
      <c r="S440" s="2">
        <f t="shared" ca="1" si="94"/>
        <v>48.045000000000002</v>
      </c>
      <c r="T440" s="1" t="str">
        <f ca="1">IF(R440&lt;0,MATCH(ABS(R440),$R442:$R$1000,0)+ROW($R442)-1,"")</f>
        <v/>
      </c>
      <c r="U440" s="1" t="str">
        <f t="shared" ca="1" si="95"/>
        <v/>
      </c>
      <c r="V440" s="11" t="str">
        <f t="shared" ca="1" si="96"/>
        <v/>
      </c>
      <c r="W440" s="11"/>
      <c r="X440" s="11"/>
      <c r="Y440" s="12" t="str">
        <f ca="1">IF(V440&lt;&gt;"",IF(ABS($R440)&lt;0.8*Analyse!$AO$8/2,ABS($V440-$S440)/(INDIRECT($X$5)/100),""),"")</f>
        <v/>
      </c>
      <c r="AL440" s="1"/>
      <c r="AM440" s="2"/>
    </row>
    <row r="441" spans="2:39" x14ac:dyDescent="0.2">
      <c r="B441">
        <v>12.89</v>
      </c>
      <c r="C441">
        <v>47.91</v>
      </c>
      <c r="D441" s="13">
        <f ca="1">IF(B441&lt;&gt;"",TRUNC(B441-Analyse!$AP$8,2),"")</f>
        <v>12.79</v>
      </c>
      <c r="F441" s="1">
        <f t="shared" ca="1" si="97"/>
        <v>12.8</v>
      </c>
      <c r="G441" s="12">
        <f ca="1">IF(F441&lt;&gt;"",ROW($D$5)+MATCH(F441,INDIRECT(Analyse!$AR$8):INDIRECT(Analyse!$AS$8)),"")</f>
        <v>442</v>
      </c>
      <c r="H441" s="1" t="str">
        <f t="shared" ca="1" si="84"/>
        <v>D442</v>
      </c>
      <c r="I441" s="1" t="str">
        <f t="shared" ca="1" si="85"/>
        <v>D441</v>
      </c>
      <c r="J441" s="1" t="str">
        <f t="shared" ca="1" si="86"/>
        <v>C442</v>
      </c>
      <c r="K441" s="1" t="str">
        <f t="shared" ca="1" si="87"/>
        <v>C441</v>
      </c>
      <c r="L441" s="10">
        <f t="shared" ca="1" si="88"/>
        <v>0.13999999999999346</v>
      </c>
      <c r="M441" s="10">
        <f t="shared" ca="1" si="89"/>
        <v>-0.10000000000000142</v>
      </c>
      <c r="N441" s="2">
        <f t="shared" ca="1" si="90"/>
        <v>-1.3999999999999146</v>
      </c>
      <c r="O441" s="10">
        <f t="shared" ca="1" si="91"/>
        <v>65.815999999998908</v>
      </c>
      <c r="P441" s="2">
        <f t="shared" ca="1" si="92"/>
        <v>47.896000000000001</v>
      </c>
      <c r="R441" s="1">
        <f t="shared" ca="1" si="93"/>
        <v>12.8</v>
      </c>
      <c r="S441" s="2">
        <f t="shared" ca="1" si="94"/>
        <v>47.896000000000001</v>
      </c>
      <c r="AL441" s="1"/>
      <c r="AM441" s="2"/>
    </row>
    <row r="442" spans="2:39" x14ac:dyDescent="0.2">
      <c r="B442">
        <v>12.99</v>
      </c>
      <c r="C442">
        <v>47.77</v>
      </c>
      <c r="D442" s="13">
        <f ca="1">IF(B442&lt;&gt;"",TRUNC(B442-Analyse!$AP$8,2),"")</f>
        <v>12.89</v>
      </c>
      <c r="F442" s="1">
        <f t="shared" ca="1" si="97"/>
        <v>12.9</v>
      </c>
      <c r="G442" s="12">
        <f ca="1">IF(F442&lt;&gt;"",ROW($D$5)+MATCH(F442,INDIRECT(Analyse!$AR$8):INDIRECT(Analyse!$AS$8)),"")</f>
        <v>443</v>
      </c>
      <c r="H442" s="1" t="str">
        <f t="shared" ca="1" si="84"/>
        <v>D443</v>
      </c>
      <c r="I442" s="1" t="str">
        <f t="shared" ca="1" si="85"/>
        <v>D442</v>
      </c>
      <c r="J442" s="1" t="str">
        <f t="shared" ca="1" si="86"/>
        <v>C443</v>
      </c>
      <c r="K442" s="1" t="str">
        <f t="shared" ca="1" si="87"/>
        <v>C442</v>
      </c>
      <c r="L442" s="10">
        <f t="shared" ca="1" si="88"/>
        <v>0</v>
      </c>
      <c r="M442" s="10">
        <f t="shared" ca="1" si="89"/>
        <v>-0.10999999999999943</v>
      </c>
      <c r="N442" s="2">
        <f t="shared" ca="1" si="90"/>
        <v>0</v>
      </c>
      <c r="O442" s="10">
        <f t="shared" ca="1" si="91"/>
        <v>47.77</v>
      </c>
      <c r="P442" s="2">
        <f t="shared" ca="1" si="92"/>
        <v>47.77</v>
      </c>
      <c r="R442" s="1">
        <f t="shared" ca="1" si="93"/>
        <v>12.9</v>
      </c>
      <c r="S442" s="2">
        <f t="shared" ca="1" si="94"/>
        <v>47.77</v>
      </c>
      <c r="AL442" s="1"/>
      <c r="AM442" s="2"/>
    </row>
    <row r="443" spans="2:39" x14ac:dyDescent="0.2">
      <c r="B443">
        <v>13.1</v>
      </c>
      <c r="C443">
        <v>47.77</v>
      </c>
      <c r="D443" s="13">
        <f ca="1">IF(B443&lt;&gt;"",TRUNC(B443-Analyse!$AP$8,2),"")</f>
        <v>13</v>
      </c>
      <c r="F443" s="1">
        <f t="shared" ca="1" si="97"/>
        <v>13</v>
      </c>
      <c r="G443" s="12">
        <f ca="1">IF(F443&lt;&gt;"",ROW($D$5)+MATCH(F443,INDIRECT(Analyse!$AR$8):INDIRECT(Analyse!$AS$8)),"")</f>
        <v>444</v>
      </c>
      <c r="H443" s="1" t="str">
        <f t="shared" ca="1" si="84"/>
        <v>D444</v>
      </c>
      <c r="I443" s="1" t="str">
        <f t="shared" ca="1" si="85"/>
        <v>D443</v>
      </c>
      <c r="J443" s="1" t="str">
        <f t="shared" ca="1" si="86"/>
        <v>C444</v>
      </c>
      <c r="K443" s="1" t="str">
        <f t="shared" ca="1" si="87"/>
        <v>C443</v>
      </c>
      <c r="L443" s="10">
        <f t="shared" ca="1" si="88"/>
        <v>-0.25999999999999801</v>
      </c>
      <c r="M443" s="10">
        <f t="shared" ca="1" si="89"/>
        <v>-9.9999999999999645E-2</v>
      </c>
      <c r="N443" s="2">
        <f t="shared" ca="1" si="90"/>
        <v>2.5999999999999894</v>
      </c>
      <c r="O443" s="10">
        <f t="shared" ca="1" si="91"/>
        <v>13.970000000000141</v>
      </c>
      <c r="P443" s="2">
        <f t="shared" ca="1" si="92"/>
        <v>47.77</v>
      </c>
      <c r="R443" s="1">
        <f t="shared" ca="1" si="93"/>
        <v>13</v>
      </c>
      <c r="S443" s="2">
        <f t="shared" ca="1" si="94"/>
        <v>47.77</v>
      </c>
      <c r="AL443" s="1"/>
      <c r="AM443" s="2"/>
    </row>
    <row r="444" spans="2:39" x14ac:dyDescent="0.2">
      <c r="B444">
        <v>13.2</v>
      </c>
      <c r="C444">
        <v>48.03</v>
      </c>
      <c r="D444" s="13">
        <f ca="1">IF(B444&lt;&gt;"",TRUNC(B444-Analyse!$AP$8,2),"")</f>
        <v>13.1</v>
      </c>
      <c r="F444" s="1">
        <f t="shared" ca="1" si="97"/>
        <v>13.1</v>
      </c>
      <c r="G444" s="12">
        <f ca="1">IF(F444&lt;&gt;"",ROW($D$5)+MATCH(F444,INDIRECT(Analyse!$AR$8):INDIRECT(Analyse!$AS$8)),"")</f>
        <v>445</v>
      </c>
      <c r="H444" s="1" t="str">
        <f t="shared" ca="1" si="84"/>
        <v>D445</v>
      </c>
      <c r="I444" s="1" t="str">
        <f t="shared" ca="1" si="85"/>
        <v>D444</v>
      </c>
      <c r="J444" s="1" t="str">
        <f t="shared" ca="1" si="86"/>
        <v>C445</v>
      </c>
      <c r="K444" s="1" t="str">
        <f t="shared" ca="1" si="87"/>
        <v>C444</v>
      </c>
      <c r="L444" s="10">
        <f t="shared" ca="1" si="88"/>
        <v>0.25</v>
      </c>
      <c r="M444" s="10">
        <f t="shared" ca="1" si="89"/>
        <v>-8.9999999999999858E-2</v>
      </c>
      <c r="N444" s="2">
        <f t="shared" ca="1" si="90"/>
        <v>-2.7777777777777821</v>
      </c>
      <c r="O444" s="10">
        <f t="shared" ca="1" si="91"/>
        <v>84.418888888888944</v>
      </c>
      <c r="P444" s="2">
        <f t="shared" ca="1" si="92"/>
        <v>48.03</v>
      </c>
      <c r="R444" s="1">
        <f t="shared" ca="1" si="93"/>
        <v>13.1</v>
      </c>
      <c r="S444" s="2">
        <f t="shared" ca="1" si="94"/>
        <v>48.03</v>
      </c>
      <c r="AL444" s="1"/>
      <c r="AM444" s="2"/>
    </row>
    <row r="445" spans="2:39" x14ac:dyDescent="0.2">
      <c r="B445">
        <v>13.29</v>
      </c>
      <c r="C445">
        <v>47.78</v>
      </c>
      <c r="D445" s="13">
        <f ca="1">IF(B445&lt;&gt;"",TRUNC(B445-Analyse!$AP$8,2),"")</f>
        <v>13.19</v>
      </c>
      <c r="F445" s="1">
        <f t="shared" ca="1" si="97"/>
        <v>13.2</v>
      </c>
      <c r="G445" s="12">
        <f ca="1">IF(F445&lt;&gt;"",ROW($D$5)+MATCH(F445,INDIRECT(Analyse!$AR$8):INDIRECT(Analyse!$AS$8)),"")</f>
        <v>446</v>
      </c>
      <c r="H445" s="1" t="str">
        <f t="shared" ca="1" si="84"/>
        <v>D446</v>
      </c>
      <c r="I445" s="1" t="str">
        <f t="shared" ca="1" si="85"/>
        <v>D445</v>
      </c>
      <c r="J445" s="1" t="str">
        <f t="shared" ca="1" si="86"/>
        <v>C446</v>
      </c>
      <c r="K445" s="1" t="str">
        <f t="shared" ca="1" si="87"/>
        <v>C445</v>
      </c>
      <c r="L445" s="10">
        <f t="shared" ca="1" si="88"/>
        <v>5.0000000000004263E-2</v>
      </c>
      <c r="M445" s="10">
        <f t="shared" ca="1" si="89"/>
        <v>-0.11000000000000121</v>
      </c>
      <c r="N445" s="2">
        <f t="shared" ca="1" si="90"/>
        <v>-0.45454545454548834</v>
      </c>
      <c r="O445" s="10">
        <f t="shared" ca="1" si="91"/>
        <v>53.775454545454991</v>
      </c>
      <c r="P445" s="2">
        <f t="shared" ca="1" si="92"/>
        <v>47.775454545454544</v>
      </c>
      <c r="R445" s="1">
        <f t="shared" ca="1" si="93"/>
        <v>13.2</v>
      </c>
      <c r="S445" s="2">
        <f t="shared" ca="1" si="94"/>
        <v>47.775454545454544</v>
      </c>
      <c r="AL445" s="1"/>
      <c r="AM445" s="2"/>
    </row>
    <row r="446" spans="2:39" x14ac:dyDescent="0.2">
      <c r="B446">
        <v>13.4</v>
      </c>
      <c r="C446">
        <v>47.73</v>
      </c>
      <c r="D446" s="13">
        <f ca="1">IF(B446&lt;&gt;"",TRUNC(B446-Analyse!$AP$8,2),"")</f>
        <v>13.3</v>
      </c>
      <c r="F446" s="1">
        <f t="shared" ca="1" si="97"/>
        <v>13.3</v>
      </c>
      <c r="G446" s="12">
        <f ca="1">IF(F446&lt;&gt;"",ROW($D$5)+MATCH(F446,INDIRECT(Analyse!$AR$8):INDIRECT(Analyse!$AS$8)),"")</f>
        <v>447</v>
      </c>
      <c r="H446" s="1" t="str">
        <f t="shared" ca="1" si="84"/>
        <v>D447</v>
      </c>
      <c r="I446" s="1" t="str">
        <f t="shared" ca="1" si="85"/>
        <v>D446</v>
      </c>
      <c r="J446" s="1" t="str">
        <f t="shared" ca="1" si="86"/>
        <v>C447</v>
      </c>
      <c r="K446" s="1" t="str">
        <f t="shared" ca="1" si="87"/>
        <v>C446</v>
      </c>
      <c r="L446" s="10">
        <f t="shared" ca="1" si="88"/>
        <v>-0.17999999999999972</v>
      </c>
      <c r="M446" s="10">
        <f t="shared" ca="1" si="89"/>
        <v>-9.9999999999999645E-2</v>
      </c>
      <c r="N446" s="2">
        <f t="shared" ca="1" si="90"/>
        <v>1.8000000000000036</v>
      </c>
      <c r="O446" s="10">
        <f t="shared" ca="1" si="91"/>
        <v>23.789999999999949</v>
      </c>
      <c r="P446" s="2">
        <f t="shared" ca="1" si="92"/>
        <v>47.73</v>
      </c>
      <c r="R446" s="1">
        <f t="shared" ca="1" si="93"/>
        <v>13.3</v>
      </c>
      <c r="S446" s="2">
        <f t="shared" ca="1" si="94"/>
        <v>47.73</v>
      </c>
      <c r="AL446" s="1"/>
      <c r="AM446" s="2"/>
    </row>
    <row r="447" spans="2:39" x14ac:dyDescent="0.2">
      <c r="B447">
        <v>13.5</v>
      </c>
      <c r="C447">
        <v>47.91</v>
      </c>
      <c r="D447" s="13">
        <f ca="1">IF(B447&lt;&gt;"",TRUNC(B447-Analyse!$AP$8,2),"")</f>
        <v>13.4</v>
      </c>
      <c r="F447" s="1">
        <f t="shared" ca="1" si="97"/>
        <v>13.4</v>
      </c>
      <c r="G447" s="12">
        <f ca="1">IF(F447&lt;&gt;"",ROW($D$5)+MATCH(F447,INDIRECT(Analyse!$AR$8):INDIRECT(Analyse!$AS$8)),"")</f>
        <v>448</v>
      </c>
      <c r="H447" s="1" t="str">
        <f t="shared" ca="1" si="84"/>
        <v>D448</v>
      </c>
      <c r="I447" s="1" t="str">
        <f t="shared" ca="1" si="85"/>
        <v>D447</v>
      </c>
      <c r="J447" s="1" t="str">
        <f t="shared" ca="1" si="86"/>
        <v>C448</v>
      </c>
      <c r="K447" s="1" t="str">
        <f t="shared" ca="1" si="87"/>
        <v>C447</v>
      </c>
      <c r="L447" s="10">
        <f t="shared" ca="1" si="88"/>
        <v>0.38999999999999346</v>
      </c>
      <c r="M447" s="10">
        <f t="shared" ca="1" si="89"/>
        <v>-0.10999999999999943</v>
      </c>
      <c r="N447" s="2">
        <f t="shared" ca="1" si="90"/>
        <v>-3.5454545454545046</v>
      </c>
      <c r="O447" s="10">
        <f t="shared" ca="1" si="91"/>
        <v>95.419090909090357</v>
      </c>
      <c r="P447" s="2">
        <f t="shared" ca="1" si="92"/>
        <v>47.91</v>
      </c>
      <c r="R447" s="1">
        <f t="shared" ca="1" si="93"/>
        <v>13.4</v>
      </c>
      <c r="S447" s="2">
        <f t="shared" ca="1" si="94"/>
        <v>47.91</v>
      </c>
      <c r="AL447" s="1"/>
      <c r="AM447" s="2"/>
    </row>
    <row r="448" spans="2:39" x14ac:dyDescent="0.2">
      <c r="B448">
        <v>13.61</v>
      </c>
      <c r="C448">
        <v>47.52</v>
      </c>
      <c r="D448" s="13">
        <f ca="1">IF(B448&lt;&gt;"",TRUNC(B448-Analyse!$AP$8,2),"")</f>
        <v>13.51</v>
      </c>
      <c r="F448" s="1">
        <f t="shared" ca="1" si="97"/>
        <v>13.5</v>
      </c>
      <c r="G448" s="12">
        <f ca="1">IF(F448&lt;&gt;"",ROW($D$5)+MATCH(F448,INDIRECT(Analyse!$AR$8):INDIRECT(Analyse!$AS$8)),"")</f>
        <v>448</v>
      </c>
      <c r="H448" s="1" t="str">
        <f t="shared" ca="1" si="84"/>
        <v>D448</v>
      </c>
      <c r="I448" s="1" t="str">
        <f t="shared" ca="1" si="85"/>
        <v>D447</v>
      </c>
      <c r="J448" s="1" t="str">
        <f t="shared" ca="1" si="86"/>
        <v>C448</v>
      </c>
      <c r="K448" s="1" t="str">
        <f t="shared" ca="1" si="87"/>
        <v>C447</v>
      </c>
      <c r="L448" s="10">
        <f t="shared" ca="1" si="88"/>
        <v>0.38999999999999346</v>
      </c>
      <c r="M448" s="10">
        <f t="shared" ca="1" si="89"/>
        <v>-0.10999999999999943</v>
      </c>
      <c r="N448" s="2">
        <f t="shared" ca="1" si="90"/>
        <v>-3.5454545454545046</v>
      </c>
      <c r="O448" s="10">
        <f t="shared" ca="1" si="91"/>
        <v>95.419090909090357</v>
      </c>
      <c r="P448" s="2">
        <f t="shared" ca="1" si="92"/>
        <v>47.555454545454545</v>
      </c>
      <c r="R448" s="1">
        <f t="shared" ca="1" si="93"/>
        <v>13.5</v>
      </c>
      <c r="S448" s="2">
        <f t="shared" ca="1" si="94"/>
        <v>47.555454545454545</v>
      </c>
      <c r="AL448" s="1"/>
      <c r="AM448" s="2"/>
    </row>
    <row r="449" spans="2:39" x14ac:dyDescent="0.2">
      <c r="B449">
        <v>13.7</v>
      </c>
      <c r="C449">
        <v>47.8</v>
      </c>
      <c r="D449" s="13">
        <f ca="1">IF(B449&lt;&gt;"",TRUNC(B449-Analyse!$AP$8,2),"")</f>
        <v>13.6</v>
      </c>
      <c r="F449" s="1">
        <f t="shared" ca="1" si="97"/>
        <v>13.6</v>
      </c>
      <c r="G449" s="12">
        <f ca="1">IF(F449&lt;&gt;"",ROW($D$5)+MATCH(F449,INDIRECT(Analyse!$AR$8):INDIRECT(Analyse!$AS$8)),"")</f>
        <v>450</v>
      </c>
      <c r="H449" s="1" t="str">
        <f t="shared" ca="1" si="84"/>
        <v>D450</v>
      </c>
      <c r="I449" s="1" t="str">
        <f t="shared" ca="1" si="85"/>
        <v>D449</v>
      </c>
      <c r="J449" s="1" t="str">
        <f t="shared" ca="1" si="86"/>
        <v>C450</v>
      </c>
      <c r="K449" s="1" t="str">
        <f t="shared" ca="1" si="87"/>
        <v>C449</v>
      </c>
      <c r="L449" s="10">
        <f t="shared" ca="1" si="88"/>
        <v>-7.0000000000000284E-2</v>
      </c>
      <c r="M449" s="10">
        <f t="shared" ca="1" si="89"/>
        <v>-0.11000000000000121</v>
      </c>
      <c r="N449" s="2">
        <f t="shared" ca="1" si="90"/>
        <v>0.63636363636363191</v>
      </c>
      <c r="O449" s="10">
        <f t="shared" ca="1" si="91"/>
        <v>39.145454545454605</v>
      </c>
      <c r="P449" s="2">
        <f t="shared" ca="1" si="92"/>
        <v>47.8</v>
      </c>
      <c r="R449" s="1">
        <f t="shared" ca="1" si="93"/>
        <v>13.6</v>
      </c>
      <c r="S449" s="2">
        <f t="shared" ca="1" si="94"/>
        <v>47.8</v>
      </c>
      <c r="AL449" s="1"/>
      <c r="AM449" s="2"/>
    </row>
    <row r="450" spans="2:39" x14ac:dyDescent="0.2">
      <c r="B450">
        <v>13.81</v>
      </c>
      <c r="C450">
        <v>47.87</v>
      </c>
      <c r="D450" s="13">
        <f ca="1">IF(B450&lt;&gt;"",TRUNC(B450-Analyse!$AP$8,2),"")</f>
        <v>13.71</v>
      </c>
      <c r="F450" s="1">
        <f t="shared" ca="1" si="97"/>
        <v>13.7</v>
      </c>
      <c r="G450" s="12">
        <f ca="1">IF(F450&lt;&gt;"",ROW($D$5)+MATCH(F450,INDIRECT(Analyse!$AR$8):INDIRECT(Analyse!$AS$8)),"")</f>
        <v>450</v>
      </c>
      <c r="H450" s="1" t="str">
        <f t="shared" ca="1" si="84"/>
        <v>D450</v>
      </c>
      <c r="I450" s="1" t="str">
        <f t="shared" ca="1" si="85"/>
        <v>D449</v>
      </c>
      <c r="J450" s="1" t="str">
        <f t="shared" ca="1" si="86"/>
        <v>C450</v>
      </c>
      <c r="K450" s="1" t="str">
        <f t="shared" ca="1" si="87"/>
        <v>C449</v>
      </c>
      <c r="L450" s="10">
        <f t="shared" ca="1" si="88"/>
        <v>-7.0000000000000284E-2</v>
      </c>
      <c r="M450" s="10">
        <f t="shared" ca="1" si="89"/>
        <v>-0.11000000000000121</v>
      </c>
      <c r="N450" s="2">
        <f t="shared" ca="1" si="90"/>
        <v>0.63636363636363191</v>
      </c>
      <c r="O450" s="10">
        <f t="shared" ca="1" si="91"/>
        <v>39.145454545454605</v>
      </c>
      <c r="P450" s="2">
        <f t="shared" ca="1" si="92"/>
        <v>47.86363636363636</v>
      </c>
      <c r="R450" s="1">
        <f t="shared" ca="1" si="93"/>
        <v>13.7</v>
      </c>
      <c r="S450" s="2">
        <f t="shared" ca="1" si="94"/>
        <v>47.86363636363636</v>
      </c>
      <c r="AL450" s="1"/>
      <c r="AM450" s="2"/>
    </row>
    <row r="451" spans="2:39" x14ac:dyDescent="0.2">
      <c r="B451">
        <v>13.89</v>
      </c>
      <c r="C451">
        <v>47.71</v>
      </c>
      <c r="D451" s="13">
        <f ca="1">IF(B451&lt;&gt;"",TRUNC(B451-Analyse!$AP$8,2),"")</f>
        <v>13.79</v>
      </c>
      <c r="F451" s="1">
        <f t="shared" ca="1" si="97"/>
        <v>13.8</v>
      </c>
      <c r="G451" s="12">
        <f ca="1">IF(F451&lt;&gt;"",ROW($D$5)+MATCH(F451,INDIRECT(Analyse!$AR$8):INDIRECT(Analyse!$AS$8)),"")</f>
        <v>452</v>
      </c>
      <c r="H451" s="1" t="str">
        <f t="shared" ca="1" si="84"/>
        <v>D452</v>
      </c>
      <c r="I451" s="1" t="str">
        <f t="shared" ca="1" si="85"/>
        <v>D451</v>
      </c>
      <c r="J451" s="1" t="str">
        <f t="shared" ca="1" si="86"/>
        <v>C452</v>
      </c>
      <c r="K451" s="1" t="str">
        <f t="shared" ca="1" si="87"/>
        <v>C451</v>
      </c>
      <c r="L451" s="10">
        <f t="shared" ca="1" si="88"/>
        <v>3.9999999999999147E-2</v>
      </c>
      <c r="M451" s="10">
        <f t="shared" ca="1" si="89"/>
        <v>-0.12000000000000099</v>
      </c>
      <c r="N451" s="2">
        <f t="shared" ca="1" si="90"/>
        <v>-0.33333333333332349</v>
      </c>
      <c r="O451" s="10">
        <f t="shared" ca="1" si="91"/>
        <v>52.30666666666653</v>
      </c>
      <c r="P451" s="2">
        <f t="shared" ca="1" si="92"/>
        <v>47.706666666666663</v>
      </c>
      <c r="R451" s="1">
        <f t="shared" ca="1" si="93"/>
        <v>13.8</v>
      </c>
      <c r="S451" s="2">
        <f t="shared" ca="1" si="94"/>
        <v>47.706666666666663</v>
      </c>
      <c r="AL451" s="1"/>
      <c r="AM451" s="2"/>
    </row>
    <row r="452" spans="2:39" x14ac:dyDescent="0.2">
      <c r="B452">
        <v>14.01</v>
      </c>
      <c r="C452">
        <v>47.67</v>
      </c>
      <c r="D452" s="13">
        <f ca="1">IF(B452&lt;&gt;"",TRUNC(B452-Analyse!$AP$8,2),"")</f>
        <v>13.91</v>
      </c>
      <c r="F452" s="1">
        <f t="shared" ca="1" si="97"/>
        <v>13.9</v>
      </c>
      <c r="G452" s="12">
        <f ca="1">IF(F452&lt;&gt;"",ROW($D$5)+MATCH(F452,INDIRECT(Analyse!$AR$8):INDIRECT(Analyse!$AS$8)),"")</f>
        <v>452</v>
      </c>
      <c r="H452" s="1" t="str">
        <f t="shared" ca="1" si="84"/>
        <v>D452</v>
      </c>
      <c r="I452" s="1" t="str">
        <f t="shared" ca="1" si="85"/>
        <v>D451</v>
      </c>
      <c r="J452" s="1" t="str">
        <f t="shared" ca="1" si="86"/>
        <v>C452</v>
      </c>
      <c r="K452" s="1" t="str">
        <f t="shared" ca="1" si="87"/>
        <v>C451</v>
      </c>
      <c r="L452" s="10">
        <f t="shared" ca="1" si="88"/>
        <v>3.9999999999999147E-2</v>
      </c>
      <c r="M452" s="10">
        <f t="shared" ca="1" si="89"/>
        <v>-0.12000000000000099</v>
      </c>
      <c r="N452" s="2">
        <f t="shared" ca="1" si="90"/>
        <v>-0.33333333333332349</v>
      </c>
      <c r="O452" s="10">
        <f t="shared" ca="1" si="91"/>
        <v>52.30666666666653</v>
      </c>
      <c r="P452" s="2">
        <f t="shared" ca="1" si="92"/>
        <v>47.673333333333332</v>
      </c>
      <c r="R452" s="1">
        <f t="shared" ca="1" si="93"/>
        <v>13.9</v>
      </c>
      <c r="S452" s="2">
        <f t="shared" ca="1" si="94"/>
        <v>47.673333333333332</v>
      </c>
      <c r="AL452" s="1"/>
      <c r="AM452" s="2"/>
    </row>
    <row r="453" spans="2:39" x14ac:dyDescent="0.2">
      <c r="B453">
        <v>14.09</v>
      </c>
      <c r="C453">
        <v>47.55</v>
      </c>
      <c r="D453" s="13">
        <f ca="1">IF(B453&lt;&gt;"",TRUNC(B453-Analyse!$AP$8,2),"")</f>
        <v>13.99</v>
      </c>
      <c r="F453" s="1">
        <f t="shared" ca="1" si="97"/>
        <v>14</v>
      </c>
      <c r="G453" s="12">
        <f ca="1">IF(F453&lt;&gt;"",ROW($D$5)+MATCH(F453,INDIRECT(Analyse!$AR$8):INDIRECT(Analyse!$AS$8)),"")</f>
        <v>454</v>
      </c>
      <c r="H453" s="1" t="str">
        <f t="shared" ca="1" si="84"/>
        <v>D454</v>
      </c>
      <c r="I453" s="1" t="str">
        <f t="shared" ca="1" si="85"/>
        <v>D453</v>
      </c>
      <c r="J453" s="1" t="str">
        <f t="shared" ca="1" si="86"/>
        <v>C454</v>
      </c>
      <c r="K453" s="1" t="str">
        <f t="shared" ca="1" si="87"/>
        <v>C453</v>
      </c>
      <c r="L453" s="10">
        <f t="shared" ca="1" si="88"/>
        <v>0.34999999999999432</v>
      </c>
      <c r="M453" s="10">
        <f t="shared" ca="1" si="89"/>
        <v>-9.9999999999999645E-2</v>
      </c>
      <c r="N453" s="2">
        <f t="shared" ca="1" si="90"/>
        <v>-3.4999999999999556</v>
      </c>
      <c r="O453" s="10">
        <f t="shared" ca="1" si="91"/>
        <v>96.514999999999375</v>
      </c>
      <c r="P453" s="2">
        <f t="shared" ca="1" si="92"/>
        <v>47.515000000000001</v>
      </c>
      <c r="R453" s="1">
        <f t="shared" ca="1" si="93"/>
        <v>14</v>
      </c>
      <c r="S453" s="2">
        <f t="shared" ca="1" si="94"/>
        <v>47.515000000000001</v>
      </c>
      <c r="AL453" s="1"/>
      <c r="AM453" s="2"/>
    </row>
    <row r="454" spans="2:39" x14ac:dyDescent="0.2">
      <c r="B454">
        <v>14.19</v>
      </c>
      <c r="C454">
        <v>47.2</v>
      </c>
      <c r="D454" s="13">
        <f ca="1">IF(B454&lt;&gt;"",TRUNC(B454-Analyse!$AP$8,2),"")</f>
        <v>14.09</v>
      </c>
      <c r="F454" s="1">
        <f t="shared" ca="1" si="97"/>
        <v>14.1</v>
      </c>
      <c r="G454" s="12">
        <f ca="1">IF(F454&lt;&gt;"",ROW($D$5)+MATCH(F454,INDIRECT(Analyse!$AR$8):INDIRECT(Analyse!$AS$8)),"")</f>
        <v>455</v>
      </c>
      <c r="H454" s="1" t="str">
        <f t="shared" ref="H454:H517" ca="1" si="98">IF(G454&lt;&gt;"","D"&amp;$G454,"")</f>
        <v>D455</v>
      </c>
      <c r="I454" s="1" t="str">
        <f t="shared" ref="I454:I517" ca="1" si="99">"D"&amp;TEXT($G454-1,"0")</f>
        <v>D454</v>
      </c>
      <c r="J454" s="1" t="str">
        <f t="shared" ref="J454:J517" ca="1" si="100">"C"&amp;$G454</f>
        <v>C455</v>
      </c>
      <c r="K454" s="1" t="str">
        <f t="shared" ref="K454:K517" ca="1" si="101">"C"&amp;TEXT($G454-1,"0")</f>
        <v>C454</v>
      </c>
      <c r="L454" s="10">
        <f t="shared" ref="L454:L517" ca="1" si="102">IF(INDIRECT(J454)&lt;&gt;"",INDIRECT(K454)-INDIRECT(J454),"")</f>
        <v>-0.14999999999999858</v>
      </c>
      <c r="M454" s="10">
        <f t="shared" ref="M454:M517" ca="1" si="103">IF(L454&lt;&gt;"",INDIRECT(I454)-INDIRECT(H454),"")</f>
        <v>-9.9999999999999645E-2</v>
      </c>
      <c r="N454" s="2">
        <f t="shared" ref="N454:N517" ca="1" si="104">IF(M454&lt;&gt;"",L454/M454,"")</f>
        <v>1.4999999999999911</v>
      </c>
      <c r="O454" s="10">
        <f t="shared" ref="O454:O517" ca="1" si="105">IF(N454&lt;&gt;"",INDIRECT(K454)-N454*INDIRECT(I454),"")</f>
        <v>26.065000000000129</v>
      </c>
      <c r="P454" s="2">
        <f t="shared" ref="P454:P517" ca="1" si="106">IF(O454&lt;&gt;"",N454*F454+O454,"")</f>
        <v>47.215000000000003</v>
      </c>
      <c r="R454" s="1">
        <f t="shared" ref="R454:R517" ca="1" si="107">F454</f>
        <v>14.1</v>
      </c>
      <c r="S454" s="2">
        <f t="shared" ref="S454:S517" ca="1" si="108">P454</f>
        <v>47.215000000000003</v>
      </c>
      <c r="AL454" s="1"/>
      <c r="AM454" s="2"/>
    </row>
    <row r="455" spans="2:39" x14ac:dyDescent="0.2">
      <c r="B455">
        <v>14.29</v>
      </c>
      <c r="C455">
        <v>47.35</v>
      </c>
      <c r="D455" s="13">
        <f ca="1">IF(B455&lt;&gt;"",TRUNC(B455-Analyse!$AP$8,2),"")</f>
        <v>14.19</v>
      </c>
      <c r="F455" s="1">
        <f t="shared" ref="F455:F518" ca="1" si="109">IF(B455&lt;&gt;"",ROUND(F454+0.1,1),"")</f>
        <v>14.2</v>
      </c>
      <c r="G455" s="12">
        <f ca="1">IF(F455&lt;&gt;"",ROW($D$5)+MATCH(F455,INDIRECT(Analyse!$AR$8):INDIRECT(Analyse!$AS$8)),"")</f>
        <v>456</v>
      </c>
      <c r="H455" s="1" t="str">
        <f t="shared" ca="1" si="98"/>
        <v>D456</v>
      </c>
      <c r="I455" s="1" t="str">
        <f t="shared" ca="1" si="99"/>
        <v>D455</v>
      </c>
      <c r="J455" s="1" t="str">
        <f t="shared" ca="1" si="100"/>
        <v>C456</v>
      </c>
      <c r="K455" s="1" t="str">
        <f t="shared" ca="1" si="101"/>
        <v>C455</v>
      </c>
      <c r="L455" s="10">
        <f t="shared" ca="1" si="102"/>
        <v>-0.29999999999999716</v>
      </c>
      <c r="M455" s="10">
        <f t="shared" ca="1" si="103"/>
        <v>-0.12000000000000099</v>
      </c>
      <c r="N455" s="2">
        <f t="shared" ca="1" si="104"/>
        <v>2.4999999999999556</v>
      </c>
      <c r="O455" s="10">
        <f t="shared" ca="1" si="105"/>
        <v>11.875000000000632</v>
      </c>
      <c r="P455" s="2">
        <f t="shared" ca="1" si="106"/>
        <v>47.375</v>
      </c>
      <c r="R455" s="1">
        <f t="shared" ca="1" si="107"/>
        <v>14.2</v>
      </c>
      <c r="S455" s="2">
        <f t="shared" ca="1" si="108"/>
        <v>47.375</v>
      </c>
      <c r="AL455" s="1"/>
      <c r="AM455" s="2"/>
    </row>
    <row r="456" spans="2:39" x14ac:dyDescent="0.2">
      <c r="B456">
        <v>14.41</v>
      </c>
      <c r="C456">
        <v>47.65</v>
      </c>
      <c r="D456" s="13">
        <f ca="1">IF(B456&lt;&gt;"",TRUNC(B456-Analyse!$AP$8,2),"")</f>
        <v>14.31</v>
      </c>
      <c r="F456" s="1">
        <f t="shared" ca="1" si="109"/>
        <v>14.3</v>
      </c>
      <c r="G456" s="12">
        <f ca="1">IF(F456&lt;&gt;"",ROW($D$5)+MATCH(F456,INDIRECT(Analyse!$AR$8):INDIRECT(Analyse!$AS$8)),"")</f>
        <v>456</v>
      </c>
      <c r="H456" s="1" t="str">
        <f t="shared" ca="1" si="98"/>
        <v>D456</v>
      </c>
      <c r="I456" s="1" t="str">
        <f t="shared" ca="1" si="99"/>
        <v>D455</v>
      </c>
      <c r="J456" s="1" t="str">
        <f t="shared" ca="1" si="100"/>
        <v>C456</v>
      </c>
      <c r="K456" s="1" t="str">
        <f t="shared" ca="1" si="101"/>
        <v>C455</v>
      </c>
      <c r="L456" s="10">
        <f t="shared" ca="1" si="102"/>
        <v>-0.29999999999999716</v>
      </c>
      <c r="M456" s="10">
        <f t="shared" ca="1" si="103"/>
        <v>-0.12000000000000099</v>
      </c>
      <c r="N456" s="2">
        <f t="shared" ca="1" si="104"/>
        <v>2.4999999999999556</v>
      </c>
      <c r="O456" s="10">
        <f t="shared" ca="1" si="105"/>
        <v>11.875000000000632</v>
      </c>
      <c r="P456" s="2">
        <f t="shared" ca="1" si="106"/>
        <v>47.625</v>
      </c>
      <c r="R456" s="1">
        <f t="shared" ca="1" si="107"/>
        <v>14.3</v>
      </c>
      <c r="S456" s="2">
        <f t="shared" ca="1" si="108"/>
        <v>47.625</v>
      </c>
      <c r="AL456" s="1"/>
      <c r="AM456" s="2"/>
    </row>
    <row r="457" spans="2:39" x14ac:dyDescent="0.2">
      <c r="B457">
        <v>14.5</v>
      </c>
      <c r="C457">
        <v>47.37</v>
      </c>
      <c r="D457" s="13">
        <f ca="1">IF(B457&lt;&gt;"",TRUNC(B457-Analyse!$AP$8,2),"")</f>
        <v>14.4</v>
      </c>
      <c r="F457" s="1">
        <f t="shared" ca="1" si="109"/>
        <v>14.4</v>
      </c>
      <c r="G457" s="12">
        <f ca="1">IF(F457&lt;&gt;"",ROW($D$5)+MATCH(F457,INDIRECT(Analyse!$AR$8):INDIRECT(Analyse!$AS$8)),"")</f>
        <v>458</v>
      </c>
      <c r="H457" s="1" t="str">
        <f t="shared" ca="1" si="98"/>
        <v>D458</v>
      </c>
      <c r="I457" s="1" t="str">
        <f t="shared" ca="1" si="99"/>
        <v>D457</v>
      </c>
      <c r="J457" s="1" t="str">
        <f t="shared" ca="1" si="100"/>
        <v>C458</v>
      </c>
      <c r="K457" s="1" t="str">
        <f t="shared" ca="1" si="101"/>
        <v>C457</v>
      </c>
      <c r="L457" s="10">
        <f t="shared" ca="1" si="102"/>
        <v>0.17999999999999972</v>
      </c>
      <c r="M457" s="10">
        <f t="shared" ca="1" si="103"/>
        <v>-8.9999999999999858E-2</v>
      </c>
      <c r="N457" s="2">
        <f t="shared" ca="1" si="104"/>
        <v>-2</v>
      </c>
      <c r="O457" s="10">
        <f t="shared" ca="1" si="105"/>
        <v>76.17</v>
      </c>
      <c r="P457" s="2">
        <f t="shared" ca="1" si="106"/>
        <v>47.370000000000005</v>
      </c>
      <c r="R457" s="1">
        <f t="shared" ca="1" si="107"/>
        <v>14.4</v>
      </c>
      <c r="S457" s="2">
        <f t="shared" ca="1" si="108"/>
        <v>47.370000000000005</v>
      </c>
      <c r="AL457" s="1"/>
      <c r="AM457" s="2"/>
    </row>
    <row r="458" spans="2:39" x14ac:dyDescent="0.2">
      <c r="B458">
        <v>14.59</v>
      </c>
      <c r="C458">
        <v>47.19</v>
      </c>
      <c r="D458" s="13">
        <f ca="1">IF(B458&lt;&gt;"",TRUNC(B458-Analyse!$AP$8,2),"")</f>
        <v>14.49</v>
      </c>
      <c r="F458" s="1">
        <f t="shared" ca="1" si="109"/>
        <v>14.5</v>
      </c>
      <c r="G458" s="12">
        <f ca="1">IF(F458&lt;&gt;"",ROW($D$5)+MATCH(F458,INDIRECT(Analyse!$AR$8):INDIRECT(Analyse!$AS$8)),"")</f>
        <v>459</v>
      </c>
      <c r="H458" s="1" t="str">
        <f t="shared" ca="1" si="98"/>
        <v>D459</v>
      </c>
      <c r="I458" s="1" t="str">
        <f t="shared" ca="1" si="99"/>
        <v>D458</v>
      </c>
      <c r="J458" s="1" t="str">
        <f t="shared" ca="1" si="100"/>
        <v>C459</v>
      </c>
      <c r="K458" s="1" t="str">
        <f t="shared" ca="1" si="101"/>
        <v>C458</v>
      </c>
      <c r="L458" s="10">
        <f t="shared" ca="1" si="102"/>
        <v>-0.34000000000000341</v>
      </c>
      <c r="M458" s="10">
        <f t="shared" ca="1" si="103"/>
        <v>-0.10999999999999943</v>
      </c>
      <c r="N458" s="2">
        <f t="shared" ca="1" si="104"/>
        <v>3.0909090909091379</v>
      </c>
      <c r="O458" s="10">
        <f t="shared" ca="1" si="105"/>
        <v>2.4027272727265867</v>
      </c>
      <c r="P458" s="2">
        <f t="shared" ca="1" si="106"/>
        <v>47.220909090909089</v>
      </c>
      <c r="R458" s="1">
        <f t="shared" ca="1" si="107"/>
        <v>14.5</v>
      </c>
      <c r="S458" s="2">
        <f t="shared" ca="1" si="108"/>
        <v>47.220909090909089</v>
      </c>
      <c r="AL458" s="1"/>
      <c r="AM458" s="2"/>
    </row>
    <row r="459" spans="2:39" x14ac:dyDescent="0.2">
      <c r="B459">
        <v>14.7</v>
      </c>
      <c r="C459">
        <v>47.53</v>
      </c>
      <c r="D459" s="13">
        <f ca="1">IF(B459&lt;&gt;"",TRUNC(B459-Analyse!$AP$8,2),"")</f>
        <v>14.6</v>
      </c>
      <c r="F459" s="1">
        <f t="shared" ca="1" si="109"/>
        <v>14.6</v>
      </c>
      <c r="G459" s="12">
        <f ca="1">IF(F459&lt;&gt;"",ROW($D$5)+MATCH(F459,INDIRECT(Analyse!$AR$8):INDIRECT(Analyse!$AS$8)),"")</f>
        <v>460</v>
      </c>
      <c r="H459" s="1" t="str">
        <f t="shared" ca="1" si="98"/>
        <v>D460</v>
      </c>
      <c r="I459" s="1" t="str">
        <f t="shared" ca="1" si="99"/>
        <v>D459</v>
      </c>
      <c r="J459" s="1" t="str">
        <f t="shared" ca="1" si="100"/>
        <v>C460</v>
      </c>
      <c r="K459" s="1" t="str">
        <f t="shared" ca="1" si="101"/>
        <v>C459</v>
      </c>
      <c r="L459" s="10">
        <f t="shared" ca="1" si="102"/>
        <v>0.42000000000000171</v>
      </c>
      <c r="M459" s="10">
        <f t="shared" ca="1" si="103"/>
        <v>-8.9999999999999858E-2</v>
      </c>
      <c r="N459" s="2">
        <f t="shared" ca="1" si="104"/>
        <v>-4.6666666666666927</v>
      </c>
      <c r="O459" s="10">
        <f t="shared" ca="1" si="105"/>
        <v>115.66333333333371</v>
      </c>
      <c r="P459" s="2">
        <f t="shared" ca="1" si="106"/>
        <v>47.53</v>
      </c>
      <c r="R459" s="1">
        <f t="shared" ca="1" si="107"/>
        <v>14.6</v>
      </c>
      <c r="S459" s="2">
        <f t="shared" ca="1" si="108"/>
        <v>47.53</v>
      </c>
      <c r="AL459" s="1"/>
      <c r="AM459" s="2"/>
    </row>
    <row r="460" spans="2:39" x14ac:dyDescent="0.2">
      <c r="B460">
        <v>14.79</v>
      </c>
      <c r="C460">
        <v>47.11</v>
      </c>
      <c r="D460" s="13">
        <f ca="1">IF(B460&lt;&gt;"",TRUNC(B460-Analyse!$AP$8,2),"")</f>
        <v>14.69</v>
      </c>
      <c r="F460" s="1">
        <f t="shared" ca="1" si="109"/>
        <v>14.7</v>
      </c>
      <c r="G460" s="12">
        <f ca="1">IF(F460&lt;&gt;"",ROW($D$5)+MATCH(F460,INDIRECT(Analyse!$AR$8):INDIRECT(Analyse!$AS$8)),"")</f>
        <v>461</v>
      </c>
      <c r="H460" s="1" t="str">
        <f t="shared" ca="1" si="98"/>
        <v>D461</v>
      </c>
      <c r="I460" s="1" t="str">
        <f t="shared" ca="1" si="99"/>
        <v>D460</v>
      </c>
      <c r="J460" s="1" t="str">
        <f t="shared" ca="1" si="100"/>
        <v>C461</v>
      </c>
      <c r="K460" s="1" t="str">
        <f t="shared" ca="1" si="101"/>
        <v>C460</v>
      </c>
      <c r="L460" s="10">
        <f t="shared" ca="1" si="102"/>
        <v>-0.32999999999999829</v>
      </c>
      <c r="M460" s="10">
        <f t="shared" ca="1" si="103"/>
        <v>-9.9999999999999645E-2</v>
      </c>
      <c r="N460" s="2">
        <f t="shared" ca="1" si="104"/>
        <v>3.2999999999999945</v>
      </c>
      <c r="O460" s="10">
        <f t="shared" ca="1" si="105"/>
        <v>-1.3669999999999192</v>
      </c>
      <c r="P460" s="2">
        <f t="shared" ca="1" si="106"/>
        <v>47.143000000000001</v>
      </c>
      <c r="R460" s="1">
        <f t="shared" ca="1" si="107"/>
        <v>14.7</v>
      </c>
      <c r="S460" s="2">
        <f t="shared" ca="1" si="108"/>
        <v>47.143000000000001</v>
      </c>
      <c r="AL460" s="1"/>
      <c r="AM460" s="2"/>
    </row>
    <row r="461" spans="2:39" x14ac:dyDescent="0.2">
      <c r="B461">
        <v>14.89</v>
      </c>
      <c r="C461">
        <v>47.44</v>
      </c>
      <c r="D461" s="13">
        <f ca="1">IF(B461&lt;&gt;"",TRUNC(B461-Analyse!$AP$8,2),"")</f>
        <v>14.79</v>
      </c>
      <c r="F461" s="1">
        <f t="shared" ca="1" si="109"/>
        <v>14.8</v>
      </c>
      <c r="G461" s="12">
        <f ca="1">IF(F461&lt;&gt;"",ROW($D$5)+MATCH(F461,INDIRECT(Analyse!$AR$8):INDIRECT(Analyse!$AS$8)),"")</f>
        <v>462</v>
      </c>
      <c r="H461" s="1" t="str">
        <f t="shared" ca="1" si="98"/>
        <v>D462</v>
      </c>
      <c r="I461" s="1" t="str">
        <f t="shared" ca="1" si="99"/>
        <v>D461</v>
      </c>
      <c r="J461" s="1" t="str">
        <f t="shared" ca="1" si="100"/>
        <v>C462</v>
      </c>
      <c r="K461" s="1" t="str">
        <f t="shared" ca="1" si="101"/>
        <v>C461</v>
      </c>
      <c r="L461" s="10">
        <f t="shared" ca="1" si="102"/>
        <v>0.14000000000000057</v>
      </c>
      <c r="M461" s="10">
        <f t="shared" ca="1" si="103"/>
        <v>-0.11000000000000121</v>
      </c>
      <c r="N461" s="2">
        <f t="shared" ca="1" si="104"/>
        <v>-1.2727272727272638</v>
      </c>
      <c r="O461" s="10">
        <f t="shared" ca="1" si="105"/>
        <v>66.263636363636223</v>
      </c>
      <c r="P461" s="2">
        <f t="shared" ca="1" si="106"/>
        <v>47.427272727272722</v>
      </c>
      <c r="R461" s="1">
        <f t="shared" ca="1" si="107"/>
        <v>14.8</v>
      </c>
      <c r="S461" s="2">
        <f t="shared" ca="1" si="108"/>
        <v>47.427272727272722</v>
      </c>
      <c r="AL461" s="1"/>
      <c r="AM461" s="2"/>
    </row>
    <row r="462" spans="2:39" x14ac:dyDescent="0.2">
      <c r="B462">
        <v>15</v>
      </c>
      <c r="C462">
        <v>47.3</v>
      </c>
      <c r="D462" s="13">
        <f ca="1">IF(B462&lt;&gt;"",TRUNC(B462-Analyse!$AP$8,2),"")</f>
        <v>14.9</v>
      </c>
      <c r="F462" s="1">
        <f t="shared" ca="1" si="109"/>
        <v>14.9</v>
      </c>
      <c r="G462" s="12">
        <f ca="1">IF(F462&lt;&gt;"",ROW($D$5)+MATCH(F462,INDIRECT(Analyse!$AR$8):INDIRECT(Analyse!$AS$8)),"")</f>
        <v>463</v>
      </c>
      <c r="H462" s="1" t="str">
        <f t="shared" ca="1" si="98"/>
        <v>D463</v>
      </c>
      <c r="I462" s="1" t="str">
        <f t="shared" ca="1" si="99"/>
        <v>D462</v>
      </c>
      <c r="J462" s="1" t="str">
        <f t="shared" ca="1" si="100"/>
        <v>C463</v>
      </c>
      <c r="K462" s="1" t="str">
        <f t="shared" ca="1" si="101"/>
        <v>C462</v>
      </c>
      <c r="L462" s="10">
        <f t="shared" ca="1" si="102"/>
        <v>0.40999999999999659</v>
      </c>
      <c r="M462" s="10">
        <f t="shared" ca="1" si="103"/>
        <v>-9.9999999999999645E-2</v>
      </c>
      <c r="N462" s="2">
        <f t="shared" ca="1" si="104"/>
        <v>-4.0999999999999801</v>
      </c>
      <c r="O462" s="10">
        <f t="shared" ca="1" si="105"/>
        <v>108.3899999999997</v>
      </c>
      <c r="P462" s="2">
        <f t="shared" ca="1" si="106"/>
        <v>47.3</v>
      </c>
      <c r="R462" s="1">
        <f t="shared" ca="1" si="107"/>
        <v>14.9</v>
      </c>
      <c r="S462" s="2">
        <f t="shared" ca="1" si="108"/>
        <v>47.3</v>
      </c>
      <c r="AL462" s="1"/>
      <c r="AM462" s="2"/>
    </row>
    <row r="463" spans="2:39" x14ac:dyDescent="0.2">
      <c r="B463">
        <v>15.1</v>
      </c>
      <c r="C463">
        <v>46.89</v>
      </c>
      <c r="D463" s="13">
        <f ca="1">IF(B463&lt;&gt;"",TRUNC(B463-Analyse!$AP$8,2),"")</f>
        <v>15</v>
      </c>
      <c r="F463" s="1">
        <f t="shared" ca="1" si="109"/>
        <v>15</v>
      </c>
      <c r="G463" s="12">
        <f ca="1">IF(F463&lt;&gt;"",ROW($D$5)+MATCH(F463,INDIRECT(Analyse!$AR$8):INDIRECT(Analyse!$AS$8)),"")</f>
        <v>464</v>
      </c>
      <c r="H463" s="1" t="str">
        <f t="shared" ca="1" si="98"/>
        <v>D464</v>
      </c>
      <c r="I463" s="1" t="str">
        <f t="shared" ca="1" si="99"/>
        <v>D463</v>
      </c>
      <c r="J463" s="1" t="str">
        <f t="shared" ca="1" si="100"/>
        <v>C464</v>
      </c>
      <c r="K463" s="1" t="str">
        <f t="shared" ca="1" si="101"/>
        <v>C463</v>
      </c>
      <c r="L463" s="10">
        <f t="shared" ca="1" si="102"/>
        <v>-8.9999999999996305E-2</v>
      </c>
      <c r="M463" s="10">
        <f t="shared" ca="1" si="103"/>
        <v>-8.9999999999999858E-2</v>
      </c>
      <c r="N463" s="2">
        <f t="shared" ca="1" si="104"/>
        <v>0.99999999999996048</v>
      </c>
      <c r="O463" s="10">
        <f t="shared" ca="1" si="105"/>
        <v>31.890000000000594</v>
      </c>
      <c r="P463" s="2">
        <f t="shared" ca="1" si="106"/>
        <v>46.89</v>
      </c>
      <c r="R463" s="1">
        <f t="shared" ca="1" si="107"/>
        <v>15</v>
      </c>
      <c r="S463" s="2">
        <f t="shared" ca="1" si="108"/>
        <v>46.89</v>
      </c>
      <c r="AL463" s="1"/>
      <c r="AM463" s="2"/>
    </row>
    <row r="464" spans="2:39" x14ac:dyDescent="0.2">
      <c r="B464">
        <v>15.19</v>
      </c>
      <c r="C464">
        <v>46.98</v>
      </c>
      <c r="D464" s="13">
        <f ca="1">IF(B464&lt;&gt;"",TRUNC(B464-Analyse!$AP$8,2),"")</f>
        <v>15.09</v>
      </c>
      <c r="F464" s="1">
        <f t="shared" ca="1" si="109"/>
        <v>15.1</v>
      </c>
      <c r="G464" s="12">
        <f ca="1">IF(F464&lt;&gt;"",ROW($D$5)+MATCH(F464,INDIRECT(Analyse!$AR$8):INDIRECT(Analyse!$AS$8)),"")</f>
        <v>465</v>
      </c>
      <c r="H464" s="1" t="str">
        <f t="shared" ca="1" si="98"/>
        <v>D465</v>
      </c>
      <c r="I464" s="1" t="str">
        <f t="shared" ca="1" si="99"/>
        <v>D464</v>
      </c>
      <c r="J464" s="1" t="str">
        <f t="shared" ca="1" si="100"/>
        <v>C465</v>
      </c>
      <c r="K464" s="1" t="str">
        <f t="shared" ca="1" si="101"/>
        <v>C464</v>
      </c>
      <c r="L464" s="10">
        <f t="shared" ca="1" si="102"/>
        <v>0.14999999999999858</v>
      </c>
      <c r="M464" s="10">
        <f t="shared" ca="1" si="103"/>
        <v>-0.10999999999999943</v>
      </c>
      <c r="N464" s="2">
        <f t="shared" ca="1" si="104"/>
        <v>-1.3636363636363578</v>
      </c>
      <c r="O464" s="10">
        <f t="shared" ca="1" si="105"/>
        <v>67.557272727272633</v>
      </c>
      <c r="P464" s="2">
        <f t="shared" ca="1" si="106"/>
        <v>46.966363636363631</v>
      </c>
      <c r="R464" s="1">
        <f t="shared" ca="1" si="107"/>
        <v>15.1</v>
      </c>
      <c r="S464" s="2">
        <f t="shared" ca="1" si="108"/>
        <v>46.966363636363631</v>
      </c>
      <c r="AL464" s="1"/>
      <c r="AM464" s="2"/>
    </row>
    <row r="465" spans="2:39" x14ac:dyDescent="0.2">
      <c r="B465">
        <v>15.3</v>
      </c>
      <c r="C465">
        <v>46.83</v>
      </c>
      <c r="D465" s="13">
        <f ca="1">IF(B465&lt;&gt;"",TRUNC(B465-Analyse!$AP$8,2),"")</f>
        <v>15.2</v>
      </c>
      <c r="F465" s="1">
        <f t="shared" ca="1" si="109"/>
        <v>15.2</v>
      </c>
      <c r="G465" s="12">
        <f ca="1">IF(F465&lt;&gt;"",ROW($D$5)+MATCH(F465,INDIRECT(Analyse!$AR$8):INDIRECT(Analyse!$AS$8)),"")</f>
        <v>466</v>
      </c>
      <c r="H465" s="1" t="str">
        <f t="shared" ca="1" si="98"/>
        <v>D466</v>
      </c>
      <c r="I465" s="1" t="str">
        <f t="shared" ca="1" si="99"/>
        <v>D465</v>
      </c>
      <c r="J465" s="1" t="str">
        <f t="shared" ca="1" si="100"/>
        <v>C466</v>
      </c>
      <c r="K465" s="1" t="str">
        <f t="shared" ca="1" si="101"/>
        <v>C465</v>
      </c>
      <c r="L465" s="10">
        <f t="shared" ca="1" si="102"/>
        <v>0</v>
      </c>
      <c r="M465" s="10">
        <f t="shared" ca="1" si="103"/>
        <v>-8.9999999999999858E-2</v>
      </c>
      <c r="N465" s="2">
        <f t="shared" ca="1" si="104"/>
        <v>0</v>
      </c>
      <c r="O465" s="10">
        <f t="shared" ca="1" si="105"/>
        <v>46.83</v>
      </c>
      <c r="P465" s="2">
        <f t="shared" ca="1" si="106"/>
        <v>46.83</v>
      </c>
      <c r="R465" s="1">
        <f t="shared" ca="1" si="107"/>
        <v>15.2</v>
      </c>
      <c r="S465" s="2">
        <f t="shared" ca="1" si="108"/>
        <v>46.83</v>
      </c>
      <c r="AL465" s="1"/>
      <c r="AM465" s="2"/>
    </row>
    <row r="466" spans="2:39" x14ac:dyDescent="0.2">
      <c r="B466">
        <v>15.39</v>
      </c>
      <c r="C466">
        <v>46.83</v>
      </c>
      <c r="D466" s="13">
        <f ca="1">IF(B466&lt;&gt;"",TRUNC(B466-Analyse!$AP$8,2),"")</f>
        <v>15.29</v>
      </c>
      <c r="F466" s="1">
        <f t="shared" ca="1" si="109"/>
        <v>15.3</v>
      </c>
      <c r="G466" s="12">
        <f ca="1">IF(F466&lt;&gt;"",ROW($D$5)+MATCH(F466,INDIRECT(Analyse!$AR$8):INDIRECT(Analyse!$AS$8)),"")</f>
        <v>467</v>
      </c>
      <c r="H466" s="1" t="str">
        <f t="shared" ca="1" si="98"/>
        <v>D467</v>
      </c>
      <c r="I466" s="1" t="str">
        <f t="shared" ca="1" si="99"/>
        <v>D466</v>
      </c>
      <c r="J466" s="1" t="str">
        <f t="shared" ca="1" si="100"/>
        <v>C467</v>
      </c>
      <c r="K466" s="1" t="str">
        <f t="shared" ca="1" si="101"/>
        <v>C466</v>
      </c>
      <c r="L466" s="10">
        <f t="shared" ca="1" si="102"/>
        <v>-0.31000000000000227</v>
      </c>
      <c r="M466" s="10">
        <f t="shared" ca="1" si="103"/>
        <v>-0.11000000000000121</v>
      </c>
      <c r="N466" s="2">
        <f t="shared" ca="1" si="104"/>
        <v>2.8181818181818077</v>
      </c>
      <c r="O466" s="10">
        <f t="shared" ca="1" si="105"/>
        <v>3.7400000000001583</v>
      </c>
      <c r="P466" s="2">
        <f t="shared" ca="1" si="106"/>
        <v>46.858181818181819</v>
      </c>
      <c r="R466" s="1">
        <f t="shared" ca="1" si="107"/>
        <v>15.3</v>
      </c>
      <c r="S466" s="2">
        <f t="shared" ca="1" si="108"/>
        <v>46.858181818181819</v>
      </c>
      <c r="AL466" s="1"/>
      <c r="AM466" s="2"/>
    </row>
    <row r="467" spans="2:39" x14ac:dyDescent="0.2">
      <c r="B467">
        <v>15.5</v>
      </c>
      <c r="C467">
        <v>47.14</v>
      </c>
      <c r="D467" s="13">
        <f ca="1">IF(B467&lt;&gt;"",TRUNC(B467-Analyse!$AP$8,2),"")</f>
        <v>15.4</v>
      </c>
      <c r="F467" s="1">
        <f t="shared" ca="1" si="109"/>
        <v>15.4</v>
      </c>
      <c r="G467" s="12">
        <f ca="1">IF(F467&lt;&gt;"",ROW($D$5)+MATCH(F467,INDIRECT(Analyse!$AR$8):INDIRECT(Analyse!$AS$8)),"")</f>
        <v>468</v>
      </c>
      <c r="H467" s="1" t="str">
        <f t="shared" ca="1" si="98"/>
        <v>D468</v>
      </c>
      <c r="I467" s="1" t="str">
        <f t="shared" ca="1" si="99"/>
        <v>D467</v>
      </c>
      <c r="J467" s="1" t="str">
        <f t="shared" ca="1" si="100"/>
        <v>C468</v>
      </c>
      <c r="K467" s="1" t="str">
        <f t="shared" ca="1" si="101"/>
        <v>C467</v>
      </c>
      <c r="L467" s="10">
        <f t="shared" ca="1" si="102"/>
        <v>0.13000000000000256</v>
      </c>
      <c r="M467" s="10">
        <f t="shared" ca="1" si="103"/>
        <v>-9.9999999999999645E-2</v>
      </c>
      <c r="N467" s="2">
        <f t="shared" ca="1" si="104"/>
        <v>-1.3000000000000302</v>
      </c>
      <c r="O467" s="10">
        <f t="shared" ca="1" si="105"/>
        <v>67.160000000000466</v>
      </c>
      <c r="P467" s="2">
        <f t="shared" ca="1" si="106"/>
        <v>47.14</v>
      </c>
      <c r="R467" s="1">
        <f t="shared" ca="1" si="107"/>
        <v>15.4</v>
      </c>
      <c r="S467" s="2">
        <f t="shared" ca="1" si="108"/>
        <v>47.14</v>
      </c>
      <c r="AL467" s="1"/>
      <c r="AM467" s="2"/>
    </row>
    <row r="468" spans="2:39" x14ac:dyDescent="0.2">
      <c r="B468">
        <v>15.6</v>
      </c>
      <c r="C468">
        <v>47.01</v>
      </c>
      <c r="D468" s="13">
        <f ca="1">IF(B468&lt;&gt;"",TRUNC(B468-Analyse!$AP$8,2),"")</f>
        <v>15.5</v>
      </c>
      <c r="F468" s="1">
        <f t="shared" ca="1" si="109"/>
        <v>15.5</v>
      </c>
      <c r="G468" s="12">
        <f ca="1">IF(F468&lt;&gt;"",ROW($D$5)+MATCH(F468,INDIRECT(Analyse!$AR$8):INDIRECT(Analyse!$AS$8)),"")</f>
        <v>469</v>
      </c>
      <c r="H468" s="1" t="str">
        <f t="shared" ca="1" si="98"/>
        <v>D469</v>
      </c>
      <c r="I468" s="1" t="str">
        <f t="shared" ca="1" si="99"/>
        <v>D468</v>
      </c>
      <c r="J468" s="1" t="str">
        <f t="shared" ca="1" si="100"/>
        <v>C469</v>
      </c>
      <c r="K468" s="1" t="str">
        <f t="shared" ca="1" si="101"/>
        <v>C468</v>
      </c>
      <c r="L468" s="10">
        <f t="shared" ca="1" si="102"/>
        <v>-0.10999999999999943</v>
      </c>
      <c r="M468" s="10">
        <f t="shared" ca="1" si="103"/>
        <v>-0.10999999999999943</v>
      </c>
      <c r="N468" s="2">
        <f t="shared" ca="1" si="104"/>
        <v>1</v>
      </c>
      <c r="O468" s="10">
        <f t="shared" ca="1" si="105"/>
        <v>31.509999999999998</v>
      </c>
      <c r="P468" s="2">
        <f t="shared" ca="1" si="106"/>
        <v>47.01</v>
      </c>
      <c r="R468" s="1">
        <f t="shared" ca="1" si="107"/>
        <v>15.5</v>
      </c>
      <c r="S468" s="2">
        <f t="shared" ca="1" si="108"/>
        <v>47.01</v>
      </c>
      <c r="AL468" s="1"/>
      <c r="AM468" s="2"/>
    </row>
    <row r="469" spans="2:39" x14ac:dyDescent="0.2">
      <c r="B469">
        <v>15.71</v>
      </c>
      <c r="C469">
        <v>47.12</v>
      </c>
      <c r="D469" s="13">
        <f ca="1">IF(B469&lt;&gt;"",TRUNC(B469-Analyse!$AP$8,2),"")</f>
        <v>15.61</v>
      </c>
      <c r="F469" s="1">
        <f t="shared" ca="1" si="109"/>
        <v>15.6</v>
      </c>
      <c r="G469" s="12">
        <f ca="1">IF(F469&lt;&gt;"",ROW($D$5)+MATCH(F469,INDIRECT(Analyse!$AR$8):INDIRECT(Analyse!$AS$8)),"")</f>
        <v>469</v>
      </c>
      <c r="H469" s="1" t="str">
        <f t="shared" ca="1" si="98"/>
        <v>D469</v>
      </c>
      <c r="I469" s="1" t="str">
        <f t="shared" ca="1" si="99"/>
        <v>D468</v>
      </c>
      <c r="J469" s="1" t="str">
        <f t="shared" ca="1" si="100"/>
        <v>C469</v>
      </c>
      <c r="K469" s="1" t="str">
        <f t="shared" ca="1" si="101"/>
        <v>C468</v>
      </c>
      <c r="L469" s="10">
        <f t="shared" ca="1" si="102"/>
        <v>-0.10999999999999943</v>
      </c>
      <c r="M469" s="10">
        <f t="shared" ca="1" si="103"/>
        <v>-0.10999999999999943</v>
      </c>
      <c r="N469" s="2">
        <f t="shared" ca="1" si="104"/>
        <v>1</v>
      </c>
      <c r="O469" s="10">
        <f t="shared" ca="1" si="105"/>
        <v>31.509999999999998</v>
      </c>
      <c r="P469" s="2">
        <f t="shared" ca="1" si="106"/>
        <v>47.11</v>
      </c>
      <c r="R469" s="1">
        <f t="shared" ca="1" si="107"/>
        <v>15.6</v>
      </c>
      <c r="S469" s="2">
        <f t="shared" ca="1" si="108"/>
        <v>47.11</v>
      </c>
      <c r="AL469" s="1"/>
      <c r="AM469" s="2"/>
    </row>
    <row r="470" spans="2:39" x14ac:dyDescent="0.2">
      <c r="B470">
        <v>15.8</v>
      </c>
      <c r="C470">
        <v>46.85</v>
      </c>
      <c r="D470" s="13">
        <f ca="1">IF(B470&lt;&gt;"",TRUNC(B470-Analyse!$AP$8,2),"")</f>
        <v>15.7</v>
      </c>
      <c r="F470" s="1">
        <f t="shared" ca="1" si="109"/>
        <v>15.7</v>
      </c>
      <c r="G470" s="12">
        <f ca="1">IF(F470&lt;&gt;"",ROW($D$5)+MATCH(F470,INDIRECT(Analyse!$AR$8):INDIRECT(Analyse!$AS$8)),"")</f>
        <v>471</v>
      </c>
      <c r="H470" s="1" t="str">
        <f t="shared" ca="1" si="98"/>
        <v>D471</v>
      </c>
      <c r="I470" s="1" t="str">
        <f t="shared" ca="1" si="99"/>
        <v>D470</v>
      </c>
      <c r="J470" s="1" t="str">
        <f t="shared" ca="1" si="100"/>
        <v>C471</v>
      </c>
      <c r="K470" s="1" t="str">
        <f t="shared" ca="1" si="101"/>
        <v>C470</v>
      </c>
      <c r="L470" s="10">
        <f t="shared" ca="1" si="102"/>
        <v>6.0000000000002274E-2</v>
      </c>
      <c r="M470" s="10">
        <f t="shared" ca="1" si="103"/>
        <v>-0.10000000000000142</v>
      </c>
      <c r="N470" s="2">
        <f t="shared" ca="1" si="104"/>
        <v>-0.60000000000001419</v>
      </c>
      <c r="O470" s="10">
        <f t="shared" ca="1" si="105"/>
        <v>56.270000000000223</v>
      </c>
      <c r="P470" s="2">
        <f t="shared" ca="1" si="106"/>
        <v>46.85</v>
      </c>
      <c r="R470" s="1">
        <f t="shared" ca="1" si="107"/>
        <v>15.7</v>
      </c>
      <c r="S470" s="2">
        <f t="shared" ca="1" si="108"/>
        <v>46.85</v>
      </c>
      <c r="AL470" s="1"/>
      <c r="AM470" s="2"/>
    </row>
    <row r="471" spans="2:39" x14ac:dyDescent="0.2">
      <c r="B471">
        <v>15.9</v>
      </c>
      <c r="C471">
        <v>46.79</v>
      </c>
      <c r="D471" s="13">
        <f ca="1">IF(B471&lt;&gt;"",TRUNC(B471-Analyse!$AP$8,2),"")</f>
        <v>15.8</v>
      </c>
      <c r="F471" s="1">
        <f t="shared" ca="1" si="109"/>
        <v>15.8</v>
      </c>
      <c r="G471" s="12">
        <f ca="1">IF(F471&lt;&gt;"",ROW($D$5)+MATCH(F471,INDIRECT(Analyse!$AR$8):INDIRECT(Analyse!$AS$8)),"")</f>
        <v>472</v>
      </c>
      <c r="H471" s="1" t="str">
        <f t="shared" ca="1" si="98"/>
        <v>D472</v>
      </c>
      <c r="I471" s="1" t="str">
        <f t="shared" ca="1" si="99"/>
        <v>D471</v>
      </c>
      <c r="J471" s="1" t="str">
        <f t="shared" ca="1" si="100"/>
        <v>C472</v>
      </c>
      <c r="K471" s="1" t="str">
        <f t="shared" ca="1" si="101"/>
        <v>C471</v>
      </c>
      <c r="L471" s="10">
        <f t="shared" ca="1" si="102"/>
        <v>-9.0000000000003411E-2</v>
      </c>
      <c r="M471" s="10">
        <f t="shared" ca="1" si="103"/>
        <v>-0.10999999999999943</v>
      </c>
      <c r="N471" s="2">
        <f t="shared" ca="1" si="104"/>
        <v>0.81818181818185343</v>
      </c>
      <c r="O471" s="10">
        <f t="shared" ca="1" si="105"/>
        <v>33.862727272726715</v>
      </c>
      <c r="P471" s="2">
        <f t="shared" ca="1" si="106"/>
        <v>46.79</v>
      </c>
      <c r="R471" s="1">
        <f t="shared" ca="1" si="107"/>
        <v>15.8</v>
      </c>
      <c r="S471" s="2">
        <f t="shared" ca="1" si="108"/>
        <v>46.79</v>
      </c>
      <c r="AL471" s="1"/>
      <c r="AM471" s="2"/>
    </row>
    <row r="472" spans="2:39" x14ac:dyDescent="0.2">
      <c r="B472">
        <v>16.010000000000002</v>
      </c>
      <c r="C472">
        <v>46.88</v>
      </c>
      <c r="D472" s="13">
        <f ca="1">IF(B472&lt;&gt;"",TRUNC(B472-Analyse!$AP$8,2),"")</f>
        <v>15.91</v>
      </c>
      <c r="F472" s="1">
        <f t="shared" ca="1" si="109"/>
        <v>15.9</v>
      </c>
      <c r="G472" s="12">
        <f ca="1">IF(F472&lt;&gt;"",ROW($D$5)+MATCH(F472,INDIRECT(Analyse!$AR$8):INDIRECT(Analyse!$AS$8)),"")</f>
        <v>472</v>
      </c>
      <c r="H472" s="1" t="str">
        <f t="shared" ca="1" si="98"/>
        <v>D472</v>
      </c>
      <c r="I472" s="1" t="str">
        <f t="shared" ca="1" si="99"/>
        <v>D471</v>
      </c>
      <c r="J472" s="1" t="str">
        <f t="shared" ca="1" si="100"/>
        <v>C472</v>
      </c>
      <c r="K472" s="1" t="str">
        <f t="shared" ca="1" si="101"/>
        <v>C471</v>
      </c>
      <c r="L472" s="10">
        <f t="shared" ca="1" si="102"/>
        <v>-9.0000000000003411E-2</v>
      </c>
      <c r="M472" s="10">
        <f t="shared" ca="1" si="103"/>
        <v>-0.10999999999999943</v>
      </c>
      <c r="N472" s="2">
        <f t="shared" ca="1" si="104"/>
        <v>0.81818181818185343</v>
      </c>
      <c r="O472" s="10">
        <f t="shared" ca="1" si="105"/>
        <v>33.862727272726715</v>
      </c>
      <c r="P472" s="2">
        <f t="shared" ca="1" si="106"/>
        <v>46.871818181818185</v>
      </c>
      <c r="R472" s="1">
        <f t="shared" ca="1" si="107"/>
        <v>15.9</v>
      </c>
      <c r="S472" s="2">
        <f t="shared" ca="1" si="108"/>
        <v>46.871818181818185</v>
      </c>
      <c r="AL472" s="1"/>
      <c r="AM472" s="2"/>
    </row>
    <row r="473" spans="2:39" x14ac:dyDescent="0.2">
      <c r="B473">
        <v>16.09</v>
      </c>
      <c r="C473">
        <v>46.81</v>
      </c>
      <c r="D473" s="13">
        <f ca="1">IF(B473&lt;&gt;"",TRUNC(B473-Analyse!$AP$8,2),"")</f>
        <v>15.99</v>
      </c>
      <c r="F473" s="1">
        <f t="shared" ca="1" si="109"/>
        <v>16</v>
      </c>
      <c r="G473" s="12">
        <f ca="1">IF(F473&lt;&gt;"",ROW($D$5)+MATCH(F473,INDIRECT(Analyse!$AR$8):INDIRECT(Analyse!$AS$8)),"")</f>
        <v>474</v>
      </c>
      <c r="H473" s="1" t="str">
        <f t="shared" ca="1" si="98"/>
        <v>D474</v>
      </c>
      <c r="I473" s="1" t="str">
        <f t="shared" ca="1" si="99"/>
        <v>D473</v>
      </c>
      <c r="J473" s="1" t="str">
        <f t="shared" ca="1" si="100"/>
        <v>C474</v>
      </c>
      <c r="K473" s="1" t="str">
        <f t="shared" ca="1" si="101"/>
        <v>C473</v>
      </c>
      <c r="L473" s="10">
        <f t="shared" ca="1" si="102"/>
        <v>0.31000000000000227</v>
      </c>
      <c r="M473" s="10">
        <f t="shared" ca="1" si="103"/>
        <v>-0.11000000000000121</v>
      </c>
      <c r="N473" s="2">
        <f t="shared" ca="1" si="104"/>
        <v>-2.8181818181818077</v>
      </c>
      <c r="O473" s="10">
        <f t="shared" ca="1" si="105"/>
        <v>91.872727272727104</v>
      </c>
      <c r="P473" s="2">
        <f t="shared" ca="1" si="106"/>
        <v>46.781818181818181</v>
      </c>
      <c r="R473" s="1">
        <f t="shared" ca="1" si="107"/>
        <v>16</v>
      </c>
      <c r="S473" s="2">
        <f t="shared" ca="1" si="108"/>
        <v>46.781818181818181</v>
      </c>
      <c r="AL473" s="1"/>
      <c r="AM473" s="2"/>
    </row>
    <row r="474" spans="2:39" x14ac:dyDescent="0.2">
      <c r="B474">
        <v>16.2</v>
      </c>
      <c r="C474">
        <v>46.5</v>
      </c>
      <c r="D474" s="13">
        <f ca="1">IF(B474&lt;&gt;"",TRUNC(B474-Analyse!$AP$8,2),"")</f>
        <v>16.100000000000001</v>
      </c>
      <c r="F474" s="1">
        <f t="shared" ca="1" si="109"/>
        <v>16.100000000000001</v>
      </c>
      <c r="G474" s="12">
        <f ca="1">IF(F474&lt;&gt;"",ROW($D$5)+MATCH(F474,INDIRECT(Analyse!$AR$8):INDIRECT(Analyse!$AS$8)),"")</f>
        <v>475</v>
      </c>
      <c r="H474" s="1" t="str">
        <f t="shared" ca="1" si="98"/>
        <v>D475</v>
      </c>
      <c r="I474" s="1" t="str">
        <f t="shared" ca="1" si="99"/>
        <v>D474</v>
      </c>
      <c r="J474" s="1" t="str">
        <f t="shared" ca="1" si="100"/>
        <v>C475</v>
      </c>
      <c r="K474" s="1" t="str">
        <f t="shared" ca="1" si="101"/>
        <v>C474</v>
      </c>
      <c r="L474" s="10">
        <f t="shared" ca="1" si="102"/>
        <v>0</v>
      </c>
      <c r="M474" s="10">
        <f t="shared" ca="1" si="103"/>
        <v>-9.9999999999997868E-2</v>
      </c>
      <c r="N474" s="2">
        <f t="shared" ca="1" si="104"/>
        <v>0</v>
      </c>
      <c r="O474" s="10">
        <f t="shared" ca="1" si="105"/>
        <v>46.5</v>
      </c>
      <c r="P474" s="2">
        <f t="shared" ca="1" si="106"/>
        <v>46.5</v>
      </c>
      <c r="R474" s="1">
        <f t="shared" ca="1" si="107"/>
        <v>16.100000000000001</v>
      </c>
      <c r="S474" s="2">
        <f t="shared" ca="1" si="108"/>
        <v>46.5</v>
      </c>
      <c r="AL474" s="1"/>
      <c r="AM474" s="2"/>
    </row>
    <row r="475" spans="2:39" x14ac:dyDescent="0.2">
      <c r="B475">
        <v>16.3</v>
      </c>
      <c r="C475">
        <v>46.5</v>
      </c>
      <c r="D475" s="13">
        <f ca="1">IF(B475&lt;&gt;"",TRUNC(B475-Analyse!$AP$8,2),"")</f>
        <v>16.2</v>
      </c>
      <c r="F475" s="1">
        <f t="shared" ca="1" si="109"/>
        <v>16.2</v>
      </c>
      <c r="G475" s="12">
        <f ca="1">IF(F475&lt;&gt;"",ROW($D$5)+MATCH(F475,INDIRECT(Analyse!$AR$8):INDIRECT(Analyse!$AS$8)),"")</f>
        <v>476</v>
      </c>
      <c r="H475" s="1" t="str">
        <f t="shared" ca="1" si="98"/>
        <v>D476</v>
      </c>
      <c r="I475" s="1" t="str">
        <f t="shared" ca="1" si="99"/>
        <v>D475</v>
      </c>
      <c r="J475" s="1" t="str">
        <f t="shared" ca="1" si="100"/>
        <v>C476</v>
      </c>
      <c r="K475" s="1" t="str">
        <f t="shared" ca="1" si="101"/>
        <v>C475</v>
      </c>
      <c r="L475" s="10">
        <f t="shared" ca="1" si="102"/>
        <v>0</v>
      </c>
      <c r="M475" s="10">
        <f t="shared" ca="1" si="103"/>
        <v>-0.10000000000000142</v>
      </c>
      <c r="N475" s="2">
        <f t="shared" ca="1" si="104"/>
        <v>0</v>
      </c>
      <c r="O475" s="10">
        <f t="shared" ca="1" si="105"/>
        <v>46.5</v>
      </c>
      <c r="P475" s="2">
        <f t="shared" ca="1" si="106"/>
        <v>46.5</v>
      </c>
      <c r="R475" s="1">
        <f t="shared" ca="1" si="107"/>
        <v>16.2</v>
      </c>
      <c r="S475" s="2">
        <f t="shared" ca="1" si="108"/>
        <v>46.5</v>
      </c>
      <c r="AL475" s="1"/>
      <c r="AM475" s="2"/>
    </row>
    <row r="476" spans="2:39" x14ac:dyDescent="0.2">
      <c r="B476">
        <v>16.399999999999999</v>
      </c>
      <c r="C476">
        <v>46.5</v>
      </c>
      <c r="D476" s="13">
        <f ca="1">IF(B476&lt;&gt;"",TRUNC(B476-Analyse!$AP$8,2),"")</f>
        <v>16.3</v>
      </c>
      <c r="F476" s="1">
        <f t="shared" ca="1" si="109"/>
        <v>16.3</v>
      </c>
      <c r="G476" s="12">
        <f ca="1">IF(F476&lt;&gt;"",ROW($D$5)+MATCH(F476,INDIRECT(Analyse!$AR$8):INDIRECT(Analyse!$AS$8)),"")</f>
        <v>477</v>
      </c>
      <c r="H476" s="1" t="str">
        <f t="shared" ca="1" si="98"/>
        <v>D477</v>
      </c>
      <c r="I476" s="1" t="str">
        <f t="shared" ca="1" si="99"/>
        <v>D476</v>
      </c>
      <c r="J476" s="1" t="str">
        <f t="shared" ca="1" si="100"/>
        <v>C477</v>
      </c>
      <c r="K476" s="1" t="str">
        <f t="shared" ca="1" si="101"/>
        <v>C476</v>
      </c>
      <c r="L476" s="10">
        <f t="shared" ca="1" si="102"/>
        <v>7.0000000000000284E-2</v>
      </c>
      <c r="M476" s="10">
        <f t="shared" ca="1" si="103"/>
        <v>-9.9999999999997868E-2</v>
      </c>
      <c r="N476" s="2">
        <f t="shared" ca="1" si="104"/>
        <v>-0.70000000000001772</v>
      </c>
      <c r="O476" s="10">
        <f t="shared" ca="1" si="105"/>
        <v>57.910000000000288</v>
      </c>
      <c r="P476" s="2">
        <f t="shared" ca="1" si="106"/>
        <v>46.5</v>
      </c>
      <c r="R476" s="1">
        <f t="shared" ca="1" si="107"/>
        <v>16.3</v>
      </c>
      <c r="S476" s="2">
        <f t="shared" ca="1" si="108"/>
        <v>46.5</v>
      </c>
      <c r="AL476" s="1"/>
      <c r="AM476" s="2"/>
    </row>
    <row r="477" spans="2:39" x14ac:dyDescent="0.2">
      <c r="B477">
        <v>16.5</v>
      </c>
      <c r="C477">
        <v>46.43</v>
      </c>
      <c r="D477" s="13">
        <f ca="1">IF(B477&lt;&gt;"",TRUNC(B477-Analyse!$AP$8,2),"")</f>
        <v>16.399999999999999</v>
      </c>
      <c r="F477" s="1">
        <f t="shared" ca="1" si="109"/>
        <v>16.399999999999999</v>
      </c>
      <c r="G477" s="12">
        <f ca="1">IF(F477&lt;&gt;"",ROW($D$5)+MATCH(F477,INDIRECT(Analyse!$AR$8):INDIRECT(Analyse!$AS$8)),"")</f>
        <v>478</v>
      </c>
      <c r="H477" s="1" t="str">
        <f t="shared" ca="1" si="98"/>
        <v>D478</v>
      </c>
      <c r="I477" s="1" t="str">
        <f t="shared" ca="1" si="99"/>
        <v>D477</v>
      </c>
      <c r="J477" s="1" t="str">
        <f t="shared" ca="1" si="100"/>
        <v>C478</v>
      </c>
      <c r="K477" s="1" t="str">
        <f t="shared" ca="1" si="101"/>
        <v>C477</v>
      </c>
      <c r="L477" s="10">
        <f t="shared" ca="1" si="102"/>
        <v>-7.0000000000000284E-2</v>
      </c>
      <c r="M477" s="10">
        <f t="shared" ca="1" si="103"/>
        <v>-0.10000000000000142</v>
      </c>
      <c r="N477" s="2">
        <f t="shared" ca="1" si="104"/>
        <v>0.69999999999999285</v>
      </c>
      <c r="O477" s="10">
        <f t="shared" ca="1" si="105"/>
        <v>34.950000000000117</v>
      </c>
      <c r="P477" s="2">
        <f t="shared" ca="1" si="106"/>
        <v>46.43</v>
      </c>
      <c r="R477" s="1">
        <f t="shared" ca="1" si="107"/>
        <v>16.399999999999999</v>
      </c>
      <c r="S477" s="2">
        <f t="shared" ca="1" si="108"/>
        <v>46.43</v>
      </c>
      <c r="AL477" s="1"/>
      <c r="AM477" s="2"/>
    </row>
    <row r="478" spans="2:39" x14ac:dyDescent="0.2">
      <c r="B478">
        <v>16.600000000000001</v>
      </c>
      <c r="C478">
        <v>46.5</v>
      </c>
      <c r="D478" s="13">
        <f ca="1">IF(B478&lt;&gt;"",TRUNC(B478-Analyse!$AP$8,2),"")</f>
        <v>16.5</v>
      </c>
      <c r="F478" s="1">
        <f t="shared" ca="1" si="109"/>
        <v>16.5</v>
      </c>
      <c r="G478" s="12">
        <f ca="1">IF(F478&lt;&gt;"",ROW($D$5)+MATCH(F478,INDIRECT(Analyse!$AR$8):INDIRECT(Analyse!$AS$8)),"")</f>
        <v>479</v>
      </c>
      <c r="H478" s="1" t="str">
        <f t="shared" ca="1" si="98"/>
        <v>D479</v>
      </c>
      <c r="I478" s="1" t="str">
        <f t="shared" ca="1" si="99"/>
        <v>D478</v>
      </c>
      <c r="J478" s="1" t="str">
        <f t="shared" ca="1" si="100"/>
        <v>C479</v>
      </c>
      <c r="K478" s="1" t="str">
        <f t="shared" ca="1" si="101"/>
        <v>C478</v>
      </c>
      <c r="L478" s="10">
        <f t="shared" ca="1" si="102"/>
        <v>7.0000000000000284E-2</v>
      </c>
      <c r="M478" s="10">
        <f t="shared" ca="1" si="103"/>
        <v>-0.10000000000000142</v>
      </c>
      <c r="N478" s="2">
        <f t="shared" ca="1" si="104"/>
        <v>-0.69999999999999285</v>
      </c>
      <c r="O478" s="10">
        <f t="shared" ca="1" si="105"/>
        <v>58.049999999999883</v>
      </c>
      <c r="P478" s="2">
        <f t="shared" ca="1" si="106"/>
        <v>46.5</v>
      </c>
      <c r="R478" s="1">
        <f t="shared" ca="1" si="107"/>
        <v>16.5</v>
      </c>
      <c r="S478" s="2">
        <f t="shared" ca="1" si="108"/>
        <v>46.5</v>
      </c>
      <c r="AL478" s="1"/>
      <c r="AM478" s="2"/>
    </row>
    <row r="479" spans="2:39" x14ac:dyDescent="0.2">
      <c r="B479">
        <v>16.7</v>
      </c>
      <c r="C479">
        <v>46.43</v>
      </c>
      <c r="D479" s="13">
        <f ca="1">IF(B479&lt;&gt;"",TRUNC(B479-Analyse!$AP$8,2),"")</f>
        <v>16.600000000000001</v>
      </c>
      <c r="F479" s="1">
        <f t="shared" ca="1" si="109"/>
        <v>16.600000000000001</v>
      </c>
      <c r="G479" s="12">
        <f ca="1">IF(F479&lt;&gt;"",ROW($D$5)+MATCH(F479,INDIRECT(Analyse!$AR$8):INDIRECT(Analyse!$AS$8)),"")</f>
        <v>480</v>
      </c>
      <c r="H479" s="1" t="str">
        <f t="shared" ca="1" si="98"/>
        <v>D480</v>
      </c>
      <c r="I479" s="1" t="str">
        <f t="shared" ca="1" si="99"/>
        <v>D479</v>
      </c>
      <c r="J479" s="1" t="str">
        <f t="shared" ca="1" si="100"/>
        <v>C480</v>
      </c>
      <c r="K479" s="1" t="str">
        <f t="shared" ca="1" si="101"/>
        <v>C479</v>
      </c>
      <c r="L479" s="10">
        <f t="shared" ca="1" si="102"/>
        <v>-3.9999999999999147E-2</v>
      </c>
      <c r="M479" s="10">
        <f t="shared" ca="1" si="103"/>
        <v>-9.9999999999997868E-2</v>
      </c>
      <c r="N479" s="2">
        <f t="shared" ca="1" si="104"/>
        <v>0.4</v>
      </c>
      <c r="O479" s="10">
        <f t="shared" ca="1" si="105"/>
        <v>39.79</v>
      </c>
      <c r="P479" s="2">
        <f t="shared" ca="1" si="106"/>
        <v>46.43</v>
      </c>
      <c r="R479" s="1">
        <f t="shared" ca="1" si="107"/>
        <v>16.600000000000001</v>
      </c>
      <c r="S479" s="2">
        <f t="shared" ca="1" si="108"/>
        <v>46.43</v>
      </c>
      <c r="AL479" s="1"/>
      <c r="AM479" s="2"/>
    </row>
    <row r="480" spans="2:39" x14ac:dyDescent="0.2">
      <c r="B480">
        <v>16.8</v>
      </c>
      <c r="C480">
        <v>46.47</v>
      </c>
      <c r="D480" s="13">
        <f ca="1">IF(B480&lt;&gt;"",TRUNC(B480-Analyse!$AP$8,2),"")</f>
        <v>16.7</v>
      </c>
      <c r="F480" s="1">
        <f t="shared" ca="1" si="109"/>
        <v>16.7</v>
      </c>
      <c r="G480" s="12">
        <f ca="1">IF(F480&lt;&gt;"",ROW($D$5)+MATCH(F480,INDIRECT(Analyse!$AR$8):INDIRECT(Analyse!$AS$8)),"")</f>
        <v>481</v>
      </c>
      <c r="H480" s="1" t="str">
        <f t="shared" ca="1" si="98"/>
        <v>D481</v>
      </c>
      <c r="I480" s="1" t="str">
        <f t="shared" ca="1" si="99"/>
        <v>D480</v>
      </c>
      <c r="J480" s="1" t="str">
        <f t="shared" ca="1" si="100"/>
        <v>C481</v>
      </c>
      <c r="K480" s="1" t="str">
        <f t="shared" ca="1" si="101"/>
        <v>C480</v>
      </c>
      <c r="L480" s="10">
        <f t="shared" ca="1" si="102"/>
        <v>0.10000000000000142</v>
      </c>
      <c r="M480" s="10">
        <f t="shared" ca="1" si="103"/>
        <v>-0.10000000000000142</v>
      </c>
      <c r="N480" s="2">
        <f t="shared" ca="1" si="104"/>
        <v>-1</v>
      </c>
      <c r="O480" s="10">
        <f t="shared" ca="1" si="105"/>
        <v>63.17</v>
      </c>
      <c r="P480" s="2">
        <f t="shared" ca="1" si="106"/>
        <v>46.47</v>
      </c>
      <c r="R480" s="1">
        <f t="shared" ca="1" si="107"/>
        <v>16.7</v>
      </c>
      <c r="S480" s="2">
        <f t="shared" ca="1" si="108"/>
        <v>46.47</v>
      </c>
      <c r="AL480" s="1"/>
      <c r="AM480" s="2"/>
    </row>
    <row r="481" spans="2:39" x14ac:dyDescent="0.2">
      <c r="B481">
        <v>16.899999999999999</v>
      </c>
      <c r="C481">
        <v>46.37</v>
      </c>
      <c r="D481" s="13">
        <f ca="1">IF(B481&lt;&gt;"",TRUNC(B481-Analyse!$AP$8,2),"")</f>
        <v>16.8</v>
      </c>
      <c r="F481" s="1">
        <f t="shared" ca="1" si="109"/>
        <v>16.8</v>
      </c>
      <c r="G481" s="12">
        <f ca="1">IF(F481&lt;&gt;"",ROW($D$5)+MATCH(F481,INDIRECT(Analyse!$AR$8):INDIRECT(Analyse!$AS$8)),"")</f>
        <v>482</v>
      </c>
      <c r="H481" s="1" t="str">
        <f t="shared" ca="1" si="98"/>
        <v>D482</v>
      </c>
      <c r="I481" s="1" t="str">
        <f t="shared" ca="1" si="99"/>
        <v>D481</v>
      </c>
      <c r="J481" s="1" t="str">
        <f t="shared" ca="1" si="100"/>
        <v>C482</v>
      </c>
      <c r="K481" s="1" t="str">
        <f t="shared" ca="1" si="101"/>
        <v>C481</v>
      </c>
      <c r="L481" s="10">
        <f t="shared" ca="1" si="102"/>
        <v>-3.0000000000001137E-2</v>
      </c>
      <c r="M481" s="10">
        <f t="shared" ca="1" si="103"/>
        <v>-9.9999999999997868E-2</v>
      </c>
      <c r="N481" s="2">
        <f t="shared" ca="1" si="104"/>
        <v>0.30000000000001775</v>
      </c>
      <c r="O481" s="10">
        <f t="shared" ca="1" si="105"/>
        <v>41.3299999999997</v>
      </c>
      <c r="P481" s="2">
        <f t="shared" ca="1" si="106"/>
        <v>46.37</v>
      </c>
      <c r="R481" s="1">
        <f t="shared" ca="1" si="107"/>
        <v>16.8</v>
      </c>
      <c r="S481" s="2">
        <f t="shared" ca="1" si="108"/>
        <v>46.37</v>
      </c>
      <c r="AL481" s="1"/>
      <c r="AM481" s="2"/>
    </row>
    <row r="482" spans="2:39" x14ac:dyDescent="0.2">
      <c r="B482">
        <v>17</v>
      </c>
      <c r="C482">
        <v>46.4</v>
      </c>
      <c r="D482" s="13">
        <f ca="1">IF(B482&lt;&gt;"",TRUNC(B482-Analyse!$AP$8,2),"")</f>
        <v>16.899999999999999</v>
      </c>
      <c r="F482" s="1">
        <f t="shared" ca="1" si="109"/>
        <v>16.899999999999999</v>
      </c>
      <c r="G482" s="12">
        <f ca="1">IF(F482&lt;&gt;"",ROW($D$5)+MATCH(F482,INDIRECT(Analyse!$AR$8):INDIRECT(Analyse!$AS$8)),"")</f>
        <v>483</v>
      </c>
      <c r="H482" s="1" t="str">
        <f t="shared" ca="1" si="98"/>
        <v>D483</v>
      </c>
      <c r="I482" s="1" t="str">
        <f t="shared" ca="1" si="99"/>
        <v>D482</v>
      </c>
      <c r="J482" s="1" t="str">
        <f t="shared" ca="1" si="100"/>
        <v>C483</v>
      </c>
      <c r="K482" s="1" t="str">
        <f t="shared" ca="1" si="101"/>
        <v>C482</v>
      </c>
      <c r="L482" s="10">
        <f t="shared" ca="1" si="102"/>
        <v>-3.0000000000001137E-2</v>
      </c>
      <c r="M482" s="10">
        <f t="shared" ca="1" si="103"/>
        <v>-0.10000000000000142</v>
      </c>
      <c r="N482" s="2">
        <f t="shared" ca="1" si="104"/>
        <v>0.30000000000000709</v>
      </c>
      <c r="O482" s="10">
        <f t="shared" ca="1" si="105"/>
        <v>41.329999999999878</v>
      </c>
      <c r="P482" s="2">
        <f t="shared" ca="1" si="106"/>
        <v>46.4</v>
      </c>
      <c r="R482" s="1">
        <f t="shared" ca="1" si="107"/>
        <v>16.899999999999999</v>
      </c>
      <c r="S482" s="2">
        <f t="shared" ca="1" si="108"/>
        <v>46.4</v>
      </c>
      <c r="AL482" s="1"/>
      <c r="AM482" s="2"/>
    </row>
    <row r="483" spans="2:39" x14ac:dyDescent="0.2">
      <c r="B483">
        <v>17.100000000000001</v>
      </c>
      <c r="C483">
        <v>46.43</v>
      </c>
      <c r="D483" s="13">
        <f ca="1">IF(B483&lt;&gt;"",TRUNC(B483-Analyse!$AP$8,2),"")</f>
        <v>17</v>
      </c>
      <c r="F483" s="1">
        <f t="shared" ca="1" si="109"/>
        <v>17</v>
      </c>
      <c r="G483" s="12">
        <f ca="1">IF(F483&lt;&gt;"",ROW($D$5)+MATCH(F483,INDIRECT(Analyse!$AR$8):INDIRECT(Analyse!$AS$8)),"")</f>
        <v>484</v>
      </c>
      <c r="H483" s="1" t="str">
        <f t="shared" ca="1" si="98"/>
        <v>D484</v>
      </c>
      <c r="I483" s="1" t="str">
        <f t="shared" ca="1" si="99"/>
        <v>D483</v>
      </c>
      <c r="J483" s="1" t="str">
        <f t="shared" ca="1" si="100"/>
        <v>C484</v>
      </c>
      <c r="K483" s="1" t="str">
        <f t="shared" ca="1" si="101"/>
        <v>C483</v>
      </c>
      <c r="L483" s="10">
        <f t="shared" ca="1" si="102"/>
        <v>3.0000000000001137E-2</v>
      </c>
      <c r="M483" s="10">
        <f t="shared" ca="1" si="103"/>
        <v>-0.10000000000000142</v>
      </c>
      <c r="N483" s="2">
        <f t="shared" ca="1" si="104"/>
        <v>-0.30000000000000709</v>
      </c>
      <c r="O483" s="10">
        <f t="shared" ca="1" si="105"/>
        <v>51.530000000000122</v>
      </c>
      <c r="P483" s="2">
        <f t="shared" ca="1" si="106"/>
        <v>46.43</v>
      </c>
      <c r="R483" s="1">
        <f t="shared" ca="1" si="107"/>
        <v>17</v>
      </c>
      <c r="S483" s="2">
        <f t="shared" ca="1" si="108"/>
        <v>46.43</v>
      </c>
      <c r="AL483" s="1"/>
      <c r="AM483" s="2"/>
    </row>
    <row r="484" spans="2:39" x14ac:dyDescent="0.2">
      <c r="B484">
        <v>17.2</v>
      </c>
      <c r="C484">
        <v>46.4</v>
      </c>
      <c r="D484" s="13">
        <f ca="1">IF(B484&lt;&gt;"",TRUNC(B484-Analyse!$AP$8,2),"")</f>
        <v>17.100000000000001</v>
      </c>
      <c r="F484" s="1">
        <f t="shared" ca="1" si="109"/>
        <v>17.100000000000001</v>
      </c>
      <c r="G484" s="12">
        <f ca="1">IF(F484&lt;&gt;"",ROW($D$5)+MATCH(F484,INDIRECT(Analyse!$AR$8):INDIRECT(Analyse!$AS$8)),"")</f>
        <v>485</v>
      </c>
      <c r="H484" s="1" t="str">
        <f t="shared" ca="1" si="98"/>
        <v>D485</v>
      </c>
      <c r="I484" s="1" t="str">
        <f t="shared" ca="1" si="99"/>
        <v>D484</v>
      </c>
      <c r="J484" s="1" t="str">
        <f t="shared" ca="1" si="100"/>
        <v>C485</v>
      </c>
      <c r="K484" s="1" t="str">
        <f t="shared" ca="1" si="101"/>
        <v>C484</v>
      </c>
      <c r="L484" s="10">
        <f t="shared" ca="1" si="102"/>
        <v>0.10000000000000142</v>
      </c>
      <c r="M484" s="10">
        <f t="shared" ca="1" si="103"/>
        <v>-9.9999999999997868E-2</v>
      </c>
      <c r="N484" s="2">
        <f t="shared" ca="1" si="104"/>
        <v>-1.0000000000000355</v>
      </c>
      <c r="O484" s="10">
        <f t="shared" ca="1" si="105"/>
        <v>63.500000000000611</v>
      </c>
      <c r="P484" s="2">
        <f t="shared" ca="1" si="106"/>
        <v>46.400000000000006</v>
      </c>
      <c r="R484" s="1">
        <f t="shared" ca="1" si="107"/>
        <v>17.100000000000001</v>
      </c>
      <c r="S484" s="2">
        <f t="shared" ca="1" si="108"/>
        <v>46.400000000000006</v>
      </c>
      <c r="AL484" s="1"/>
      <c r="AM484" s="2"/>
    </row>
    <row r="485" spans="2:39" x14ac:dyDescent="0.2">
      <c r="B485">
        <v>17.3</v>
      </c>
      <c r="C485">
        <v>46.3</v>
      </c>
      <c r="D485" s="13">
        <f ca="1">IF(B485&lt;&gt;"",TRUNC(B485-Analyse!$AP$8,2),"")</f>
        <v>17.2</v>
      </c>
      <c r="F485" s="1">
        <f t="shared" ca="1" si="109"/>
        <v>17.2</v>
      </c>
      <c r="G485" s="12">
        <f ca="1">IF(F485&lt;&gt;"",ROW($D$5)+MATCH(F485,INDIRECT(Analyse!$AR$8):INDIRECT(Analyse!$AS$8)),"")</f>
        <v>486</v>
      </c>
      <c r="H485" s="1" t="str">
        <f t="shared" ca="1" si="98"/>
        <v>D486</v>
      </c>
      <c r="I485" s="1" t="str">
        <f t="shared" ca="1" si="99"/>
        <v>D485</v>
      </c>
      <c r="J485" s="1" t="str">
        <f t="shared" ca="1" si="100"/>
        <v>C486</v>
      </c>
      <c r="K485" s="1" t="str">
        <f t="shared" ca="1" si="101"/>
        <v>C485</v>
      </c>
      <c r="L485" s="10">
        <f t="shared" ca="1" si="102"/>
        <v>-3.0000000000001137E-2</v>
      </c>
      <c r="M485" s="10">
        <f t="shared" ca="1" si="103"/>
        <v>-0.10000000000000142</v>
      </c>
      <c r="N485" s="2">
        <f t="shared" ca="1" si="104"/>
        <v>0.30000000000000709</v>
      </c>
      <c r="O485" s="10">
        <f t="shared" ca="1" si="105"/>
        <v>41.139999999999873</v>
      </c>
      <c r="P485" s="2">
        <f t="shared" ca="1" si="106"/>
        <v>46.3</v>
      </c>
      <c r="R485" s="1">
        <f t="shared" ca="1" si="107"/>
        <v>17.2</v>
      </c>
      <c r="S485" s="2">
        <f t="shared" ca="1" si="108"/>
        <v>46.3</v>
      </c>
      <c r="AL485" s="1"/>
      <c r="AM485" s="2"/>
    </row>
    <row r="486" spans="2:39" x14ac:dyDescent="0.2">
      <c r="B486">
        <v>17.399999999999999</v>
      </c>
      <c r="C486">
        <v>46.33</v>
      </c>
      <c r="D486" s="13">
        <f ca="1">IF(B486&lt;&gt;"",TRUNC(B486-Analyse!$AP$8,2),"")</f>
        <v>17.3</v>
      </c>
      <c r="F486" s="1">
        <f t="shared" ca="1" si="109"/>
        <v>17.3</v>
      </c>
      <c r="G486" s="12">
        <f ca="1">IF(F486&lt;&gt;"",ROW($D$5)+MATCH(F486,INDIRECT(Analyse!$AR$8):INDIRECT(Analyse!$AS$8)),"")</f>
        <v>487</v>
      </c>
      <c r="H486" s="1" t="str">
        <f t="shared" ca="1" si="98"/>
        <v>D487</v>
      </c>
      <c r="I486" s="1" t="str">
        <f t="shared" ca="1" si="99"/>
        <v>D486</v>
      </c>
      <c r="J486" s="1" t="str">
        <f t="shared" ca="1" si="100"/>
        <v>C487</v>
      </c>
      <c r="K486" s="1" t="str">
        <f t="shared" ca="1" si="101"/>
        <v>C486</v>
      </c>
      <c r="L486" s="10">
        <f t="shared" ca="1" si="102"/>
        <v>5.9999999999995168E-2</v>
      </c>
      <c r="M486" s="10">
        <f t="shared" ca="1" si="103"/>
        <v>-9.9999999999997868E-2</v>
      </c>
      <c r="N486" s="2">
        <f t="shared" ca="1" si="104"/>
        <v>-0.59999999999996445</v>
      </c>
      <c r="O486" s="10">
        <f t="shared" ca="1" si="105"/>
        <v>56.709999999999383</v>
      </c>
      <c r="P486" s="2">
        <f t="shared" ca="1" si="106"/>
        <v>46.33</v>
      </c>
      <c r="R486" s="1">
        <f t="shared" ca="1" si="107"/>
        <v>17.3</v>
      </c>
      <c r="S486" s="2">
        <f t="shared" ca="1" si="108"/>
        <v>46.33</v>
      </c>
      <c r="AL486" s="1"/>
      <c r="AM486" s="2"/>
    </row>
    <row r="487" spans="2:39" x14ac:dyDescent="0.2">
      <c r="B487">
        <v>17.5</v>
      </c>
      <c r="C487">
        <v>46.27</v>
      </c>
      <c r="D487" s="13">
        <f ca="1">IF(B487&lt;&gt;"",TRUNC(B487-Analyse!$AP$8,2),"")</f>
        <v>17.399999999999999</v>
      </c>
      <c r="F487" s="1">
        <f t="shared" ca="1" si="109"/>
        <v>17.399999999999999</v>
      </c>
      <c r="G487" s="12">
        <f ca="1">IF(F487&lt;&gt;"",ROW($D$5)+MATCH(F487,INDIRECT(Analyse!$AR$8):INDIRECT(Analyse!$AS$8)),"")</f>
        <v>488</v>
      </c>
      <c r="H487" s="1" t="str">
        <f t="shared" ca="1" si="98"/>
        <v>D488</v>
      </c>
      <c r="I487" s="1" t="str">
        <f t="shared" ca="1" si="99"/>
        <v>D487</v>
      </c>
      <c r="J487" s="1" t="str">
        <f t="shared" ca="1" si="100"/>
        <v>C488</v>
      </c>
      <c r="K487" s="1" t="str">
        <f t="shared" ca="1" si="101"/>
        <v>C487</v>
      </c>
      <c r="L487" s="10">
        <f t="shared" ca="1" si="102"/>
        <v>-2.9999999999994031E-2</v>
      </c>
      <c r="M487" s="10">
        <f t="shared" ca="1" si="103"/>
        <v>-0.10000000000000142</v>
      </c>
      <c r="N487" s="2">
        <f t="shared" ca="1" si="104"/>
        <v>0.29999999999993604</v>
      </c>
      <c r="O487" s="10">
        <f t="shared" ca="1" si="105"/>
        <v>41.05000000000112</v>
      </c>
      <c r="P487" s="2">
        <f t="shared" ca="1" si="106"/>
        <v>46.27000000000001</v>
      </c>
      <c r="R487" s="1">
        <f t="shared" ca="1" si="107"/>
        <v>17.399999999999999</v>
      </c>
      <c r="S487" s="2">
        <f t="shared" ca="1" si="108"/>
        <v>46.27000000000001</v>
      </c>
      <c r="AL487" s="1"/>
      <c r="AM487" s="2"/>
    </row>
    <row r="488" spans="2:39" x14ac:dyDescent="0.2">
      <c r="B488">
        <v>17.600000000000001</v>
      </c>
      <c r="C488">
        <v>46.3</v>
      </c>
      <c r="D488" s="13">
        <f ca="1">IF(B488&lt;&gt;"",TRUNC(B488-Analyse!$AP$8,2),"")</f>
        <v>17.5</v>
      </c>
      <c r="F488" s="1">
        <f t="shared" ca="1" si="109"/>
        <v>17.5</v>
      </c>
      <c r="G488" s="12">
        <f ca="1">IF(F488&lt;&gt;"",ROW($D$5)+MATCH(F488,INDIRECT(Analyse!$AR$8):INDIRECT(Analyse!$AS$8)),"")</f>
        <v>489</v>
      </c>
      <c r="H488" s="1" t="str">
        <f t="shared" ca="1" si="98"/>
        <v>D489</v>
      </c>
      <c r="I488" s="1" t="str">
        <f t="shared" ca="1" si="99"/>
        <v>D488</v>
      </c>
      <c r="J488" s="1" t="str">
        <f t="shared" ca="1" si="100"/>
        <v>C489</v>
      </c>
      <c r="K488" s="1" t="str">
        <f t="shared" ca="1" si="101"/>
        <v>C488</v>
      </c>
      <c r="L488" s="10">
        <f t="shared" ca="1" si="102"/>
        <v>0.12999999999999545</v>
      </c>
      <c r="M488" s="10">
        <f t="shared" ca="1" si="103"/>
        <v>-0.10000000000000142</v>
      </c>
      <c r="N488" s="2">
        <f t="shared" ca="1" si="104"/>
        <v>-1.2999999999999361</v>
      </c>
      <c r="O488" s="10">
        <f t="shared" ca="1" si="105"/>
        <v>69.049999999998875</v>
      </c>
      <c r="P488" s="2">
        <f t="shared" ca="1" si="106"/>
        <v>46.3</v>
      </c>
      <c r="R488" s="1">
        <f t="shared" ca="1" si="107"/>
        <v>17.5</v>
      </c>
      <c r="S488" s="2">
        <f t="shared" ca="1" si="108"/>
        <v>46.3</v>
      </c>
      <c r="AL488" s="1"/>
      <c r="AM488" s="2"/>
    </row>
    <row r="489" spans="2:39" x14ac:dyDescent="0.2">
      <c r="B489">
        <v>17.7</v>
      </c>
      <c r="C489">
        <v>46.17</v>
      </c>
      <c r="D489" s="13">
        <f ca="1">IF(B489&lt;&gt;"",TRUNC(B489-Analyse!$AP$8,2),"")</f>
        <v>17.600000000000001</v>
      </c>
      <c r="F489" s="1">
        <f t="shared" ca="1" si="109"/>
        <v>17.600000000000001</v>
      </c>
      <c r="G489" s="12">
        <f ca="1">IF(F489&lt;&gt;"",ROW($D$5)+MATCH(F489,INDIRECT(Analyse!$AR$8):INDIRECT(Analyse!$AS$8)),"")</f>
        <v>490</v>
      </c>
      <c r="H489" s="1" t="str">
        <f t="shared" ca="1" si="98"/>
        <v>D490</v>
      </c>
      <c r="I489" s="1" t="str">
        <f t="shared" ca="1" si="99"/>
        <v>D489</v>
      </c>
      <c r="J489" s="1" t="str">
        <f t="shared" ca="1" si="100"/>
        <v>C490</v>
      </c>
      <c r="K489" s="1" t="str">
        <f t="shared" ca="1" si="101"/>
        <v>C489</v>
      </c>
      <c r="L489" s="10">
        <f t="shared" ca="1" si="102"/>
        <v>-5.9999999999995168E-2</v>
      </c>
      <c r="M489" s="10">
        <f t="shared" ca="1" si="103"/>
        <v>-9.9999999999997868E-2</v>
      </c>
      <c r="N489" s="2">
        <f t="shared" ca="1" si="104"/>
        <v>0.59999999999996445</v>
      </c>
      <c r="O489" s="10">
        <f t="shared" ca="1" si="105"/>
        <v>35.610000000000625</v>
      </c>
      <c r="P489" s="2">
        <f t="shared" ca="1" si="106"/>
        <v>46.17</v>
      </c>
      <c r="R489" s="1">
        <f t="shared" ca="1" si="107"/>
        <v>17.600000000000001</v>
      </c>
      <c r="S489" s="2">
        <f t="shared" ca="1" si="108"/>
        <v>46.17</v>
      </c>
      <c r="AL489" s="1"/>
      <c r="AM489" s="2"/>
    </row>
    <row r="490" spans="2:39" x14ac:dyDescent="0.2">
      <c r="B490">
        <v>17.8</v>
      </c>
      <c r="C490">
        <v>46.23</v>
      </c>
      <c r="D490" s="13">
        <f ca="1">IF(B490&lt;&gt;"",TRUNC(B490-Analyse!$AP$8,2),"")</f>
        <v>17.7</v>
      </c>
      <c r="F490" s="1">
        <f t="shared" ca="1" si="109"/>
        <v>17.7</v>
      </c>
      <c r="G490" s="12">
        <f ca="1">IF(F490&lt;&gt;"",ROW($D$5)+MATCH(F490,INDIRECT(Analyse!$AR$8):INDIRECT(Analyse!$AS$8)),"")</f>
        <v>491</v>
      </c>
      <c r="H490" s="1" t="str">
        <f t="shared" ca="1" si="98"/>
        <v>D491</v>
      </c>
      <c r="I490" s="1" t="str">
        <f t="shared" ca="1" si="99"/>
        <v>D490</v>
      </c>
      <c r="J490" s="1" t="str">
        <f t="shared" ca="1" si="100"/>
        <v>C491</v>
      </c>
      <c r="K490" s="1" t="str">
        <f t="shared" ca="1" si="101"/>
        <v>C490</v>
      </c>
      <c r="L490" s="10">
        <f t="shared" ca="1" si="102"/>
        <v>0.12999999999999545</v>
      </c>
      <c r="M490" s="10">
        <f t="shared" ca="1" si="103"/>
        <v>-0.10000000000000142</v>
      </c>
      <c r="N490" s="2">
        <f t="shared" ca="1" si="104"/>
        <v>-1.2999999999999361</v>
      </c>
      <c r="O490" s="10">
        <f t="shared" ca="1" si="105"/>
        <v>69.239999999998872</v>
      </c>
      <c r="P490" s="2">
        <f t="shared" ca="1" si="106"/>
        <v>46.230000000000004</v>
      </c>
      <c r="R490" s="1">
        <f t="shared" ca="1" si="107"/>
        <v>17.7</v>
      </c>
      <c r="S490" s="2">
        <f t="shared" ca="1" si="108"/>
        <v>46.230000000000004</v>
      </c>
      <c r="AL490" s="1"/>
      <c r="AM490" s="2"/>
    </row>
    <row r="491" spans="2:39" x14ac:dyDescent="0.2">
      <c r="B491">
        <v>17.899999999999999</v>
      </c>
      <c r="C491">
        <v>46.1</v>
      </c>
      <c r="D491" s="13">
        <f ca="1">IF(B491&lt;&gt;"",TRUNC(B491-Analyse!$AP$8,2),"")</f>
        <v>17.8</v>
      </c>
      <c r="F491" s="1">
        <f t="shared" ca="1" si="109"/>
        <v>17.8</v>
      </c>
      <c r="G491" s="12">
        <f ca="1">IF(F491&lt;&gt;"",ROW($D$5)+MATCH(F491,INDIRECT(Analyse!$AR$8):INDIRECT(Analyse!$AS$8)),"")</f>
        <v>492</v>
      </c>
      <c r="H491" s="1" t="str">
        <f t="shared" ca="1" si="98"/>
        <v>D492</v>
      </c>
      <c r="I491" s="1" t="str">
        <f t="shared" ca="1" si="99"/>
        <v>D491</v>
      </c>
      <c r="J491" s="1" t="str">
        <f t="shared" ca="1" si="100"/>
        <v>C492</v>
      </c>
      <c r="K491" s="1" t="str">
        <f t="shared" ca="1" si="101"/>
        <v>C491</v>
      </c>
      <c r="L491" s="10">
        <f t="shared" ca="1" si="102"/>
        <v>-3.0000000000001137E-2</v>
      </c>
      <c r="M491" s="10">
        <f t="shared" ca="1" si="103"/>
        <v>-9.9999999999997868E-2</v>
      </c>
      <c r="N491" s="2">
        <f t="shared" ca="1" si="104"/>
        <v>0.30000000000001775</v>
      </c>
      <c r="O491" s="10">
        <f t="shared" ca="1" si="105"/>
        <v>40.759999999999685</v>
      </c>
      <c r="P491" s="2">
        <f t="shared" ca="1" si="106"/>
        <v>46.1</v>
      </c>
      <c r="R491" s="1">
        <f t="shared" ca="1" si="107"/>
        <v>17.8</v>
      </c>
      <c r="S491" s="2">
        <f t="shared" ca="1" si="108"/>
        <v>46.1</v>
      </c>
      <c r="AL491" s="1"/>
      <c r="AM491" s="2"/>
    </row>
    <row r="492" spans="2:39" x14ac:dyDescent="0.2">
      <c r="B492">
        <v>18</v>
      </c>
      <c r="C492">
        <v>46.13</v>
      </c>
      <c r="D492" s="13">
        <f ca="1">IF(B492&lt;&gt;"",TRUNC(B492-Analyse!$AP$8,2),"")</f>
        <v>17.899999999999999</v>
      </c>
      <c r="F492" s="1">
        <f t="shared" ca="1" si="109"/>
        <v>17.899999999999999</v>
      </c>
      <c r="G492" s="12">
        <f ca="1">IF(F492&lt;&gt;"",ROW($D$5)+MATCH(F492,INDIRECT(Analyse!$AR$8):INDIRECT(Analyse!$AS$8)),"")</f>
        <v>493</v>
      </c>
      <c r="H492" s="1" t="str">
        <f t="shared" ca="1" si="98"/>
        <v>D493</v>
      </c>
      <c r="I492" s="1" t="str">
        <f t="shared" ca="1" si="99"/>
        <v>D492</v>
      </c>
      <c r="J492" s="1" t="str">
        <f t="shared" ca="1" si="100"/>
        <v>C493</v>
      </c>
      <c r="K492" s="1" t="str">
        <f t="shared" ca="1" si="101"/>
        <v>C492</v>
      </c>
      <c r="L492" s="10">
        <f t="shared" ca="1" si="102"/>
        <v>0.16000000000000369</v>
      </c>
      <c r="M492" s="10">
        <f t="shared" ca="1" si="103"/>
        <v>-0.10000000000000142</v>
      </c>
      <c r="N492" s="2">
        <f t="shared" ca="1" si="104"/>
        <v>-1.6000000000000143</v>
      </c>
      <c r="O492" s="10">
        <f t="shared" ca="1" si="105"/>
        <v>74.770000000000252</v>
      </c>
      <c r="P492" s="2">
        <f t="shared" ca="1" si="106"/>
        <v>46.129999999999995</v>
      </c>
      <c r="R492" s="1">
        <f t="shared" ca="1" si="107"/>
        <v>17.899999999999999</v>
      </c>
      <c r="S492" s="2">
        <f t="shared" ca="1" si="108"/>
        <v>46.129999999999995</v>
      </c>
      <c r="AL492" s="1"/>
      <c r="AM492" s="2"/>
    </row>
    <row r="493" spans="2:39" x14ac:dyDescent="0.2">
      <c r="B493">
        <v>18.100000000000001</v>
      </c>
      <c r="C493">
        <v>45.97</v>
      </c>
      <c r="D493" s="13">
        <f ca="1">IF(B493&lt;&gt;"",TRUNC(B493-Analyse!$AP$8,2),"")</f>
        <v>18</v>
      </c>
      <c r="F493" s="1">
        <f t="shared" ca="1" si="109"/>
        <v>18</v>
      </c>
      <c r="G493" s="12">
        <f ca="1">IF(F493&lt;&gt;"",ROW($D$5)+MATCH(F493,INDIRECT(Analyse!$AR$8):INDIRECT(Analyse!$AS$8)),"")</f>
        <v>494</v>
      </c>
      <c r="H493" s="1" t="str">
        <f t="shared" ca="1" si="98"/>
        <v>D494</v>
      </c>
      <c r="I493" s="1" t="str">
        <f t="shared" ca="1" si="99"/>
        <v>D493</v>
      </c>
      <c r="J493" s="1" t="str">
        <f t="shared" ca="1" si="100"/>
        <v>C494</v>
      </c>
      <c r="K493" s="1" t="str">
        <f t="shared" ca="1" si="101"/>
        <v>C493</v>
      </c>
      <c r="L493" s="10">
        <f t="shared" ca="1" si="102"/>
        <v>-7.9999999999998295E-2</v>
      </c>
      <c r="M493" s="10">
        <f t="shared" ca="1" si="103"/>
        <v>-0.10000000000000142</v>
      </c>
      <c r="N493" s="2">
        <f t="shared" ca="1" si="104"/>
        <v>0.79999999999997162</v>
      </c>
      <c r="O493" s="10">
        <f t="shared" ca="1" si="105"/>
        <v>31.570000000000512</v>
      </c>
      <c r="P493" s="2">
        <f t="shared" ca="1" si="106"/>
        <v>45.97</v>
      </c>
      <c r="R493" s="1">
        <f t="shared" ca="1" si="107"/>
        <v>18</v>
      </c>
      <c r="S493" s="2">
        <f t="shared" ca="1" si="108"/>
        <v>45.97</v>
      </c>
      <c r="AL493" s="1"/>
      <c r="AM493" s="2"/>
    </row>
    <row r="494" spans="2:39" x14ac:dyDescent="0.2">
      <c r="B494">
        <v>18.2</v>
      </c>
      <c r="C494">
        <v>46.05</v>
      </c>
      <c r="D494" s="13">
        <f ca="1">IF(B494&lt;&gt;"",TRUNC(B494-Analyse!$AP$8,2),"")</f>
        <v>18.100000000000001</v>
      </c>
      <c r="F494" s="1">
        <f t="shared" ca="1" si="109"/>
        <v>18.100000000000001</v>
      </c>
      <c r="G494" s="12">
        <f ca="1">IF(F494&lt;&gt;"",ROW($D$5)+MATCH(F494,INDIRECT(Analyse!$AR$8):INDIRECT(Analyse!$AS$8)),"")</f>
        <v>495</v>
      </c>
      <c r="H494" s="1" t="str">
        <f t="shared" ca="1" si="98"/>
        <v>D495</v>
      </c>
      <c r="I494" s="1" t="str">
        <f t="shared" ca="1" si="99"/>
        <v>D494</v>
      </c>
      <c r="J494" s="1" t="str">
        <f t="shared" ca="1" si="100"/>
        <v>C495</v>
      </c>
      <c r="K494" s="1" t="str">
        <f t="shared" ca="1" si="101"/>
        <v>C494</v>
      </c>
      <c r="L494" s="10">
        <f t="shared" ca="1" si="102"/>
        <v>0.17999999999999972</v>
      </c>
      <c r="M494" s="10">
        <f t="shared" ca="1" si="103"/>
        <v>-9.9999999999997868E-2</v>
      </c>
      <c r="N494" s="2">
        <f t="shared" ca="1" si="104"/>
        <v>-1.8000000000000356</v>
      </c>
      <c r="O494" s="10">
        <f t="shared" ca="1" si="105"/>
        <v>78.630000000000649</v>
      </c>
      <c r="P494" s="2">
        <f t="shared" ca="1" si="106"/>
        <v>46.050000000000004</v>
      </c>
      <c r="R494" s="1">
        <f t="shared" ca="1" si="107"/>
        <v>18.100000000000001</v>
      </c>
      <c r="S494" s="2">
        <f t="shared" ca="1" si="108"/>
        <v>46.050000000000004</v>
      </c>
      <c r="AL494" s="1"/>
      <c r="AM494" s="2"/>
    </row>
    <row r="495" spans="2:39" x14ac:dyDescent="0.2">
      <c r="B495">
        <v>18.3</v>
      </c>
      <c r="C495">
        <v>45.87</v>
      </c>
      <c r="D495" s="13">
        <f ca="1">IF(B495&lt;&gt;"",TRUNC(B495-Analyse!$AP$8,2),"")</f>
        <v>18.2</v>
      </c>
      <c r="F495" s="1">
        <f t="shared" ca="1" si="109"/>
        <v>18.2</v>
      </c>
      <c r="G495" s="12">
        <f ca="1">IF(F495&lt;&gt;"",ROW($D$5)+MATCH(F495,INDIRECT(Analyse!$AR$8):INDIRECT(Analyse!$AS$8)),"")</f>
        <v>496</v>
      </c>
      <c r="H495" s="1" t="str">
        <f t="shared" ca="1" si="98"/>
        <v>D496</v>
      </c>
      <c r="I495" s="1" t="str">
        <f t="shared" ca="1" si="99"/>
        <v>D495</v>
      </c>
      <c r="J495" s="1" t="str">
        <f t="shared" ca="1" si="100"/>
        <v>C496</v>
      </c>
      <c r="K495" s="1" t="str">
        <f t="shared" ca="1" si="101"/>
        <v>C495</v>
      </c>
      <c r="L495" s="10">
        <f t="shared" ca="1" si="102"/>
        <v>-3.0000000000001137E-2</v>
      </c>
      <c r="M495" s="10">
        <f t="shared" ca="1" si="103"/>
        <v>-0.10000000000000142</v>
      </c>
      <c r="N495" s="2">
        <f t="shared" ca="1" si="104"/>
        <v>0.30000000000000709</v>
      </c>
      <c r="O495" s="10">
        <f t="shared" ca="1" si="105"/>
        <v>40.409999999999869</v>
      </c>
      <c r="P495" s="2">
        <f t="shared" ca="1" si="106"/>
        <v>45.87</v>
      </c>
      <c r="R495" s="1">
        <f t="shared" ca="1" si="107"/>
        <v>18.2</v>
      </c>
      <c r="S495" s="2">
        <f t="shared" ca="1" si="108"/>
        <v>45.87</v>
      </c>
      <c r="AL495" s="1"/>
      <c r="AM495" s="2"/>
    </row>
    <row r="496" spans="2:39" x14ac:dyDescent="0.2">
      <c r="B496">
        <v>18.399999999999999</v>
      </c>
      <c r="C496">
        <v>45.9</v>
      </c>
      <c r="D496" s="13">
        <f ca="1">IF(B496&lt;&gt;"",TRUNC(B496-Analyse!$AP$8,2),"")</f>
        <v>18.3</v>
      </c>
      <c r="F496" s="1">
        <f t="shared" ca="1" si="109"/>
        <v>18.3</v>
      </c>
      <c r="G496" s="12">
        <f ca="1">IF(F496&lt;&gt;"",ROW($D$5)+MATCH(F496,INDIRECT(Analyse!$AR$8):INDIRECT(Analyse!$AS$8)),"")</f>
        <v>497</v>
      </c>
      <c r="H496" s="1" t="str">
        <f t="shared" ca="1" si="98"/>
        <v>D497</v>
      </c>
      <c r="I496" s="1" t="str">
        <f t="shared" ca="1" si="99"/>
        <v>D496</v>
      </c>
      <c r="J496" s="1" t="str">
        <f t="shared" ca="1" si="100"/>
        <v>C497</v>
      </c>
      <c r="K496" s="1" t="str">
        <f t="shared" ca="1" si="101"/>
        <v>C496</v>
      </c>
      <c r="L496" s="10">
        <f t="shared" ca="1" si="102"/>
        <v>0.26999999999999602</v>
      </c>
      <c r="M496" s="10">
        <f t="shared" ca="1" si="103"/>
        <v>-9.9999999999997868E-2</v>
      </c>
      <c r="N496" s="2">
        <f t="shared" ca="1" si="104"/>
        <v>-2.7000000000000179</v>
      </c>
      <c r="O496" s="10">
        <f t="shared" ca="1" si="105"/>
        <v>95.310000000000329</v>
      </c>
      <c r="P496" s="2">
        <f t="shared" ca="1" si="106"/>
        <v>45.9</v>
      </c>
      <c r="R496" s="1">
        <f t="shared" ca="1" si="107"/>
        <v>18.3</v>
      </c>
      <c r="S496" s="2">
        <f t="shared" ca="1" si="108"/>
        <v>45.9</v>
      </c>
      <c r="AL496" s="1"/>
      <c r="AM496" s="2"/>
    </row>
    <row r="497" spans="2:39" x14ac:dyDescent="0.2">
      <c r="B497">
        <v>18.5</v>
      </c>
      <c r="C497">
        <v>45.63</v>
      </c>
      <c r="D497" s="13">
        <f ca="1">IF(B497&lt;&gt;"",TRUNC(B497-Analyse!$AP$8,2),"")</f>
        <v>18.399999999999999</v>
      </c>
      <c r="F497" s="1">
        <f t="shared" ca="1" si="109"/>
        <v>18.399999999999999</v>
      </c>
      <c r="G497" s="12">
        <f ca="1">IF(F497&lt;&gt;"",ROW($D$5)+MATCH(F497,INDIRECT(Analyse!$AR$8):INDIRECT(Analyse!$AS$8)),"")</f>
        <v>498</v>
      </c>
      <c r="H497" s="1" t="str">
        <f t="shared" ca="1" si="98"/>
        <v>D498</v>
      </c>
      <c r="I497" s="1" t="str">
        <f t="shared" ca="1" si="99"/>
        <v>D497</v>
      </c>
      <c r="J497" s="1" t="str">
        <f t="shared" ca="1" si="100"/>
        <v>C498</v>
      </c>
      <c r="K497" s="1" t="str">
        <f t="shared" ca="1" si="101"/>
        <v>C497</v>
      </c>
      <c r="L497" s="10">
        <f t="shared" ca="1" si="102"/>
        <v>6.0000000000002274E-2</v>
      </c>
      <c r="M497" s="10">
        <f t="shared" ca="1" si="103"/>
        <v>-0.10000000000000142</v>
      </c>
      <c r="N497" s="2">
        <f t="shared" ca="1" si="104"/>
        <v>-0.60000000000001419</v>
      </c>
      <c r="O497" s="10">
        <f t="shared" ca="1" si="105"/>
        <v>56.670000000000265</v>
      </c>
      <c r="P497" s="2">
        <f t="shared" ca="1" si="106"/>
        <v>45.63</v>
      </c>
      <c r="R497" s="1">
        <f t="shared" ca="1" si="107"/>
        <v>18.399999999999999</v>
      </c>
      <c r="S497" s="2">
        <f t="shared" ca="1" si="108"/>
        <v>45.63</v>
      </c>
      <c r="AL497" s="1"/>
      <c r="AM497" s="2"/>
    </row>
    <row r="498" spans="2:39" x14ac:dyDescent="0.2">
      <c r="B498">
        <v>18.600000000000001</v>
      </c>
      <c r="C498">
        <v>45.57</v>
      </c>
      <c r="D498" s="13">
        <f ca="1">IF(B498&lt;&gt;"",TRUNC(B498-Analyse!$AP$8,2),"")</f>
        <v>18.5</v>
      </c>
      <c r="F498" s="1">
        <f t="shared" ca="1" si="109"/>
        <v>18.5</v>
      </c>
      <c r="G498" s="12">
        <f ca="1">IF(F498&lt;&gt;"",ROW($D$5)+MATCH(F498,INDIRECT(Analyse!$AR$8):INDIRECT(Analyse!$AS$8)),"")</f>
        <v>499</v>
      </c>
      <c r="H498" s="1" t="str">
        <f t="shared" ca="1" si="98"/>
        <v>D499</v>
      </c>
      <c r="I498" s="1" t="str">
        <f t="shared" ca="1" si="99"/>
        <v>D498</v>
      </c>
      <c r="J498" s="1" t="str">
        <f t="shared" ca="1" si="100"/>
        <v>C499</v>
      </c>
      <c r="K498" s="1" t="str">
        <f t="shared" ca="1" si="101"/>
        <v>C498</v>
      </c>
      <c r="L498" s="10">
        <f t="shared" ca="1" si="102"/>
        <v>0.20000000000000284</v>
      </c>
      <c r="M498" s="10">
        <f t="shared" ca="1" si="103"/>
        <v>-0.10000000000000142</v>
      </c>
      <c r="N498" s="2">
        <f t="shared" ca="1" si="104"/>
        <v>-2</v>
      </c>
      <c r="O498" s="10">
        <f t="shared" ca="1" si="105"/>
        <v>82.57</v>
      </c>
      <c r="P498" s="2">
        <f t="shared" ca="1" si="106"/>
        <v>45.569999999999993</v>
      </c>
      <c r="R498" s="1">
        <f t="shared" ca="1" si="107"/>
        <v>18.5</v>
      </c>
      <c r="S498" s="2">
        <f t="shared" ca="1" si="108"/>
        <v>45.569999999999993</v>
      </c>
      <c r="AL498" s="1"/>
      <c r="AM498" s="2"/>
    </row>
    <row r="499" spans="2:39" x14ac:dyDescent="0.2">
      <c r="B499">
        <v>18.7</v>
      </c>
      <c r="C499">
        <v>45.37</v>
      </c>
      <c r="D499" s="13">
        <f ca="1">IF(B499&lt;&gt;"",TRUNC(B499-Analyse!$AP$8,2),"")</f>
        <v>18.600000000000001</v>
      </c>
      <c r="F499" s="1">
        <f t="shared" ca="1" si="109"/>
        <v>18.600000000000001</v>
      </c>
      <c r="G499" s="12">
        <f ca="1">IF(F499&lt;&gt;"",ROW($D$5)+MATCH(F499,INDIRECT(Analyse!$AR$8):INDIRECT(Analyse!$AS$8)),"")</f>
        <v>500</v>
      </c>
      <c r="H499" s="1" t="str">
        <f t="shared" ca="1" si="98"/>
        <v>D500</v>
      </c>
      <c r="I499" s="1" t="str">
        <f t="shared" ca="1" si="99"/>
        <v>D499</v>
      </c>
      <c r="J499" s="1" t="str">
        <f t="shared" ca="1" si="100"/>
        <v>C500</v>
      </c>
      <c r="K499" s="1" t="str">
        <f t="shared" ca="1" si="101"/>
        <v>C499</v>
      </c>
      <c r="L499" s="10">
        <f t="shared" ca="1" si="102"/>
        <v>3.9999999999999147E-2</v>
      </c>
      <c r="M499" s="10">
        <f t="shared" ca="1" si="103"/>
        <v>-9.9999999999997868E-2</v>
      </c>
      <c r="N499" s="2">
        <f t="shared" ca="1" si="104"/>
        <v>-0.4</v>
      </c>
      <c r="O499" s="10">
        <f t="shared" ca="1" si="105"/>
        <v>52.81</v>
      </c>
      <c r="P499" s="2">
        <f t="shared" ca="1" si="106"/>
        <v>45.370000000000005</v>
      </c>
      <c r="R499" s="1">
        <f t="shared" ca="1" si="107"/>
        <v>18.600000000000001</v>
      </c>
      <c r="S499" s="2">
        <f t="shared" ca="1" si="108"/>
        <v>45.370000000000005</v>
      </c>
      <c r="AL499" s="1"/>
      <c r="AM499" s="2"/>
    </row>
    <row r="500" spans="2:39" x14ac:dyDescent="0.2">
      <c r="B500">
        <v>18.8</v>
      </c>
      <c r="C500">
        <v>45.33</v>
      </c>
      <c r="D500" s="13">
        <f ca="1">IF(B500&lt;&gt;"",TRUNC(B500-Analyse!$AP$8,2),"")</f>
        <v>18.7</v>
      </c>
      <c r="F500" s="1">
        <f t="shared" ca="1" si="109"/>
        <v>18.7</v>
      </c>
      <c r="G500" s="12">
        <f ca="1">IF(F500&lt;&gt;"",ROW($D$5)+MATCH(F500,INDIRECT(Analyse!$AR$8):INDIRECT(Analyse!$AS$8)),"")</f>
        <v>501</v>
      </c>
      <c r="H500" s="1" t="str">
        <f t="shared" ca="1" si="98"/>
        <v>D501</v>
      </c>
      <c r="I500" s="1" t="str">
        <f t="shared" ca="1" si="99"/>
        <v>D500</v>
      </c>
      <c r="J500" s="1" t="str">
        <f t="shared" ca="1" si="100"/>
        <v>C501</v>
      </c>
      <c r="K500" s="1" t="str">
        <f t="shared" ca="1" si="101"/>
        <v>C500</v>
      </c>
      <c r="L500" s="10">
        <f t="shared" ca="1" si="102"/>
        <v>0.19999999999999574</v>
      </c>
      <c r="M500" s="10">
        <f t="shared" ca="1" si="103"/>
        <v>-0.10000000000000142</v>
      </c>
      <c r="N500" s="2">
        <f t="shared" ca="1" si="104"/>
        <v>-1.9999999999999289</v>
      </c>
      <c r="O500" s="10">
        <f t="shared" ca="1" si="105"/>
        <v>82.729999999998668</v>
      </c>
      <c r="P500" s="2">
        <f t="shared" ca="1" si="106"/>
        <v>45.33</v>
      </c>
      <c r="R500" s="1">
        <f t="shared" ca="1" si="107"/>
        <v>18.7</v>
      </c>
      <c r="S500" s="2">
        <f t="shared" ca="1" si="108"/>
        <v>45.33</v>
      </c>
      <c r="AL500" s="1"/>
      <c r="AM500" s="2"/>
    </row>
    <row r="501" spans="2:39" x14ac:dyDescent="0.2">
      <c r="B501">
        <v>18.899999999999999</v>
      </c>
      <c r="C501">
        <v>45.13</v>
      </c>
      <c r="D501" s="13">
        <f ca="1">IF(B501&lt;&gt;"",TRUNC(B501-Analyse!$AP$8,2),"")</f>
        <v>18.8</v>
      </c>
      <c r="F501" s="1">
        <f t="shared" ca="1" si="109"/>
        <v>18.8</v>
      </c>
      <c r="G501" s="12">
        <f ca="1">IF(F501&lt;&gt;"",ROW($D$5)+MATCH(F501,INDIRECT(Analyse!$AR$8):INDIRECT(Analyse!$AS$8)),"")</f>
        <v>502</v>
      </c>
      <c r="H501" s="1" t="str">
        <f t="shared" ca="1" si="98"/>
        <v>D502</v>
      </c>
      <c r="I501" s="1" t="str">
        <f t="shared" ca="1" si="99"/>
        <v>D501</v>
      </c>
      <c r="J501" s="1" t="str">
        <f t="shared" ca="1" si="100"/>
        <v>C502</v>
      </c>
      <c r="K501" s="1" t="str">
        <f t="shared" ca="1" si="101"/>
        <v>C501</v>
      </c>
      <c r="L501" s="10">
        <f t="shared" ca="1" si="102"/>
        <v>-4.9999999999997158E-2</v>
      </c>
      <c r="M501" s="10">
        <f t="shared" ca="1" si="103"/>
        <v>-9.9999999999997868E-2</v>
      </c>
      <c r="N501" s="2">
        <f t="shared" ca="1" si="104"/>
        <v>0.49999999999998224</v>
      </c>
      <c r="O501" s="10">
        <f t="shared" ca="1" si="105"/>
        <v>35.730000000000338</v>
      </c>
      <c r="P501" s="2">
        <f t="shared" ca="1" si="106"/>
        <v>45.13</v>
      </c>
      <c r="R501" s="1">
        <f t="shared" ca="1" si="107"/>
        <v>18.8</v>
      </c>
      <c r="S501" s="2">
        <f t="shared" ca="1" si="108"/>
        <v>45.13</v>
      </c>
      <c r="AL501" s="1"/>
      <c r="AM501" s="2"/>
    </row>
    <row r="502" spans="2:39" x14ac:dyDescent="0.2">
      <c r="B502">
        <v>19</v>
      </c>
      <c r="C502">
        <v>45.18</v>
      </c>
      <c r="D502" s="13">
        <f ca="1">IF(B502&lt;&gt;"",TRUNC(B502-Analyse!$AP$8,2),"")</f>
        <v>18.899999999999999</v>
      </c>
      <c r="F502" s="1">
        <f t="shared" ca="1" si="109"/>
        <v>18.899999999999999</v>
      </c>
      <c r="G502" s="12">
        <f ca="1">IF(F502&lt;&gt;"",ROW($D$5)+MATCH(F502,INDIRECT(Analyse!$AR$8):INDIRECT(Analyse!$AS$8)),"")</f>
        <v>503</v>
      </c>
      <c r="H502" s="1" t="str">
        <f t="shared" ca="1" si="98"/>
        <v>D503</v>
      </c>
      <c r="I502" s="1" t="str">
        <f t="shared" ca="1" si="99"/>
        <v>D502</v>
      </c>
      <c r="J502" s="1" t="str">
        <f t="shared" ca="1" si="100"/>
        <v>C503</v>
      </c>
      <c r="K502" s="1" t="str">
        <f t="shared" ca="1" si="101"/>
        <v>C502</v>
      </c>
      <c r="L502" s="10">
        <f t="shared" ca="1" si="102"/>
        <v>0</v>
      </c>
      <c r="M502" s="10">
        <f t="shared" ca="1" si="103"/>
        <v>-0.10000000000000142</v>
      </c>
      <c r="N502" s="2">
        <f t="shared" ca="1" si="104"/>
        <v>0</v>
      </c>
      <c r="O502" s="10">
        <f t="shared" ca="1" si="105"/>
        <v>45.18</v>
      </c>
      <c r="P502" s="2">
        <f t="shared" ca="1" si="106"/>
        <v>45.18</v>
      </c>
      <c r="R502" s="1">
        <f t="shared" ca="1" si="107"/>
        <v>18.899999999999999</v>
      </c>
      <c r="S502" s="2">
        <f t="shared" ca="1" si="108"/>
        <v>45.18</v>
      </c>
      <c r="AL502" s="1"/>
      <c r="AM502" s="2"/>
    </row>
    <row r="503" spans="2:39" x14ac:dyDescent="0.2">
      <c r="B503">
        <v>19.100000000000001</v>
      </c>
      <c r="C503">
        <v>45.18</v>
      </c>
      <c r="D503" s="13">
        <f ca="1">IF(B503&lt;&gt;"",TRUNC(B503-Analyse!$AP$8,2),"")</f>
        <v>19</v>
      </c>
      <c r="F503" s="1">
        <f t="shared" ca="1" si="109"/>
        <v>19</v>
      </c>
      <c r="G503" s="12">
        <f ca="1">IF(F503&lt;&gt;"",ROW($D$5)+MATCH(F503,INDIRECT(Analyse!$AR$8):INDIRECT(Analyse!$AS$8)),"")</f>
        <v>504</v>
      </c>
      <c r="H503" s="1" t="str">
        <f t="shared" ca="1" si="98"/>
        <v>D504</v>
      </c>
      <c r="I503" s="1" t="str">
        <f t="shared" ca="1" si="99"/>
        <v>D503</v>
      </c>
      <c r="J503" s="1" t="str">
        <f t="shared" ca="1" si="100"/>
        <v>C504</v>
      </c>
      <c r="K503" s="1" t="str">
        <f t="shared" ca="1" si="101"/>
        <v>C503</v>
      </c>
      <c r="L503" s="10">
        <f t="shared" ca="1" si="102"/>
        <v>0.14999999999999858</v>
      </c>
      <c r="M503" s="10">
        <f t="shared" ca="1" si="103"/>
        <v>-0.10000000000000142</v>
      </c>
      <c r="N503" s="2">
        <f t="shared" ca="1" si="104"/>
        <v>-1.4999999999999645</v>
      </c>
      <c r="O503" s="10">
        <f t="shared" ca="1" si="105"/>
        <v>73.679999999999325</v>
      </c>
      <c r="P503" s="2">
        <f t="shared" ca="1" si="106"/>
        <v>45.18</v>
      </c>
      <c r="R503" s="1">
        <f t="shared" ca="1" si="107"/>
        <v>19</v>
      </c>
      <c r="S503" s="2">
        <f t="shared" ca="1" si="108"/>
        <v>45.18</v>
      </c>
      <c r="AL503" s="1"/>
      <c r="AM503" s="2"/>
    </row>
    <row r="504" spans="2:39" x14ac:dyDescent="0.2">
      <c r="B504">
        <v>19.2</v>
      </c>
      <c r="C504">
        <v>45.03</v>
      </c>
      <c r="D504" s="13">
        <f ca="1">IF(B504&lt;&gt;"",TRUNC(B504-Analyse!$AP$8,2),"")</f>
        <v>19.100000000000001</v>
      </c>
      <c r="F504" s="1">
        <f t="shared" ca="1" si="109"/>
        <v>19.100000000000001</v>
      </c>
      <c r="G504" s="12">
        <f ca="1">IF(F504&lt;&gt;"",ROW($D$5)+MATCH(F504,INDIRECT(Analyse!$AR$8):INDIRECT(Analyse!$AS$8)),"")</f>
        <v>505</v>
      </c>
      <c r="H504" s="1" t="str">
        <f t="shared" ca="1" si="98"/>
        <v>D505</v>
      </c>
      <c r="I504" s="1" t="str">
        <f t="shared" ca="1" si="99"/>
        <v>D504</v>
      </c>
      <c r="J504" s="1" t="str">
        <f t="shared" ca="1" si="100"/>
        <v>C505</v>
      </c>
      <c r="K504" s="1" t="str">
        <f t="shared" ca="1" si="101"/>
        <v>C504</v>
      </c>
      <c r="L504" s="10">
        <f t="shared" ca="1" si="102"/>
        <v>0.13000000000000256</v>
      </c>
      <c r="M504" s="10">
        <f t="shared" ca="1" si="103"/>
        <v>-9.9999999999997868E-2</v>
      </c>
      <c r="N504" s="2">
        <f t="shared" ca="1" si="104"/>
        <v>-1.3000000000000533</v>
      </c>
      <c r="O504" s="10">
        <f t="shared" ca="1" si="105"/>
        <v>69.860000000001023</v>
      </c>
      <c r="P504" s="2">
        <f t="shared" ca="1" si="106"/>
        <v>45.03</v>
      </c>
      <c r="R504" s="1">
        <f t="shared" ca="1" si="107"/>
        <v>19.100000000000001</v>
      </c>
      <c r="S504" s="2">
        <f t="shared" ca="1" si="108"/>
        <v>45.03</v>
      </c>
      <c r="AL504" s="1"/>
      <c r="AM504" s="2"/>
    </row>
    <row r="505" spans="2:39" x14ac:dyDescent="0.2">
      <c r="B505">
        <v>19.3</v>
      </c>
      <c r="C505">
        <v>44.9</v>
      </c>
      <c r="D505" s="13">
        <f ca="1">IF(B505&lt;&gt;"",TRUNC(B505-Analyse!$AP$8,2),"")</f>
        <v>19.2</v>
      </c>
      <c r="F505" s="1">
        <f t="shared" ca="1" si="109"/>
        <v>19.2</v>
      </c>
      <c r="G505" s="12">
        <f ca="1">IF(F505&lt;&gt;"",ROW($D$5)+MATCH(F505,INDIRECT(Analyse!$AR$8):INDIRECT(Analyse!$AS$8)),"")</f>
        <v>506</v>
      </c>
      <c r="H505" s="1" t="str">
        <f t="shared" ca="1" si="98"/>
        <v>D506</v>
      </c>
      <c r="I505" s="1" t="str">
        <f t="shared" ca="1" si="99"/>
        <v>D505</v>
      </c>
      <c r="J505" s="1" t="str">
        <f t="shared" ca="1" si="100"/>
        <v>C506</v>
      </c>
      <c r="K505" s="1" t="str">
        <f t="shared" ca="1" si="101"/>
        <v>C505</v>
      </c>
      <c r="L505" s="10">
        <f t="shared" ca="1" si="102"/>
        <v>7.0000000000000284E-2</v>
      </c>
      <c r="M505" s="10">
        <f t="shared" ca="1" si="103"/>
        <v>-0.10000000000000142</v>
      </c>
      <c r="N505" s="2">
        <f t="shared" ca="1" si="104"/>
        <v>-0.69999999999999285</v>
      </c>
      <c r="O505" s="10">
        <f t="shared" ca="1" si="105"/>
        <v>58.339999999999861</v>
      </c>
      <c r="P505" s="2">
        <f t="shared" ca="1" si="106"/>
        <v>44.9</v>
      </c>
      <c r="R505" s="1">
        <f t="shared" ca="1" si="107"/>
        <v>19.2</v>
      </c>
      <c r="S505" s="2">
        <f t="shared" ca="1" si="108"/>
        <v>44.9</v>
      </c>
      <c r="AL505" s="1"/>
      <c r="AM505" s="2"/>
    </row>
    <row r="506" spans="2:39" x14ac:dyDescent="0.2">
      <c r="B506">
        <v>19.399999999999999</v>
      </c>
      <c r="C506">
        <v>44.83</v>
      </c>
      <c r="D506" s="13">
        <f ca="1">IF(B506&lt;&gt;"",TRUNC(B506-Analyse!$AP$8,2),"")</f>
        <v>19.3</v>
      </c>
      <c r="F506" s="1">
        <f t="shared" ca="1" si="109"/>
        <v>19.3</v>
      </c>
      <c r="G506" s="12">
        <f ca="1">IF(F506&lt;&gt;"",ROW($D$5)+MATCH(F506,INDIRECT(Analyse!$AR$8):INDIRECT(Analyse!$AS$8)),"")</f>
        <v>507</v>
      </c>
      <c r="H506" s="1" t="str">
        <f t="shared" ca="1" si="98"/>
        <v>D507</v>
      </c>
      <c r="I506" s="1" t="str">
        <f t="shared" ca="1" si="99"/>
        <v>D506</v>
      </c>
      <c r="J506" s="1" t="str">
        <f t="shared" ca="1" si="100"/>
        <v>C507</v>
      </c>
      <c r="K506" s="1" t="str">
        <f t="shared" ca="1" si="101"/>
        <v>C506</v>
      </c>
      <c r="L506" s="10">
        <f t="shared" ca="1" si="102"/>
        <v>0.12999999999999545</v>
      </c>
      <c r="M506" s="10">
        <f t="shared" ca="1" si="103"/>
        <v>-9.9999999999997868E-2</v>
      </c>
      <c r="N506" s="2">
        <f t="shared" ca="1" si="104"/>
        <v>-1.2999999999999823</v>
      </c>
      <c r="O506" s="10">
        <f t="shared" ca="1" si="105"/>
        <v>69.919999999999661</v>
      </c>
      <c r="P506" s="2">
        <f t="shared" ca="1" si="106"/>
        <v>44.83</v>
      </c>
      <c r="R506" s="1">
        <f t="shared" ca="1" si="107"/>
        <v>19.3</v>
      </c>
      <c r="S506" s="2">
        <f t="shared" ca="1" si="108"/>
        <v>44.83</v>
      </c>
      <c r="AL506" s="1"/>
      <c r="AM506" s="2"/>
    </row>
    <row r="507" spans="2:39" x14ac:dyDescent="0.2">
      <c r="B507">
        <v>19.5</v>
      </c>
      <c r="C507">
        <v>44.7</v>
      </c>
      <c r="D507" s="13">
        <f ca="1">IF(B507&lt;&gt;"",TRUNC(B507-Analyse!$AP$8,2),"")</f>
        <v>19.399999999999999</v>
      </c>
      <c r="F507" s="1">
        <f t="shared" ca="1" si="109"/>
        <v>19.399999999999999</v>
      </c>
      <c r="G507" s="12">
        <f ca="1">IF(F507&lt;&gt;"",ROW($D$5)+MATCH(F507,INDIRECT(Analyse!$AR$8):INDIRECT(Analyse!$AS$8)),"")</f>
        <v>508</v>
      </c>
      <c r="H507" s="1" t="str">
        <f t="shared" ca="1" si="98"/>
        <v>D508</v>
      </c>
      <c r="I507" s="1" t="str">
        <f t="shared" ca="1" si="99"/>
        <v>D507</v>
      </c>
      <c r="J507" s="1" t="str">
        <f t="shared" ca="1" si="100"/>
        <v>C508</v>
      </c>
      <c r="K507" s="1" t="str">
        <f t="shared" ca="1" si="101"/>
        <v>C507</v>
      </c>
      <c r="L507" s="10">
        <f t="shared" ca="1" si="102"/>
        <v>7.0000000000000284E-2</v>
      </c>
      <c r="M507" s="10">
        <f t="shared" ca="1" si="103"/>
        <v>-0.10000000000000142</v>
      </c>
      <c r="N507" s="2">
        <f t="shared" ca="1" si="104"/>
        <v>-0.69999999999999285</v>
      </c>
      <c r="O507" s="10">
        <f t="shared" ca="1" si="105"/>
        <v>58.279999999999859</v>
      </c>
      <c r="P507" s="2">
        <f t="shared" ca="1" si="106"/>
        <v>44.7</v>
      </c>
      <c r="R507" s="1">
        <f t="shared" ca="1" si="107"/>
        <v>19.399999999999999</v>
      </c>
      <c r="S507" s="2">
        <f t="shared" ca="1" si="108"/>
        <v>44.7</v>
      </c>
      <c r="AL507" s="1"/>
      <c r="AM507" s="2"/>
    </row>
    <row r="508" spans="2:39" x14ac:dyDescent="0.2">
      <c r="B508">
        <v>19.600000000000001</v>
      </c>
      <c r="C508">
        <v>44.63</v>
      </c>
      <c r="D508" s="13">
        <f ca="1">IF(B508&lt;&gt;"",TRUNC(B508-Analyse!$AP$8,2),"")</f>
        <v>19.5</v>
      </c>
      <c r="F508" s="1">
        <f t="shared" ca="1" si="109"/>
        <v>19.5</v>
      </c>
      <c r="G508" s="12">
        <f ca="1">IF(F508&lt;&gt;"",ROW($D$5)+MATCH(F508,INDIRECT(Analyse!$AR$8):INDIRECT(Analyse!$AS$8)),"")</f>
        <v>509</v>
      </c>
      <c r="H508" s="1" t="str">
        <f t="shared" ca="1" si="98"/>
        <v>D509</v>
      </c>
      <c r="I508" s="1" t="str">
        <f t="shared" ca="1" si="99"/>
        <v>D508</v>
      </c>
      <c r="J508" s="1" t="str">
        <f t="shared" ca="1" si="100"/>
        <v>C509</v>
      </c>
      <c r="K508" s="1" t="str">
        <f t="shared" ca="1" si="101"/>
        <v>C508</v>
      </c>
      <c r="L508" s="10">
        <f t="shared" ca="1" si="102"/>
        <v>0</v>
      </c>
      <c r="M508" s="10">
        <f t="shared" ca="1" si="103"/>
        <v>-0.10000000000000142</v>
      </c>
      <c r="N508" s="2">
        <f t="shared" ca="1" si="104"/>
        <v>0</v>
      </c>
      <c r="O508" s="10">
        <f t="shared" ca="1" si="105"/>
        <v>44.63</v>
      </c>
      <c r="P508" s="2">
        <f t="shared" ca="1" si="106"/>
        <v>44.63</v>
      </c>
      <c r="R508" s="1">
        <f t="shared" ca="1" si="107"/>
        <v>19.5</v>
      </c>
      <c r="S508" s="2">
        <f t="shared" ca="1" si="108"/>
        <v>44.63</v>
      </c>
      <c r="AL508" s="1"/>
      <c r="AM508" s="2"/>
    </row>
    <row r="509" spans="2:39" x14ac:dyDescent="0.2">
      <c r="B509">
        <v>19.7</v>
      </c>
      <c r="C509">
        <v>44.63</v>
      </c>
      <c r="D509" s="13">
        <f ca="1">IF(B509&lt;&gt;"",TRUNC(B509-Analyse!$AP$8,2),"")</f>
        <v>19.600000000000001</v>
      </c>
      <c r="F509" s="1">
        <f t="shared" ca="1" si="109"/>
        <v>19.600000000000001</v>
      </c>
      <c r="G509" s="12">
        <f ca="1">IF(F509&lt;&gt;"",ROW($D$5)+MATCH(F509,INDIRECT(Analyse!$AR$8):INDIRECT(Analyse!$AS$8)),"")</f>
        <v>510</v>
      </c>
      <c r="H509" s="1" t="str">
        <f t="shared" ca="1" si="98"/>
        <v>D510</v>
      </c>
      <c r="I509" s="1" t="str">
        <f t="shared" ca="1" si="99"/>
        <v>D509</v>
      </c>
      <c r="J509" s="1" t="str">
        <f t="shared" ca="1" si="100"/>
        <v>C510</v>
      </c>
      <c r="K509" s="1" t="str">
        <f t="shared" ca="1" si="101"/>
        <v>C509</v>
      </c>
      <c r="L509" s="10">
        <f t="shared" ca="1" si="102"/>
        <v>0.20000000000000284</v>
      </c>
      <c r="M509" s="10">
        <f t="shared" ca="1" si="103"/>
        <v>-9.9999999999997868E-2</v>
      </c>
      <c r="N509" s="2">
        <f t="shared" ca="1" si="104"/>
        <v>-2.0000000000000711</v>
      </c>
      <c r="O509" s="10">
        <f t="shared" ca="1" si="105"/>
        <v>83.830000000001405</v>
      </c>
      <c r="P509" s="2">
        <f t="shared" ca="1" si="106"/>
        <v>44.63000000000001</v>
      </c>
      <c r="R509" s="1">
        <f t="shared" ca="1" si="107"/>
        <v>19.600000000000001</v>
      </c>
      <c r="S509" s="2">
        <f t="shared" ca="1" si="108"/>
        <v>44.63000000000001</v>
      </c>
      <c r="AL509" s="1"/>
      <c r="AM509" s="2"/>
    </row>
    <row r="510" spans="2:39" x14ac:dyDescent="0.2">
      <c r="B510">
        <v>19.8</v>
      </c>
      <c r="C510">
        <v>44.43</v>
      </c>
      <c r="D510" s="13">
        <f ca="1">IF(B510&lt;&gt;"",TRUNC(B510-Analyse!$AP$8,2),"")</f>
        <v>19.7</v>
      </c>
      <c r="F510" s="1">
        <f t="shared" ca="1" si="109"/>
        <v>19.7</v>
      </c>
      <c r="G510" s="12">
        <f ca="1">IF(F510&lt;&gt;"",ROW($D$5)+MATCH(F510,INDIRECT(Analyse!$AR$8):INDIRECT(Analyse!$AS$8)),"")</f>
        <v>511</v>
      </c>
      <c r="H510" s="1" t="str">
        <f t="shared" ca="1" si="98"/>
        <v>D511</v>
      </c>
      <c r="I510" s="1" t="str">
        <f t="shared" ca="1" si="99"/>
        <v>D510</v>
      </c>
      <c r="J510" s="1" t="str">
        <f t="shared" ca="1" si="100"/>
        <v>C511</v>
      </c>
      <c r="K510" s="1" t="str">
        <f t="shared" ca="1" si="101"/>
        <v>C510</v>
      </c>
      <c r="L510" s="10">
        <f t="shared" ca="1" si="102"/>
        <v>6.0000000000002274E-2</v>
      </c>
      <c r="M510" s="10">
        <f t="shared" ca="1" si="103"/>
        <v>-0.10000000000000142</v>
      </c>
      <c r="N510" s="2">
        <f t="shared" ca="1" si="104"/>
        <v>-0.60000000000001419</v>
      </c>
      <c r="O510" s="10">
        <f t="shared" ca="1" si="105"/>
        <v>56.250000000000277</v>
      </c>
      <c r="P510" s="2">
        <f t="shared" ca="1" si="106"/>
        <v>44.43</v>
      </c>
      <c r="R510" s="1">
        <f t="shared" ca="1" si="107"/>
        <v>19.7</v>
      </c>
      <c r="S510" s="2">
        <f t="shared" ca="1" si="108"/>
        <v>44.43</v>
      </c>
      <c r="AL510" s="1"/>
      <c r="AM510" s="2"/>
    </row>
    <row r="511" spans="2:39" x14ac:dyDescent="0.2">
      <c r="B511">
        <v>19.899999999999999</v>
      </c>
      <c r="C511">
        <v>44.37</v>
      </c>
      <c r="D511" s="13">
        <f ca="1">IF(B511&lt;&gt;"",TRUNC(B511-Analyse!$AP$8,2),"")</f>
        <v>19.8</v>
      </c>
      <c r="F511" s="1">
        <f t="shared" ca="1" si="109"/>
        <v>19.8</v>
      </c>
      <c r="G511" s="12">
        <f ca="1">IF(F511&lt;&gt;"",ROW($D$5)+MATCH(F511,INDIRECT(Analyse!$AR$8):INDIRECT(Analyse!$AS$8)),"")</f>
        <v>512</v>
      </c>
      <c r="H511" s="1" t="str">
        <f t="shared" ca="1" si="98"/>
        <v>D512</v>
      </c>
      <c r="I511" s="1" t="str">
        <f t="shared" ca="1" si="99"/>
        <v>D511</v>
      </c>
      <c r="J511" s="1" t="str">
        <f t="shared" ca="1" si="100"/>
        <v>C512</v>
      </c>
      <c r="K511" s="1" t="str">
        <f t="shared" ca="1" si="101"/>
        <v>C511</v>
      </c>
      <c r="L511" s="10">
        <f t="shared" ca="1" si="102"/>
        <v>-6.0000000000002274E-2</v>
      </c>
      <c r="M511" s="10">
        <f t="shared" ca="1" si="103"/>
        <v>-9.9999999999997868E-2</v>
      </c>
      <c r="N511" s="2">
        <f t="shared" ca="1" si="104"/>
        <v>0.6000000000000355</v>
      </c>
      <c r="O511" s="10">
        <f t="shared" ca="1" si="105"/>
        <v>32.489999999999291</v>
      </c>
      <c r="P511" s="2">
        <f t="shared" ca="1" si="106"/>
        <v>44.37</v>
      </c>
      <c r="R511" s="1">
        <f t="shared" ca="1" si="107"/>
        <v>19.8</v>
      </c>
      <c r="S511" s="2">
        <f t="shared" ca="1" si="108"/>
        <v>44.37</v>
      </c>
      <c r="AL511" s="1"/>
      <c r="AM511" s="2"/>
    </row>
    <row r="512" spans="2:39" x14ac:dyDescent="0.2">
      <c r="B512">
        <v>20</v>
      </c>
      <c r="C512">
        <v>44.43</v>
      </c>
      <c r="D512" s="13">
        <f ca="1">IF(B512&lt;&gt;"",TRUNC(B512-Analyse!$AP$8,2),"")</f>
        <v>19.899999999999999</v>
      </c>
      <c r="F512" s="1">
        <f t="shared" ca="1" si="109"/>
        <v>19.899999999999999</v>
      </c>
      <c r="G512" s="12">
        <f ca="1">IF(F512&lt;&gt;"",ROW($D$5)+MATCH(F512,INDIRECT(Analyse!$AR$8):INDIRECT(Analyse!$AS$8)),"")</f>
        <v>513</v>
      </c>
      <c r="H512" s="1" t="str">
        <f t="shared" ca="1" si="98"/>
        <v>D513</v>
      </c>
      <c r="I512" s="1" t="str">
        <f t="shared" ca="1" si="99"/>
        <v>D512</v>
      </c>
      <c r="J512" s="1" t="str">
        <f t="shared" ca="1" si="100"/>
        <v>C513</v>
      </c>
      <c r="K512" s="1" t="str">
        <f t="shared" ca="1" si="101"/>
        <v>C512</v>
      </c>
      <c r="L512" s="10">
        <f t="shared" ca="1" si="102"/>
        <v>0.13000000000000256</v>
      </c>
      <c r="M512" s="10">
        <f t="shared" ca="1" si="103"/>
        <v>-0.10000000000000142</v>
      </c>
      <c r="N512" s="2">
        <f t="shared" ca="1" si="104"/>
        <v>-1.3000000000000071</v>
      </c>
      <c r="O512" s="10">
        <f t="shared" ca="1" si="105"/>
        <v>70.300000000000139</v>
      </c>
      <c r="P512" s="2">
        <f t="shared" ca="1" si="106"/>
        <v>44.43</v>
      </c>
      <c r="R512" s="1">
        <f t="shared" ca="1" si="107"/>
        <v>19.899999999999999</v>
      </c>
      <c r="S512" s="2">
        <f t="shared" ca="1" si="108"/>
        <v>44.43</v>
      </c>
      <c r="AL512" s="1"/>
      <c r="AM512" s="2"/>
    </row>
    <row r="513" spans="2:39" x14ac:dyDescent="0.2">
      <c r="B513">
        <v>20.100000000000001</v>
      </c>
      <c r="C513">
        <v>44.3</v>
      </c>
      <c r="D513" s="13">
        <f ca="1">IF(B513&lt;&gt;"",TRUNC(B513-Analyse!$AP$8,2),"")</f>
        <v>20</v>
      </c>
      <c r="F513" s="1">
        <f t="shared" ca="1" si="109"/>
        <v>20</v>
      </c>
      <c r="G513" s="12">
        <f ca="1">IF(F513&lt;&gt;"",ROW($D$5)+MATCH(F513,INDIRECT(Analyse!$AR$8):INDIRECT(Analyse!$AS$8)),"")</f>
        <v>514</v>
      </c>
      <c r="H513" s="1" t="str">
        <f t="shared" ca="1" si="98"/>
        <v>D514</v>
      </c>
      <c r="I513" s="1" t="str">
        <f t="shared" ca="1" si="99"/>
        <v>D513</v>
      </c>
      <c r="J513" s="1" t="str">
        <f t="shared" ca="1" si="100"/>
        <v>C514</v>
      </c>
      <c r="K513" s="1" t="str">
        <f t="shared" ca="1" si="101"/>
        <v>C513</v>
      </c>
      <c r="L513" s="10">
        <f t="shared" ca="1" si="102"/>
        <v>4.9999999999997158E-2</v>
      </c>
      <c r="M513" s="10">
        <f t="shared" ca="1" si="103"/>
        <v>-0.10000000000000142</v>
      </c>
      <c r="N513" s="2">
        <f t="shared" ca="1" si="104"/>
        <v>-0.49999999999996447</v>
      </c>
      <c r="O513" s="10">
        <f t="shared" ca="1" si="105"/>
        <v>54.299999999999287</v>
      </c>
      <c r="P513" s="2">
        <f t="shared" ca="1" si="106"/>
        <v>44.3</v>
      </c>
      <c r="R513" s="1">
        <f t="shared" ca="1" si="107"/>
        <v>20</v>
      </c>
      <c r="S513" s="2">
        <f t="shared" ca="1" si="108"/>
        <v>44.3</v>
      </c>
      <c r="AL513" s="1"/>
      <c r="AM513" s="2"/>
    </row>
    <row r="514" spans="2:39" x14ac:dyDescent="0.2">
      <c r="B514">
        <v>20.2</v>
      </c>
      <c r="C514">
        <v>44.25</v>
      </c>
      <c r="D514" s="13">
        <f ca="1">IF(B514&lt;&gt;"",TRUNC(B514-Analyse!$AP$8,2),"")</f>
        <v>20.100000000000001</v>
      </c>
      <c r="F514" s="1">
        <f t="shared" ca="1" si="109"/>
        <v>20.100000000000001</v>
      </c>
      <c r="G514" s="12">
        <f ca="1">IF(F514&lt;&gt;"",ROW($D$5)+MATCH(F514,INDIRECT(Analyse!$AR$8):INDIRECT(Analyse!$AS$8)),"")</f>
        <v>515</v>
      </c>
      <c r="H514" s="1" t="str">
        <f t="shared" ca="1" si="98"/>
        <v>D515</v>
      </c>
      <c r="I514" s="1" t="str">
        <f t="shared" ca="1" si="99"/>
        <v>D514</v>
      </c>
      <c r="J514" s="1" t="str">
        <f t="shared" ca="1" si="100"/>
        <v>C515</v>
      </c>
      <c r="K514" s="1" t="str">
        <f t="shared" ca="1" si="101"/>
        <v>C514</v>
      </c>
      <c r="L514" s="10">
        <f t="shared" ca="1" si="102"/>
        <v>0.14999999999999858</v>
      </c>
      <c r="M514" s="10">
        <f t="shared" ca="1" si="103"/>
        <v>-9.9999999999997868E-2</v>
      </c>
      <c r="N514" s="2">
        <f t="shared" ca="1" si="104"/>
        <v>-1.5000000000000178</v>
      </c>
      <c r="O514" s="10">
        <f t="shared" ca="1" si="105"/>
        <v>74.400000000000361</v>
      </c>
      <c r="P514" s="2">
        <f t="shared" ca="1" si="106"/>
        <v>44.25</v>
      </c>
      <c r="R514" s="1">
        <f t="shared" ca="1" si="107"/>
        <v>20.100000000000001</v>
      </c>
      <c r="S514" s="2">
        <f t="shared" ca="1" si="108"/>
        <v>44.25</v>
      </c>
      <c r="AL514" s="1"/>
      <c r="AM514" s="2"/>
    </row>
    <row r="515" spans="2:39" x14ac:dyDescent="0.2">
      <c r="B515">
        <v>20.3</v>
      </c>
      <c r="C515">
        <v>44.1</v>
      </c>
      <c r="D515" s="13">
        <f ca="1">IF(B515&lt;&gt;"",TRUNC(B515-Analyse!$AP$8,2),"")</f>
        <v>20.2</v>
      </c>
      <c r="F515" s="1">
        <f t="shared" ca="1" si="109"/>
        <v>20.2</v>
      </c>
      <c r="G515" s="12">
        <f ca="1">IF(F515&lt;&gt;"",ROW($D$5)+MATCH(F515,INDIRECT(Analyse!$AR$8):INDIRECT(Analyse!$AS$8)),"")</f>
        <v>516</v>
      </c>
      <c r="H515" s="1" t="str">
        <f t="shared" ca="1" si="98"/>
        <v>D516</v>
      </c>
      <c r="I515" s="1" t="str">
        <f t="shared" ca="1" si="99"/>
        <v>D515</v>
      </c>
      <c r="J515" s="1" t="str">
        <f t="shared" ca="1" si="100"/>
        <v>C516</v>
      </c>
      <c r="K515" s="1" t="str">
        <f t="shared" ca="1" si="101"/>
        <v>C515</v>
      </c>
      <c r="L515" s="10">
        <f t="shared" ca="1" si="102"/>
        <v>0.13000000000000256</v>
      </c>
      <c r="M515" s="10">
        <f t="shared" ca="1" si="103"/>
        <v>-0.10000000000000142</v>
      </c>
      <c r="N515" s="2">
        <f t="shared" ca="1" si="104"/>
        <v>-1.3000000000000071</v>
      </c>
      <c r="O515" s="10">
        <f t="shared" ca="1" si="105"/>
        <v>70.360000000000142</v>
      </c>
      <c r="P515" s="2">
        <f t="shared" ca="1" si="106"/>
        <v>44.099999999999994</v>
      </c>
      <c r="R515" s="1">
        <f t="shared" ca="1" si="107"/>
        <v>20.2</v>
      </c>
      <c r="S515" s="2">
        <f t="shared" ca="1" si="108"/>
        <v>44.099999999999994</v>
      </c>
      <c r="AL515" s="1"/>
      <c r="AM515" s="2"/>
    </row>
    <row r="516" spans="2:39" x14ac:dyDescent="0.2">
      <c r="B516">
        <v>20.399999999999999</v>
      </c>
      <c r="C516">
        <v>43.97</v>
      </c>
      <c r="D516" s="13">
        <f ca="1">IF(B516&lt;&gt;"",TRUNC(B516-Analyse!$AP$8,2),"")</f>
        <v>20.3</v>
      </c>
      <c r="F516" s="1">
        <f t="shared" ca="1" si="109"/>
        <v>20.3</v>
      </c>
      <c r="G516" s="12">
        <f ca="1">IF(F516&lt;&gt;"",ROW($D$5)+MATCH(F516,INDIRECT(Analyse!$AR$8):INDIRECT(Analyse!$AS$8)),"")</f>
        <v>517</v>
      </c>
      <c r="H516" s="1" t="str">
        <f t="shared" ca="1" si="98"/>
        <v>D517</v>
      </c>
      <c r="I516" s="1" t="str">
        <f t="shared" ca="1" si="99"/>
        <v>D516</v>
      </c>
      <c r="J516" s="1" t="str">
        <f t="shared" ca="1" si="100"/>
        <v>C517</v>
      </c>
      <c r="K516" s="1" t="str">
        <f t="shared" ca="1" si="101"/>
        <v>C516</v>
      </c>
      <c r="L516" s="10">
        <f t="shared" ca="1" si="102"/>
        <v>3.9999999999999147E-2</v>
      </c>
      <c r="M516" s="10">
        <f t="shared" ca="1" si="103"/>
        <v>-9.9999999999997868E-2</v>
      </c>
      <c r="N516" s="2">
        <f t="shared" ca="1" si="104"/>
        <v>-0.4</v>
      </c>
      <c r="O516" s="10">
        <f t="shared" ca="1" si="105"/>
        <v>52.09</v>
      </c>
      <c r="P516" s="2">
        <f t="shared" ca="1" si="106"/>
        <v>43.97</v>
      </c>
      <c r="R516" s="1">
        <f t="shared" ca="1" si="107"/>
        <v>20.3</v>
      </c>
      <c r="S516" s="2">
        <f t="shared" ca="1" si="108"/>
        <v>43.97</v>
      </c>
      <c r="AL516" s="1"/>
      <c r="AM516" s="2"/>
    </row>
    <row r="517" spans="2:39" x14ac:dyDescent="0.2">
      <c r="B517">
        <v>20.5</v>
      </c>
      <c r="C517">
        <v>43.93</v>
      </c>
      <c r="D517" s="13">
        <f ca="1">IF(B517&lt;&gt;"",TRUNC(B517-Analyse!$AP$8,2),"")</f>
        <v>20.399999999999999</v>
      </c>
      <c r="F517" s="1">
        <f t="shared" ca="1" si="109"/>
        <v>20.399999999999999</v>
      </c>
      <c r="G517" s="12">
        <f ca="1">IF(F517&lt;&gt;"",ROW($D$5)+MATCH(F517,INDIRECT(Analyse!$AR$8):INDIRECT(Analyse!$AS$8)),"")</f>
        <v>518</v>
      </c>
      <c r="H517" s="1" t="str">
        <f t="shared" ca="1" si="98"/>
        <v>D518</v>
      </c>
      <c r="I517" s="1" t="str">
        <f t="shared" ca="1" si="99"/>
        <v>D517</v>
      </c>
      <c r="J517" s="1" t="str">
        <f t="shared" ca="1" si="100"/>
        <v>C518</v>
      </c>
      <c r="K517" s="1" t="str">
        <f t="shared" ca="1" si="101"/>
        <v>C517</v>
      </c>
      <c r="L517" s="10">
        <f t="shared" ca="1" si="102"/>
        <v>0.22999999999999687</v>
      </c>
      <c r="M517" s="10">
        <f t="shared" ca="1" si="103"/>
        <v>-0.10000000000000142</v>
      </c>
      <c r="N517" s="2">
        <f t="shared" ca="1" si="104"/>
        <v>-2.2999999999999359</v>
      </c>
      <c r="O517" s="10">
        <f t="shared" ca="1" si="105"/>
        <v>90.849999999998687</v>
      </c>
      <c r="P517" s="2">
        <f t="shared" ca="1" si="106"/>
        <v>43.93</v>
      </c>
      <c r="R517" s="1">
        <f t="shared" ca="1" si="107"/>
        <v>20.399999999999999</v>
      </c>
      <c r="S517" s="2">
        <f t="shared" ca="1" si="108"/>
        <v>43.93</v>
      </c>
      <c r="AL517" s="1"/>
      <c r="AM517" s="2"/>
    </row>
    <row r="518" spans="2:39" x14ac:dyDescent="0.2">
      <c r="B518">
        <v>20.6</v>
      </c>
      <c r="C518">
        <v>43.7</v>
      </c>
      <c r="D518" s="13">
        <f ca="1">IF(B518&lt;&gt;"",TRUNC(B518-Analyse!$AP$8,2),"")</f>
        <v>20.5</v>
      </c>
      <c r="F518" s="1">
        <f t="shared" ca="1" si="109"/>
        <v>20.5</v>
      </c>
      <c r="G518" s="12">
        <f ca="1">IF(F518&lt;&gt;"",ROW($D$5)+MATCH(F518,INDIRECT(Analyse!$AR$8):INDIRECT(Analyse!$AS$8)),"")</f>
        <v>519</v>
      </c>
      <c r="H518" s="1" t="str">
        <f t="shared" ref="H518:H581" ca="1" si="110">IF(G518&lt;&gt;"","D"&amp;$G518,"")</f>
        <v>D519</v>
      </c>
      <c r="I518" s="1" t="str">
        <f t="shared" ref="I518:I581" ca="1" si="111">"D"&amp;TEXT($G518-1,"0")</f>
        <v>D518</v>
      </c>
      <c r="J518" s="1" t="str">
        <f t="shared" ref="J518:J581" ca="1" si="112">"C"&amp;$G518</f>
        <v>C519</v>
      </c>
      <c r="K518" s="1" t="str">
        <f t="shared" ref="K518:K581" ca="1" si="113">"C"&amp;TEXT($G518-1,"0")</f>
        <v>C518</v>
      </c>
      <c r="L518" s="10">
        <f t="shared" ref="L518:L581" ca="1" si="114">IF(INDIRECT(J518)&lt;&gt;"",INDIRECT(K518)-INDIRECT(J518),"")</f>
        <v>0.17000000000000171</v>
      </c>
      <c r="M518" s="10">
        <f t="shared" ref="M518:M581" ca="1" si="115">IF(L518&lt;&gt;"",INDIRECT(I518)-INDIRECT(H518),"")</f>
        <v>-0.10000000000000142</v>
      </c>
      <c r="N518" s="2">
        <f t="shared" ref="N518:N581" ca="1" si="116">IF(M518&lt;&gt;"",L518/M518,"")</f>
        <v>-1.6999999999999929</v>
      </c>
      <c r="O518" s="10">
        <f t="shared" ref="O518:O581" ca="1" si="117">IF(N518&lt;&gt;"",INDIRECT(K518)-N518*INDIRECT(I518),"")</f>
        <v>78.549999999999855</v>
      </c>
      <c r="P518" s="2">
        <f t="shared" ref="P518:P581" ca="1" si="118">IF(O518&lt;&gt;"",N518*F518+O518,"")</f>
        <v>43.7</v>
      </c>
      <c r="R518" s="1">
        <f t="shared" ref="R518:R581" ca="1" si="119">F518</f>
        <v>20.5</v>
      </c>
      <c r="S518" s="2">
        <f t="shared" ref="S518:S581" ca="1" si="120">P518</f>
        <v>43.7</v>
      </c>
      <c r="AL518" s="1"/>
      <c r="AM518" s="2"/>
    </row>
    <row r="519" spans="2:39" x14ac:dyDescent="0.2">
      <c r="B519">
        <v>20.7</v>
      </c>
      <c r="C519">
        <v>43.53</v>
      </c>
      <c r="D519" s="13">
        <f ca="1">IF(B519&lt;&gt;"",TRUNC(B519-Analyse!$AP$8,2),"")</f>
        <v>20.6</v>
      </c>
      <c r="F519" s="1">
        <f t="shared" ref="F519:F582" ca="1" si="121">IF(B519&lt;&gt;"",ROUND(F518+0.1,1),"")</f>
        <v>20.6</v>
      </c>
      <c r="G519" s="12">
        <f ca="1">IF(F519&lt;&gt;"",ROW($D$5)+MATCH(F519,INDIRECT(Analyse!$AR$8):INDIRECT(Analyse!$AS$8)),"")</f>
        <v>520</v>
      </c>
      <c r="H519" s="1" t="str">
        <f t="shared" ca="1" si="110"/>
        <v>D520</v>
      </c>
      <c r="I519" s="1" t="str">
        <f t="shared" ca="1" si="111"/>
        <v>D519</v>
      </c>
      <c r="J519" s="1" t="str">
        <f t="shared" ca="1" si="112"/>
        <v>C520</v>
      </c>
      <c r="K519" s="1" t="str">
        <f t="shared" ca="1" si="113"/>
        <v>C519</v>
      </c>
      <c r="L519" s="10">
        <f t="shared" ca="1" si="114"/>
        <v>6.0000000000002274E-2</v>
      </c>
      <c r="M519" s="10">
        <f t="shared" ca="1" si="115"/>
        <v>-9.9999999999997868E-2</v>
      </c>
      <c r="N519" s="2">
        <f t="shared" ca="1" si="116"/>
        <v>-0.6000000000000355</v>
      </c>
      <c r="O519" s="10">
        <f t="shared" ca="1" si="117"/>
        <v>55.890000000000732</v>
      </c>
      <c r="P519" s="2">
        <f t="shared" ca="1" si="118"/>
        <v>43.53</v>
      </c>
      <c r="R519" s="1">
        <f t="shared" ca="1" si="119"/>
        <v>20.6</v>
      </c>
      <c r="S519" s="2">
        <f t="shared" ca="1" si="120"/>
        <v>43.53</v>
      </c>
      <c r="AL519" s="1"/>
      <c r="AM519" s="2"/>
    </row>
    <row r="520" spans="2:39" x14ac:dyDescent="0.2">
      <c r="B520">
        <v>20.8</v>
      </c>
      <c r="C520">
        <v>43.47</v>
      </c>
      <c r="D520" s="13">
        <f ca="1">IF(B520&lt;&gt;"",TRUNC(B520-Analyse!$AP$8,2),"")</f>
        <v>20.7</v>
      </c>
      <c r="F520" s="1">
        <f t="shared" ca="1" si="121"/>
        <v>20.7</v>
      </c>
      <c r="G520" s="12">
        <f ca="1">IF(F520&lt;&gt;"",ROW($D$5)+MATCH(F520,INDIRECT(Analyse!$AR$8):INDIRECT(Analyse!$AS$8)),"")</f>
        <v>521</v>
      </c>
      <c r="H520" s="1" t="str">
        <f t="shared" ca="1" si="110"/>
        <v>D521</v>
      </c>
      <c r="I520" s="1" t="str">
        <f t="shared" ca="1" si="111"/>
        <v>D520</v>
      </c>
      <c r="J520" s="1" t="str">
        <f t="shared" ca="1" si="112"/>
        <v>C521</v>
      </c>
      <c r="K520" s="1" t="str">
        <f t="shared" ca="1" si="113"/>
        <v>C520</v>
      </c>
      <c r="L520" s="10">
        <f t="shared" ca="1" si="114"/>
        <v>0.10000000000000142</v>
      </c>
      <c r="M520" s="10">
        <f t="shared" ca="1" si="115"/>
        <v>-0.10000000000000142</v>
      </c>
      <c r="N520" s="2">
        <f t="shared" ca="1" si="116"/>
        <v>-1</v>
      </c>
      <c r="O520" s="10">
        <f t="shared" ca="1" si="117"/>
        <v>64.17</v>
      </c>
      <c r="P520" s="2">
        <f t="shared" ca="1" si="118"/>
        <v>43.47</v>
      </c>
      <c r="R520" s="1">
        <f t="shared" ca="1" si="119"/>
        <v>20.7</v>
      </c>
      <c r="S520" s="2">
        <f t="shared" ca="1" si="120"/>
        <v>43.47</v>
      </c>
      <c r="AL520" s="1"/>
      <c r="AM520" s="2"/>
    </row>
    <row r="521" spans="2:39" x14ac:dyDescent="0.2">
      <c r="B521">
        <v>20.9</v>
      </c>
      <c r="C521">
        <v>43.37</v>
      </c>
      <c r="D521" s="13">
        <f ca="1">IF(B521&lt;&gt;"",TRUNC(B521-Analyse!$AP$8,2),"")</f>
        <v>20.8</v>
      </c>
      <c r="F521" s="1">
        <f t="shared" ca="1" si="121"/>
        <v>20.8</v>
      </c>
      <c r="G521" s="12">
        <f ca="1">IF(F521&lt;&gt;"",ROW($D$5)+MATCH(F521,INDIRECT(Analyse!$AR$8):INDIRECT(Analyse!$AS$8)),"")</f>
        <v>522</v>
      </c>
      <c r="H521" s="1" t="str">
        <f t="shared" ca="1" si="110"/>
        <v>D522</v>
      </c>
      <c r="I521" s="1" t="str">
        <f t="shared" ca="1" si="111"/>
        <v>D521</v>
      </c>
      <c r="J521" s="1" t="str">
        <f t="shared" ca="1" si="112"/>
        <v>C522</v>
      </c>
      <c r="K521" s="1" t="str">
        <f t="shared" ca="1" si="113"/>
        <v>C521</v>
      </c>
      <c r="L521" s="10">
        <f t="shared" ca="1" si="114"/>
        <v>0.14000000000000057</v>
      </c>
      <c r="M521" s="10">
        <f t="shared" ca="1" si="115"/>
        <v>-9.9999999999997868E-2</v>
      </c>
      <c r="N521" s="2">
        <f t="shared" ca="1" si="116"/>
        <v>-1.4000000000000354</v>
      </c>
      <c r="O521" s="10">
        <f t="shared" ca="1" si="117"/>
        <v>72.490000000000734</v>
      </c>
      <c r="P521" s="2">
        <f t="shared" ca="1" si="118"/>
        <v>43.37</v>
      </c>
      <c r="R521" s="1">
        <f t="shared" ca="1" si="119"/>
        <v>20.8</v>
      </c>
      <c r="S521" s="2">
        <f t="shared" ca="1" si="120"/>
        <v>43.37</v>
      </c>
      <c r="AL521" s="1"/>
      <c r="AM521" s="2"/>
    </row>
    <row r="522" spans="2:39" x14ac:dyDescent="0.2">
      <c r="B522">
        <v>21</v>
      </c>
      <c r="C522">
        <v>43.23</v>
      </c>
      <c r="D522" s="13">
        <f ca="1">IF(B522&lt;&gt;"",TRUNC(B522-Analyse!$AP$8,2),"")</f>
        <v>20.9</v>
      </c>
      <c r="F522" s="1">
        <f t="shared" ca="1" si="121"/>
        <v>20.9</v>
      </c>
      <c r="G522" s="12">
        <f ca="1">IF(F522&lt;&gt;"",ROW($D$5)+MATCH(F522,INDIRECT(Analyse!$AR$8):INDIRECT(Analyse!$AS$8)),"")</f>
        <v>523</v>
      </c>
      <c r="H522" s="1" t="str">
        <f t="shared" ca="1" si="110"/>
        <v>D523</v>
      </c>
      <c r="I522" s="1" t="str">
        <f t="shared" ca="1" si="111"/>
        <v>D522</v>
      </c>
      <c r="J522" s="1" t="str">
        <f t="shared" ca="1" si="112"/>
        <v>C523</v>
      </c>
      <c r="K522" s="1" t="str">
        <f t="shared" ca="1" si="113"/>
        <v>C522</v>
      </c>
      <c r="L522" s="10">
        <f t="shared" ca="1" si="114"/>
        <v>0</v>
      </c>
      <c r="M522" s="10">
        <f t="shared" ca="1" si="115"/>
        <v>-0.10000000000000142</v>
      </c>
      <c r="N522" s="2">
        <f t="shared" ca="1" si="116"/>
        <v>0</v>
      </c>
      <c r="O522" s="10">
        <f t="shared" ca="1" si="117"/>
        <v>43.23</v>
      </c>
      <c r="P522" s="2">
        <f t="shared" ca="1" si="118"/>
        <v>43.23</v>
      </c>
      <c r="R522" s="1">
        <f t="shared" ca="1" si="119"/>
        <v>20.9</v>
      </c>
      <c r="S522" s="2">
        <f t="shared" ca="1" si="120"/>
        <v>43.23</v>
      </c>
      <c r="AL522" s="1"/>
      <c r="AM522" s="2"/>
    </row>
    <row r="523" spans="2:39" x14ac:dyDescent="0.2">
      <c r="B523">
        <v>21.1</v>
      </c>
      <c r="C523">
        <v>43.23</v>
      </c>
      <c r="D523" s="13">
        <f ca="1">IF(B523&lt;&gt;"",TRUNC(B523-Analyse!$AP$8,2),"")</f>
        <v>21</v>
      </c>
      <c r="F523" s="1">
        <f t="shared" ca="1" si="121"/>
        <v>21</v>
      </c>
      <c r="G523" s="12">
        <f ca="1">IF(F523&lt;&gt;"",ROW($D$5)+MATCH(F523,INDIRECT(Analyse!$AR$8):INDIRECT(Analyse!$AS$8)),"")</f>
        <v>524</v>
      </c>
      <c r="H523" s="1" t="str">
        <f t="shared" ca="1" si="110"/>
        <v>D524</v>
      </c>
      <c r="I523" s="1" t="str">
        <f t="shared" ca="1" si="111"/>
        <v>D523</v>
      </c>
      <c r="J523" s="1" t="str">
        <f t="shared" ca="1" si="112"/>
        <v>C524</v>
      </c>
      <c r="K523" s="1" t="str">
        <f t="shared" ca="1" si="113"/>
        <v>C523</v>
      </c>
      <c r="L523" s="10">
        <f t="shared" ca="1" si="114"/>
        <v>0.19999999999999574</v>
      </c>
      <c r="M523" s="10">
        <f t="shared" ca="1" si="115"/>
        <v>-0.10000000000000142</v>
      </c>
      <c r="N523" s="2">
        <f t="shared" ca="1" si="116"/>
        <v>-1.9999999999999289</v>
      </c>
      <c r="O523" s="10">
        <f t="shared" ca="1" si="117"/>
        <v>85.229999999998512</v>
      </c>
      <c r="P523" s="2">
        <f t="shared" ca="1" si="118"/>
        <v>43.230000000000004</v>
      </c>
      <c r="R523" s="1">
        <f t="shared" ca="1" si="119"/>
        <v>21</v>
      </c>
      <c r="S523" s="2">
        <f t="shared" ca="1" si="120"/>
        <v>43.230000000000004</v>
      </c>
      <c r="AL523" s="1"/>
      <c r="AM523" s="2"/>
    </row>
    <row r="524" spans="2:39" x14ac:dyDescent="0.2">
      <c r="B524">
        <v>21.2</v>
      </c>
      <c r="C524">
        <v>43.03</v>
      </c>
      <c r="D524" s="13">
        <f ca="1">IF(B524&lt;&gt;"",TRUNC(B524-Analyse!$AP$8,2),"")</f>
        <v>21.1</v>
      </c>
      <c r="F524" s="1">
        <f t="shared" ca="1" si="121"/>
        <v>21.1</v>
      </c>
      <c r="G524" s="12">
        <f ca="1">IF(F524&lt;&gt;"",ROW($D$5)+MATCH(F524,INDIRECT(Analyse!$AR$8):INDIRECT(Analyse!$AS$8)),"")</f>
        <v>525</v>
      </c>
      <c r="H524" s="1" t="str">
        <f t="shared" ca="1" si="110"/>
        <v>D525</v>
      </c>
      <c r="I524" s="1" t="str">
        <f t="shared" ca="1" si="111"/>
        <v>D524</v>
      </c>
      <c r="J524" s="1" t="str">
        <f t="shared" ca="1" si="112"/>
        <v>C525</v>
      </c>
      <c r="K524" s="1" t="str">
        <f t="shared" ca="1" si="113"/>
        <v>C524</v>
      </c>
      <c r="L524" s="10">
        <f t="shared" ca="1" si="114"/>
        <v>0.13000000000000256</v>
      </c>
      <c r="M524" s="10">
        <f t="shared" ca="1" si="115"/>
        <v>-9.9999999999997868E-2</v>
      </c>
      <c r="N524" s="2">
        <f t="shared" ca="1" si="116"/>
        <v>-1.3000000000000533</v>
      </c>
      <c r="O524" s="10">
        <f t="shared" ca="1" si="117"/>
        <v>70.460000000001131</v>
      </c>
      <c r="P524" s="2">
        <f t="shared" ca="1" si="118"/>
        <v>43.03</v>
      </c>
      <c r="R524" s="1">
        <f t="shared" ca="1" si="119"/>
        <v>21.1</v>
      </c>
      <c r="S524" s="2">
        <f t="shared" ca="1" si="120"/>
        <v>43.03</v>
      </c>
      <c r="AL524" s="1"/>
      <c r="AM524" s="2"/>
    </row>
    <row r="525" spans="2:39" x14ac:dyDescent="0.2">
      <c r="B525">
        <v>21.3</v>
      </c>
      <c r="C525">
        <v>42.9</v>
      </c>
      <c r="D525" s="13">
        <f ca="1">IF(B525&lt;&gt;"",TRUNC(B525-Analyse!$AP$8,2),"")</f>
        <v>21.2</v>
      </c>
      <c r="F525" s="1">
        <f t="shared" ca="1" si="121"/>
        <v>21.2</v>
      </c>
      <c r="G525" s="12">
        <f ca="1">IF(F525&lt;&gt;"",ROW($D$5)+MATCH(F525,INDIRECT(Analyse!$AR$8):INDIRECT(Analyse!$AS$8)),"")</f>
        <v>526</v>
      </c>
      <c r="H525" s="1" t="str">
        <f t="shared" ca="1" si="110"/>
        <v>D526</v>
      </c>
      <c r="I525" s="1" t="str">
        <f t="shared" ca="1" si="111"/>
        <v>D525</v>
      </c>
      <c r="J525" s="1" t="str">
        <f t="shared" ca="1" si="112"/>
        <v>C526</v>
      </c>
      <c r="K525" s="1" t="str">
        <f t="shared" ca="1" si="113"/>
        <v>C525</v>
      </c>
      <c r="L525" s="10">
        <f t="shared" ca="1" si="114"/>
        <v>0.17000000000000171</v>
      </c>
      <c r="M525" s="10">
        <f t="shared" ca="1" si="115"/>
        <v>-0.10000000000000142</v>
      </c>
      <c r="N525" s="2">
        <f t="shared" ca="1" si="116"/>
        <v>-1.6999999999999929</v>
      </c>
      <c r="O525" s="10">
        <f t="shared" ca="1" si="117"/>
        <v>78.939999999999856</v>
      </c>
      <c r="P525" s="2">
        <f t="shared" ca="1" si="118"/>
        <v>42.900000000000006</v>
      </c>
      <c r="R525" s="1">
        <f t="shared" ca="1" si="119"/>
        <v>21.2</v>
      </c>
      <c r="S525" s="2">
        <f t="shared" ca="1" si="120"/>
        <v>42.900000000000006</v>
      </c>
      <c r="AL525" s="1"/>
      <c r="AM525" s="2"/>
    </row>
    <row r="526" spans="2:39" x14ac:dyDescent="0.2">
      <c r="B526">
        <v>21.4</v>
      </c>
      <c r="C526">
        <v>42.73</v>
      </c>
      <c r="D526" s="13">
        <f ca="1">IF(B526&lt;&gt;"",TRUNC(B526-Analyse!$AP$8,2),"")</f>
        <v>21.3</v>
      </c>
      <c r="F526" s="1">
        <f t="shared" ca="1" si="121"/>
        <v>21.3</v>
      </c>
      <c r="G526" s="12">
        <f ca="1">IF(F526&lt;&gt;"",ROW($D$5)+MATCH(F526,INDIRECT(Analyse!$AR$8):INDIRECT(Analyse!$AS$8)),"")</f>
        <v>527</v>
      </c>
      <c r="H526" s="1" t="str">
        <f t="shared" ca="1" si="110"/>
        <v>D527</v>
      </c>
      <c r="I526" s="1" t="str">
        <f t="shared" ca="1" si="111"/>
        <v>D526</v>
      </c>
      <c r="J526" s="1" t="str">
        <f t="shared" ca="1" si="112"/>
        <v>C527</v>
      </c>
      <c r="K526" s="1" t="str">
        <f t="shared" ca="1" si="113"/>
        <v>C526</v>
      </c>
      <c r="L526" s="10">
        <f t="shared" ca="1" si="114"/>
        <v>0</v>
      </c>
      <c r="M526" s="10">
        <f t="shared" ca="1" si="115"/>
        <v>-9.9999999999997868E-2</v>
      </c>
      <c r="N526" s="2">
        <f t="shared" ca="1" si="116"/>
        <v>0</v>
      </c>
      <c r="O526" s="10">
        <f t="shared" ca="1" si="117"/>
        <v>42.73</v>
      </c>
      <c r="P526" s="2">
        <f t="shared" ca="1" si="118"/>
        <v>42.73</v>
      </c>
      <c r="R526" s="1">
        <f t="shared" ca="1" si="119"/>
        <v>21.3</v>
      </c>
      <c r="S526" s="2">
        <f t="shared" ca="1" si="120"/>
        <v>42.73</v>
      </c>
      <c r="AL526" s="1"/>
      <c r="AM526" s="2"/>
    </row>
    <row r="527" spans="2:39" x14ac:dyDescent="0.2">
      <c r="B527">
        <v>21.5</v>
      </c>
      <c r="C527">
        <v>42.73</v>
      </c>
      <c r="D527" s="13">
        <f ca="1">IF(B527&lt;&gt;"",TRUNC(B527-Analyse!$AP$8,2),"")</f>
        <v>21.4</v>
      </c>
      <c r="F527" s="1">
        <f t="shared" ca="1" si="121"/>
        <v>21.4</v>
      </c>
      <c r="G527" s="12">
        <f ca="1">IF(F527&lt;&gt;"",ROW($D$5)+MATCH(F527,INDIRECT(Analyse!$AR$8):INDIRECT(Analyse!$AS$8)),"")</f>
        <v>528</v>
      </c>
      <c r="H527" s="1" t="str">
        <f t="shared" ca="1" si="110"/>
        <v>D528</v>
      </c>
      <c r="I527" s="1" t="str">
        <f t="shared" ca="1" si="111"/>
        <v>D527</v>
      </c>
      <c r="J527" s="1" t="str">
        <f t="shared" ca="1" si="112"/>
        <v>C528</v>
      </c>
      <c r="K527" s="1" t="str">
        <f t="shared" ca="1" si="113"/>
        <v>C527</v>
      </c>
      <c r="L527" s="10">
        <f t="shared" ca="1" si="114"/>
        <v>0.32999999999999829</v>
      </c>
      <c r="M527" s="10">
        <f t="shared" ca="1" si="115"/>
        <v>-0.10000000000000142</v>
      </c>
      <c r="N527" s="2">
        <f t="shared" ca="1" si="116"/>
        <v>-3.2999999999999359</v>
      </c>
      <c r="O527" s="10">
        <f t="shared" ca="1" si="117"/>
        <v>113.34999999999863</v>
      </c>
      <c r="P527" s="2">
        <f t="shared" ca="1" si="118"/>
        <v>42.730000000000004</v>
      </c>
      <c r="R527" s="1">
        <f t="shared" ca="1" si="119"/>
        <v>21.4</v>
      </c>
      <c r="S527" s="2">
        <f t="shared" ca="1" si="120"/>
        <v>42.730000000000004</v>
      </c>
      <c r="AL527" s="1"/>
      <c r="AM527" s="2"/>
    </row>
    <row r="528" spans="2:39" x14ac:dyDescent="0.2">
      <c r="B528">
        <v>21.6</v>
      </c>
      <c r="C528">
        <v>42.4</v>
      </c>
      <c r="D528" s="13">
        <f ca="1">IF(B528&lt;&gt;"",TRUNC(B528-Analyse!$AP$8,2),"")</f>
        <v>21.5</v>
      </c>
      <c r="F528" s="1">
        <f t="shared" ca="1" si="121"/>
        <v>21.5</v>
      </c>
      <c r="G528" s="12">
        <f ca="1">IF(F528&lt;&gt;"",ROW($D$5)+MATCH(F528,INDIRECT(Analyse!$AR$8):INDIRECT(Analyse!$AS$8)),"")</f>
        <v>529</v>
      </c>
      <c r="H528" s="1" t="str">
        <f t="shared" ca="1" si="110"/>
        <v>D529</v>
      </c>
      <c r="I528" s="1" t="str">
        <f t="shared" ca="1" si="111"/>
        <v>D528</v>
      </c>
      <c r="J528" s="1" t="str">
        <f t="shared" ca="1" si="112"/>
        <v>C529</v>
      </c>
      <c r="K528" s="1" t="str">
        <f t="shared" ca="1" si="113"/>
        <v>C528</v>
      </c>
      <c r="L528" s="10">
        <f t="shared" ca="1" si="114"/>
        <v>0</v>
      </c>
      <c r="M528" s="10">
        <f t="shared" ca="1" si="115"/>
        <v>-0.10000000000000142</v>
      </c>
      <c r="N528" s="2">
        <f t="shared" ca="1" si="116"/>
        <v>0</v>
      </c>
      <c r="O528" s="10">
        <f t="shared" ca="1" si="117"/>
        <v>42.4</v>
      </c>
      <c r="P528" s="2">
        <f t="shared" ca="1" si="118"/>
        <v>42.4</v>
      </c>
      <c r="R528" s="1">
        <f t="shared" ca="1" si="119"/>
        <v>21.5</v>
      </c>
      <c r="S528" s="2">
        <f t="shared" ca="1" si="120"/>
        <v>42.4</v>
      </c>
      <c r="AL528" s="1"/>
      <c r="AM528" s="2"/>
    </row>
    <row r="529" spans="2:39" x14ac:dyDescent="0.2">
      <c r="B529">
        <v>21.7</v>
      </c>
      <c r="C529">
        <v>42.4</v>
      </c>
      <c r="D529" s="13">
        <f ca="1">IF(B529&lt;&gt;"",TRUNC(B529-Analyse!$AP$8,2),"")</f>
        <v>21.6</v>
      </c>
      <c r="F529" s="1">
        <f t="shared" ca="1" si="121"/>
        <v>21.6</v>
      </c>
      <c r="G529" s="12">
        <f ca="1">IF(F529&lt;&gt;"",ROW($D$5)+MATCH(F529,INDIRECT(Analyse!$AR$8):INDIRECT(Analyse!$AS$8)),"")</f>
        <v>530</v>
      </c>
      <c r="H529" s="1" t="str">
        <f t="shared" ca="1" si="110"/>
        <v>D530</v>
      </c>
      <c r="I529" s="1" t="str">
        <f t="shared" ca="1" si="111"/>
        <v>D529</v>
      </c>
      <c r="J529" s="1" t="str">
        <f t="shared" ca="1" si="112"/>
        <v>C530</v>
      </c>
      <c r="K529" s="1" t="str">
        <f t="shared" ca="1" si="113"/>
        <v>C529</v>
      </c>
      <c r="L529" s="10">
        <f t="shared" ca="1" si="114"/>
        <v>0.14999999999999858</v>
      </c>
      <c r="M529" s="10">
        <f t="shared" ca="1" si="115"/>
        <v>-9.9999999999997868E-2</v>
      </c>
      <c r="N529" s="2">
        <f t="shared" ca="1" si="116"/>
        <v>-1.5000000000000178</v>
      </c>
      <c r="O529" s="10">
        <f t="shared" ca="1" si="117"/>
        <v>74.800000000000381</v>
      </c>
      <c r="P529" s="2">
        <f t="shared" ca="1" si="118"/>
        <v>42.399999999999991</v>
      </c>
      <c r="R529" s="1">
        <f t="shared" ca="1" si="119"/>
        <v>21.6</v>
      </c>
      <c r="S529" s="2">
        <f t="shared" ca="1" si="120"/>
        <v>42.399999999999991</v>
      </c>
      <c r="AL529" s="1"/>
      <c r="AM529" s="2"/>
    </row>
    <row r="530" spans="2:39" x14ac:dyDescent="0.2">
      <c r="B530">
        <v>21.8</v>
      </c>
      <c r="C530">
        <v>42.25</v>
      </c>
      <c r="D530" s="13">
        <f ca="1">IF(B530&lt;&gt;"",TRUNC(B530-Analyse!$AP$8,2),"")</f>
        <v>21.7</v>
      </c>
      <c r="F530" s="1">
        <f t="shared" ca="1" si="121"/>
        <v>21.7</v>
      </c>
      <c r="G530" s="12">
        <f ca="1">IF(F530&lt;&gt;"",ROW($D$5)+MATCH(F530,INDIRECT(Analyse!$AR$8):INDIRECT(Analyse!$AS$8)),"")</f>
        <v>531</v>
      </c>
      <c r="H530" s="1" t="str">
        <f t="shared" ca="1" si="110"/>
        <v>D531</v>
      </c>
      <c r="I530" s="1" t="str">
        <f t="shared" ca="1" si="111"/>
        <v>D530</v>
      </c>
      <c r="J530" s="1" t="str">
        <f t="shared" ca="1" si="112"/>
        <v>C531</v>
      </c>
      <c r="K530" s="1" t="str">
        <f t="shared" ca="1" si="113"/>
        <v>C530</v>
      </c>
      <c r="L530" s="10">
        <f t="shared" ca="1" si="114"/>
        <v>0.14999999999999858</v>
      </c>
      <c r="M530" s="10">
        <f t="shared" ca="1" si="115"/>
        <v>-0.10000000000000142</v>
      </c>
      <c r="N530" s="2">
        <f t="shared" ca="1" si="116"/>
        <v>-1.4999999999999645</v>
      </c>
      <c r="O530" s="10">
        <f t="shared" ca="1" si="117"/>
        <v>74.79999999999923</v>
      </c>
      <c r="P530" s="2">
        <f t="shared" ca="1" si="118"/>
        <v>42.25</v>
      </c>
      <c r="R530" s="1">
        <f t="shared" ca="1" si="119"/>
        <v>21.7</v>
      </c>
      <c r="S530" s="2">
        <f t="shared" ca="1" si="120"/>
        <v>42.25</v>
      </c>
      <c r="AL530" s="1"/>
      <c r="AM530" s="2"/>
    </row>
    <row r="531" spans="2:39" x14ac:dyDescent="0.2">
      <c r="B531">
        <v>21.9</v>
      </c>
      <c r="C531">
        <v>42.1</v>
      </c>
      <c r="D531" s="13">
        <f ca="1">IF(B531&lt;&gt;"",TRUNC(B531-Analyse!$AP$8,2),"")</f>
        <v>21.8</v>
      </c>
      <c r="F531" s="1">
        <f t="shared" ca="1" si="121"/>
        <v>21.8</v>
      </c>
      <c r="G531" s="12">
        <f ca="1">IF(F531&lt;&gt;"",ROW($D$5)+MATCH(F531,INDIRECT(Analyse!$AR$8):INDIRECT(Analyse!$AS$8)),"")</f>
        <v>532</v>
      </c>
      <c r="H531" s="1" t="str">
        <f t="shared" ca="1" si="110"/>
        <v>D532</v>
      </c>
      <c r="I531" s="1" t="str">
        <f t="shared" ca="1" si="111"/>
        <v>D531</v>
      </c>
      <c r="J531" s="1" t="str">
        <f t="shared" ca="1" si="112"/>
        <v>C532</v>
      </c>
      <c r="K531" s="1" t="str">
        <f t="shared" ca="1" si="113"/>
        <v>C531</v>
      </c>
      <c r="L531" s="10">
        <f t="shared" ca="1" si="114"/>
        <v>0.17000000000000171</v>
      </c>
      <c r="M531" s="10">
        <f t="shared" ca="1" si="115"/>
        <v>-9.9999999999997868E-2</v>
      </c>
      <c r="N531" s="2">
        <f t="shared" ca="1" si="116"/>
        <v>-1.7000000000000532</v>
      </c>
      <c r="O531" s="10">
        <f t="shared" ca="1" si="117"/>
        <v>79.160000000001162</v>
      </c>
      <c r="P531" s="2">
        <f t="shared" ca="1" si="118"/>
        <v>42.1</v>
      </c>
      <c r="R531" s="1">
        <f t="shared" ca="1" si="119"/>
        <v>21.8</v>
      </c>
      <c r="S531" s="2">
        <f t="shared" ca="1" si="120"/>
        <v>42.1</v>
      </c>
      <c r="AL531" s="1"/>
      <c r="AM531" s="2"/>
    </row>
    <row r="532" spans="2:39" x14ac:dyDescent="0.2">
      <c r="B532">
        <v>22</v>
      </c>
      <c r="C532">
        <v>41.93</v>
      </c>
      <c r="D532" s="13">
        <f ca="1">IF(B532&lt;&gt;"",TRUNC(B532-Analyse!$AP$8,2),"")</f>
        <v>21.9</v>
      </c>
      <c r="F532" s="1">
        <f t="shared" ca="1" si="121"/>
        <v>21.9</v>
      </c>
      <c r="G532" s="12">
        <f ca="1">IF(F532&lt;&gt;"",ROW($D$5)+MATCH(F532,INDIRECT(Analyse!$AR$8):INDIRECT(Analyse!$AS$8)),"")</f>
        <v>533</v>
      </c>
      <c r="H532" s="1" t="str">
        <f t="shared" ca="1" si="110"/>
        <v>D533</v>
      </c>
      <c r="I532" s="1" t="str">
        <f t="shared" ca="1" si="111"/>
        <v>D532</v>
      </c>
      <c r="J532" s="1" t="str">
        <f t="shared" ca="1" si="112"/>
        <v>C533</v>
      </c>
      <c r="K532" s="1" t="str">
        <f t="shared" ca="1" si="113"/>
        <v>C532</v>
      </c>
      <c r="L532" s="10">
        <f t="shared" ca="1" si="114"/>
        <v>0.10000000000000142</v>
      </c>
      <c r="M532" s="10">
        <f t="shared" ca="1" si="115"/>
        <v>-0.10000000000000142</v>
      </c>
      <c r="N532" s="2">
        <f t="shared" ca="1" si="116"/>
        <v>-1</v>
      </c>
      <c r="O532" s="10">
        <f t="shared" ca="1" si="117"/>
        <v>63.83</v>
      </c>
      <c r="P532" s="2">
        <f t="shared" ca="1" si="118"/>
        <v>41.93</v>
      </c>
      <c r="R532" s="1">
        <f t="shared" ca="1" si="119"/>
        <v>21.9</v>
      </c>
      <c r="S532" s="2">
        <f t="shared" ca="1" si="120"/>
        <v>41.93</v>
      </c>
      <c r="AL532" s="1"/>
      <c r="AM532" s="2"/>
    </row>
    <row r="533" spans="2:39" x14ac:dyDescent="0.2">
      <c r="B533">
        <v>22.1</v>
      </c>
      <c r="C533">
        <v>41.83</v>
      </c>
      <c r="D533" s="13">
        <f ca="1">IF(B533&lt;&gt;"",TRUNC(B533-Analyse!$AP$8,2),"")</f>
        <v>22</v>
      </c>
      <c r="F533" s="1">
        <f t="shared" ca="1" si="121"/>
        <v>22</v>
      </c>
      <c r="G533" s="12">
        <f ca="1">IF(F533&lt;&gt;"",ROW($D$5)+MATCH(F533,INDIRECT(Analyse!$AR$8):INDIRECT(Analyse!$AS$8)),"")</f>
        <v>534</v>
      </c>
      <c r="H533" s="1" t="str">
        <f t="shared" ca="1" si="110"/>
        <v>D534</v>
      </c>
      <c r="I533" s="1" t="str">
        <f t="shared" ca="1" si="111"/>
        <v>D533</v>
      </c>
      <c r="J533" s="1" t="str">
        <f t="shared" ca="1" si="112"/>
        <v>C534</v>
      </c>
      <c r="K533" s="1" t="str">
        <f t="shared" ca="1" si="113"/>
        <v>C533</v>
      </c>
      <c r="L533" s="10">
        <f t="shared" ca="1" si="114"/>
        <v>0.12999999999999545</v>
      </c>
      <c r="M533" s="10">
        <f t="shared" ca="1" si="115"/>
        <v>-0.10000000000000142</v>
      </c>
      <c r="N533" s="2">
        <f t="shared" ca="1" si="116"/>
        <v>-1.2999999999999361</v>
      </c>
      <c r="O533" s="10">
        <f t="shared" ca="1" si="117"/>
        <v>70.429999999998586</v>
      </c>
      <c r="P533" s="2">
        <f t="shared" ca="1" si="118"/>
        <v>41.829999999999991</v>
      </c>
      <c r="R533" s="1">
        <f t="shared" ca="1" si="119"/>
        <v>22</v>
      </c>
      <c r="S533" s="2">
        <f t="shared" ca="1" si="120"/>
        <v>41.829999999999991</v>
      </c>
      <c r="AL533" s="1"/>
      <c r="AM533" s="2"/>
    </row>
    <row r="534" spans="2:39" x14ac:dyDescent="0.2">
      <c r="B534">
        <v>22.2</v>
      </c>
      <c r="C534">
        <v>41.7</v>
      </c>
      <c r="D534" s="13">
        <f ca="1">IF(B534&lt;&gt;"",TRUNC(B534-Analyse!$AP$8,2),"")</f>
        <v>22.1</v>
      </c>
      <c r="F534" s="1">
        <f t="shared" ca="1" si="121"/>
        <v>22.1</v>
      </c>
      <c r="G534" s="12">
        <f ca="1">IF(F534&lt;&gt;"",ROW($D$5)+MATCH(F534,INDIRECT(Analyse!$AR$8):INDIRECT(Analyse!$AS$8)),"")</f>
        <v>535</v>
      </c>
      <c r="H534" s="1" t="str">
        <f t="shared" ca="1" si="110"/>
        <v>D535</v>
      </c>
      <c r="I534" s="1" t="str">
        <f t="shared" ca="1" si="111"/>
        <v>D534</v>
      </c>
      <c r="J534" s="1" t="str">
        <f t="shared" ca="1" si="112"/>
        <v>C535</v>
      </c>
      <c r="K534" s="1" t="str">
        <f t="shared" ca="1" si="113"/>
        <v>C534</v>
      </c>
      <c r="L534" s="10">
        <f t="shared" ca="1" si="114"/>
        <v>0.37000000000000455</v>
      </c>
      <c r="M534" s="10">
        <f t="shared" ca="1" si="115"/>
        <v>-9.9999999999997868E-2</v>
      </c>
      <c r="N534" s="2">
        <f t="shared" ca="1" si="116"/>
        <v>-3.7000000000001245</v>
      </c>
      <c r="O534" s="10">
        <f t="shared" ca="1" si="117"/>
        <v>123.47000000000276</v>
      </c>
      <c r="P534" s="2">
        <f t="shared" ca="1" si="118"/>
        <v>41.7</v>
      </c>
      <c r="R534" s="1">
        <f t="shared" ca="1" si="119"/>
        <v>22.1</v>
      </c>
      <c r="S534" s="2">
        <f t="shared" ca="1" si="120"/>
        <v>41.7</v>
      </c>
      <c r="AL534" s="1"/>
      <c r="AM534" s="2"/>
    </row>
    <row r="535" spans="2:39" x14ac:dyDescent="0.2">
      <c r="B535">
        <v>22.3</v>
      </c>
      <c r="C535">
        <v>41.33</v>
      </c>
      <c r="D535" s="13">
        <f ca="1">IF(B535&lt;&gt;"",TRUNC(B535-Analyse!$AP$8,2),"")</f>
        <v>22.2</v>
      </c>
      <c r="F535" s="1">
        <f t="shared" ca="1" si="121"/>
        <v>22.2</v>
      </c>
      <c r="G535" s="12">
        <f ca="1">IF(F535&lt;&gt;"",ROW($D$5)+MATCH(F535,INDIRECT(Analyse!$AR$8):INDIRECT(Analyse!$AS$8)),"")</f>
        <v>536</v>
      </c>
      <c r="H535" s="1" t="str">
        <f t="shared" ca="1" si="110"/>
        <v>D536</v>
      </c>
      <c r="I535" s="1" t="str">
        <f t="shared" ca="1" si="111"/>
        <v>D535</v>
      </c>
      <c r="J535" s="1" t="str">
        <f t="shared" ca="1" si="112"/>
        <v>C536</v>
      </c>
      <c r="K535" s="1" t="str">
        <f t="shared" ca="1" si="113"/>
        <v>C535</v>
      </c>
      <c r="L535" s="10">
        <f t="shared" ca="1" si="114"/>
        <v>7.9999999999998295E-2</v>
      </c>
      <c r="M535" s="10">
        <f t="shared" ca="1" si="115"/>
        <v>-0.10000000000000142</v>
      </c>
      <c r="N535" s="2">
        <f t="shared" ca="1" si="116"/>
        <v>-0.79999999999997162</v>
      </c>
      <c r="O535" s="10">
        <f t="shared" ca="1" si="117"/>
        <v>59.089999999999364</v>
      </c>
      <c r="P535" s="2">
        <f t="shared" ca="1" si="118"/>
        <v>41.33</v>
      </c>
      <c r="R535" s="1">
        <f t="shared" ca="1" si="119"/>
        <v>22.2</v>
      </c>
      <c r="S535" s="2">
        <f t="shared" ca="1" si="120"/>
        <v>41.33</v>
      </c>
      <c r="AL535" s="1"/>
      <c r="AM535" s="2"/>
    </row>
    <row r="536" spans="2:39" x14ac:dyDescent="0.2">
      <c r="B536">
        <v>22.4</v>
      </c>
      <c r="C536">
        <v>41.25</v>
      </c>
      <c r="D536" s="13">
        <f ca="1">IF(B536&lt;&gt;"",TRUNC(B536-Analyse!$AP$8,2),"")</f>
        <v>22.3</v>
      </c>
      <c r="F536" s="1">
        <f t="shared" ca="1" si="121"/>
        <v>22.3</v>
      </c>
      <c r="G536" s="12">
        <f ca="1">IF(F536&lt;&gt;"",ROW($D$5)+MATCH(F536,INDIRECT(Analyse!$AR$8):INDIRECT(Analyse!$AS$8)),"")</f>
        <v>537</v>
      </c>
      <c r="H536" s="1" t="str">
        <f t="shared" ca="1" si="110"/>
        <v>D537</v>
      </c>
      <c r="I536" s="1" t="str">
        <f t="shared" ca="1" si="111"/>
        <v>D536</v>
      </c>
      <c r="J536" s="1" t="str">
        <f t="shared" ca="1" si="112"/>
        <v>C537</v>
      </c>
      <c r="K536" s="1" t="str">
        <f t="shared" ca="1" si="113"/>
        <v>C536</v>
      </c>
      <c r="L536" s="10">
        <f t="shared" ca="1" si="114"/>
        <v>-7.9999999999998295E-2</v>
      </c>
      <c r="M536" s="10">
        <f t="shared" ca="1" si="115"/>
        <v>-9.9999999999997868E-2</v>
      </c>
      <c r="N536" s="2">
        <f t="shared" ca="1" si="116"/>
        <v>0.8</v>
      </c>
      <c r="O536" s="10">
        <f t="shared" ca="1" si="117"/>
        <v>23.41</v>
      </c>
      <c r="P536" s="2">
        <f t="shared" ca="1" si="118"/>
        <v>41.25</v>
      </c>
      <c r="R536" s="1">
        <f t="shared" ca="1" si="119"/>
        <v>22.3</v>
      </c>
      <c r="S536" s="2">
        <f t="shared" ca="1" si="120"/>
        <v>41.25</v>
      </c>
      <c r="AL536" s="1"/>
      <c r="AM536" s="2"/>
    </row>
    <row r="537" spans="2:39" x14ac:dyDescent="0.2">
      <c r="B537">
        <v>22.5</v>
      </c>
      <c r="C537">
        <v>41.33</v>
      </c>
      <c r="D537" s="13">
        <f ca="1">IF(B537&lt;&gt;"",TRUNC(B537-Analyse!$AP$8,2),"")</f>
        <v>22.4</v>
      </c>
      <c r="F537" s="1">
        <f t="shared" ca="1" si="121"/>
        <v>22.4</v>
      </c>
      <c r="G537" s="12">
        <f ca="1">IF(F537&lt;&gt;"",ROW($D$5)+MATCH(F537,INDIRECT(Analyse!$AR$8):INDIRECT(Analyse!$AS$8)),"")</f>
        <v>538</v>
      </c>
      <c r="H537" s="1" t="str">
        <f t="shared" ca="1" si="110"/>
        <v>D538</v>
      </c>
      <c r="I537" s="1" t="str">
        <f t="shared" ca="1" si="111"/>
        <v>D537</v>
      </c>
      <c r="J537" s="1" t="str">
        <f t="shared" ca="1" si="112"/>
        <v>C538</v>
      </c>
      <c r="K537" s="1" t="str">
        <f t="shared" ca="1" si="113"/>
        <v>C537</v>
      </c>
      <c r="L537" s="10">
        <f t="shared" ca="1" si="114"/>
        <v>0.25999999999999801</v>
      </c>
      <c r="M537" s="10">
        <f t="shared" ca="1" si="115"/>
        <v>-0.10000000000000142</v>
      </c>
      <c r="N537" s="2">
        <f t="shared" ca="1" si="116"/>
        <v>-2.5999999999999432</v>
      </c>
      <c r="O537" s="10">
        <f t="shared" ca="1" si="117"/>
        <v>99.569999999998714</v>
      </c>
      <c r="P537" s="2">
        <f t="shared" ca="1" si="118"/>
        <v>41.329999999999991</v>
      </c>
      <c r="R537" s="1">
        <f t="shared" ca="1" si="119"/>
        <v>22.4</v>
      </c>
      <c r="S537" s="2">
        <f t="shared" ca="1" si="120"/>
        <v>41.329999999999991</v>
      </c>
      <c r="AL537" s="1"/>
      <c r="AM537" s="2"/>
    </row>
    <row r="538" spans="2:39" x14ac:dyDescent="0.2">
      <c r="B538">
        <v>22.6</v>
      </c>
      <c r="C538">
        <v>41.07</v>
      </c>
      <c r="D538" s="13">
        <f ca="1">IF(B538&lt;&gt;"",TRUNC(B538-Analyse!$AP$8,2),"")</f>
        <v>22.5</v>
      </c>
      <c r="F538" s="1">
        <f t="shared" ca="1" si="121"/>
        <v>22.5</v>
      </c>
      <c r="G538" s="12">
        <f ca="1">IF(F538&lt;&gt;"",ROW($D$5)+MATCH(F538,INDIRECT(Analyse!$AR$8):INDIRECT(Analyse!$AS$8)),"")</f>
        <v>539</v>
      </c>
      <c r="H538" s="1" t="str">
        <f t="shared" ca="1" si="110"/>
        <v>D539</v>
      </c>
      <c r="I538" s="1" t="str">
        <f t="shared" ca="1" si="111"/>
        <v>D538</v>
      </c>
      <c r="J538" s="1" t="str">
        <f t="shared" ca="1" si="112"/>
        <v>C539</v>
      </c>
      <c r="K538" s="1" t="str">
        <f t="shared" ca="1" si="113"/>
        <v>C538</v>
      </c>
      <c r="L538" s="10">
        <f t="shared" ca="1" si="114"/>
        <v>0.27000000000000313</v>
      </c>
      <c r="M538" s="10">
        <f t="shared" ca="1" si="115"/>
        <v>-0.10000000000000142</v>
      </c>
      <c r="N538" s="2">
        <f t="shared" ca="1" si="116"/>
        <v>-2.6999999999999931</v>
      </c>
      <c r="O538" s="10">
        <f t="shared" ca="1" si="117"/>
        <v>101.81999999999985</v>
      </c>
      <c r="P538" s="2">
        <f t="shared" ca="1" si="118"/>
        <v>41.070000000000007</v>
      </c>
      <c r="R538" s="1">
        <f t="shared" ca="1" si="119"/>
        <v>22.5</v>
      </c>
      <c r="S538" s="2">
        <f t="shared" ca="1" si="120"/>
        <v>41.070000000000007</v>
      </c>
      <c r="AL538" s="1"/>
      <c r="AM538" s="2"/>
    </row>
    <row r="539" spans="2:39" x14ac:dyDescent="0.2">
      <c r="B539">
        <v>22.7</v>
      </c>
      <c r="C539">
        <v>40.799999999999997</v>
      </c>
      <c r="D539" s="13">
        <f ca="1">IF(B539&lt;&gt;"",TRUNC(B539-Analyse!$AP$8,2),"")</f>
        <v>22.6</v>
      </c>
      <c r="F539" s="1">
        <f t="shared" ca="1" si="121"/>
        <v>22.6</v>
      </c>
      <c r="G539" s="12">
        <f ca="1">IF(F539&lt;&gt;"",ROW($D$5)+MATCH(F539,INDIRECT(Analyse!$AR$8):INDIRECT(Analyse!$AS$8)),"")</f>
        <v>540</v>
      </c>
      <c r="H539" s="1" t="str">
        <f t="shared" ca="1" si="110"/>
        <v>D540</v>
      </c>
      <c r="I539" s="1" t="str">
        <f t="shared" ca="1" si="111"/>
        <v>D539</v>
      </c>
      <c r="J539" s="1" t="str">
        <f t="shared" ca="1" si="112"/>
        <v>C540</v>
      </c>
      <c r="K539" s="1" t="str">
        <f t="shared" ca="1" si="113"/>
        <v>C539</v>
      </c>
      <c r="L539" s="10">
        <f t="shared" ca="1" si="114"/>
        <v>0</v>
      </c>
      <c r="M539" s="10">
        <f t="shared" ca="1" si="115"/>
        <v>-9.9999999999997868E-2</v>
      </c>
      <c r="N539" s="2">
        <f t="shared" ca="1" si="116"/>
        <v>0</v>
      </c>
      <c r="O539" s="10">
        <f t="shared" ca="1" si="117"/>
        <v>40.799999999999997</v>
      </c>
      <c r="P539" s="2">
        <f t="shared" ca="1" si="118"/>
        <v>40.799999999999997</v>
      </c>
      <c r="R539" s="1">
        <f t="shared" ca="1" si="119"/>
        <v>22.6</v>
      </c>
      <c r="S539" s="2">
        <f t="shared" ca="1" si="120"/>
        <v>40.799999999999997</v>
      </c>
      <c r="AL539" s="1"/>
      <c r="AM539" s="2"/>
    </row>
    <row r="540" spans="2:39" x14ac:dyDescent="0.2">
      <c r="B540">
        <v>22.8</v>
      </c>
      <c r="C540">
        <v>40.799999999999997</v>
      </c>
      <c r="D540" s="13">
        <f ca="1">IF(B540&lt;&gt;"",TRUNC(B540-Analyse!$AP$8,2),"")</f>
        <v>22.7</v>
      </c>
      <c r="F540" s="1">
        <f t="shared" ca="1" si="121"/>
        <v>22.7</v>
      </c>
      <c r="G540" s="12">
        <f ca="1">IF(F540&lt;&gt;"",ROW($D$5)+MATCH(F540,INDIRECT(Analyse!$AR$8):INDIRECT(Analyse!$AS$8)),"")</f>
        <v>541</v>
      </c>
      <c r="H540" s="1" t="str">
        <f t="shared" ca="1" si="110"/>
        <v>D541</v>
      </c>
      <c r="I540" s="1" t="str">
        <f t="shared" ca="1" si="111"/>
        <v>D540</v>
      </c>
      <c r="J540" s="1" t="str">
        <f t="shared" ca="1" si="112"/>
        <v>C541</v>
      </c>
      <c r="K540" s="1" t="str">
        <f t="shared" ca="1" si="113"/>
        <v>C540</v>
      </c>
      <c r="L540" s="10">
        <f t="shared" ca="1" si="114"/>
        <v>0.29999999999999716</v>
      </c>
      <c r="M540" s="10">
        <f t="shared" ca="1" si="115"/>
        <v>-0.10000000000000142</v>
      </c>
      <c r="N540" s="2">
        <f t="shared" ca="1" si="116"/>
        <v>-2.9999999999999289</v>
      </c>
      <c r="O540" s="10">
        <f t="shared" ca="1" si="117"/>
        <v>108.89999999999839</v>
      </c>
      <c r="P540" s="2">
        <f t="shared" ca="1" si="118"/>
        <v>40.799999999999997</v>
      </c>
      <c r="R540" s="1">
        <f t="shared" ca="1" si="119"/>
        <v>22.7</v>
      </c>
      <c r="S540" s="2">
        <f t="shared" ca="1" si="120"/>
        <v>40.799999999999997</v>
      </c>
      <c r="AL540" s="1"/>
      <c r="AM540" s="2"/>
    </row>
    <row r="541" spans="2:39" x14ac:dyDescent="0.2">
      <c r="B541">
        <v>22.9</v>
      </c>
      <c r="C541">
        <v>40.5</v>
      </c>
      <c r="D541" s="13">
        <f ca="1">IF(B541&lt;&gt;"",TRUNC(B541-Analyse!$AP$8,2),"")</f>
        <v>22.8</v>
      </c>
      <c r="F541" s="1">
        <f t="shared" ca="1" si="121"/>
        <v>22.8</v>
      </c>
      <c r="G541" s="12">
        <f ca="1">IF(F541&lt;&gt;"",ROW($D$5)+MATCH(F541,INDIRECT(Analyse!$AR$8):INDIRECT(Analyse!$AS$8)),"")</f>
        <v>542</v>
      </c>
      <c r="H541" s="1" t="str">
        <f t="shared" ca="1" si="110"/>
        <v>D542</v>
      </c>
      <c r="I541" s="1" t="str">
        <f t="shared" ca="1" si="111"/>
        <v>D541</v>
      </c>
      <c r="J541" s="1" t="str">
        <f t="shared" ca="1" si="112"/>
        <v>C542</v>
      </c>
      <c r="K541" s="1" t="str">
        <f t="shared" ca="1" si="113"/>
        <v>C541</v>
      </c>
      <c r="L541" s="10">
        <f t="shared" ca="1" si="114"/>
        <v>0</v>
      </c>
      <c r="M541" s="10">
        <f t="shared" ca="1" si="115"/>
        <v>-9.9999999999997868E-2</v>
      </c>
      <c r="N541" s="2">
        <f t="shared" ca="1" si="116"/>
        <v>0</v>
      </c>
      <c r="O541" s="10">
        <f t="shared" ca="1" si="117"/>
        <v>40.5</v>
      </c>
      <c r="P541" s="2">
        <f t="shared" ca="1" si="118"/>
        <v>40.5</v>
      </c>
      <c r="R541" s="1">
        <f t="shared" ca="1" si="119"/>
        <v>22.8</v>
      </c>
      <c r="S541" s="2">
        <f t="shared" ca="1" si="120"/>
        <v>40.5</v>
      </c>
      <c r="AL541" s="1"/>
      <c r="AM541" s="2"/>
    </row>
    <row r="542" spans="2:39" x14ac:dyDescent="0.2">
      <c r="B542">
        <v>23</v>
      </c>
      <c r="C542">
        <v>40.5</v>
      </c>
      <c r="D542" s="13">
        <f ca="1">IF(B542&lt;&gt;"",TRUNC(B542-Analyse!$AP$8,2),"")</f>
        <v>22.9</v>
      </c>
      <c r="F542" s="1">
        <f t="shared" ca="1" si="121"/>
        <v>22.9</v>
      </c>
      <c r="G542" s="12">
        <f ca="1">IF(F542&lt;&gt;"",ROW($D$5)+MATCH(F542,INDIRECT(Analyse!$AR$8):INDIRECT(Analyse!$AS$8)),"")</f>
        <v>543</v>
      </c>
      <c r="H542" s="1" t="str">
        <f t="shared" ca="1" si="110"/>
        <v>D543</v>
      </c>
      <c r="I542" s="1" t="str">
        <f t="shared" ca="1" si="111"/>
        <v>D542</v>
      </c>
      <c r="J542" s="1" t="str">
        <f t="shared" ca="1" si="112"/>
        <v>C543</v>
      </c>
      <c r="K542" s="1" t="str">
        <f t="shared" ca="1" si="113"/>
        <v>C542</v>
      </c>
      <c r="L542" s="10">
        <f t="shared" ca="1" si="114"/>
        <v>0.36999999999999744</v>
      </c>
      <c r="M542" s="10">
        <f t="shared" ca="1" si="115"/>
        <v>-0.10000000000000142</v>
      </c>
      <c r="N542" s="2">
        <f t="shared" ca="1" si="116"/>
        <v>-3.699999999999922</v>
      </c>
      <c r="O542" s="10">
        <f t="shared" ca="1" si="117"/>
        <v>125.22999999999821</v>
      </c>
      <c r="P542" s="2">
        <f t="shared" ca="1" si="118"/>
        <v>40.5</v>
      </c>
      <c r="R542" s="1">
        <f t="shared" ca="1" si="119"/>
        <v>22.9</v>
      </c>
      <c r="S542" s="2">
        <f t="shared" ca="1" si="120"/>
        <v>40.5</v>
      </c>
      <c r="AL542" s="1"/>
      <c r="AM542" s="2"/>
    </row>
    <row r="543" spans="2:39" x14ac:dyDescent="0.2">
      <c r="B543">
        <v>23.1</v>
      </c>
      <c r="C543">
        <v>40.130000000000003</v>
      </c>
      <c r="D543" s="13">
        <f ca="1">IF(B543&lt;&gt;"",TRUNC(B543-Analyse!$AP$8,2),"")</f>
        <v>23</v>
      </c>
      <c r="F543" s="1">
        <f t="shared" ca="1" si="121"/>
        <v>23</v>
      </c>
      <c r="G543" s="12">
        <f ca="1">IF(F543&lt;&gt;"",ROW($D$5)+MATCH(F543,INDIRECT(Analyse!$AR$8):INDIRECT(Analyse!$AS$8)),"")</f>
        <v>544</v>
      </c>
      <c r="H543" s="1" t="str">
        <f t="shared" ca="1" si="110"/>
        <v>D544</v>
      </c>
      <c r="I543" s="1" t="str">
        <f t="shared" ca="1" si="111"/>
        <v>D543</v>
      </c>
      <c r="J543" s="1" t="str">
        <f t="shared" ca="1" si="112"/>
        <v>C544</v>
      </c>
      <c r="K543" s="1" t="str">
        <f t="shared" ca="1" si="113"/>
        <v>C543</v>
      </c>
      <c r="L543" s="10">
        <f t="shared" ca="1" si="114"/>
        <v>0.60000000000000142</v>
      </c>
      <c r="M543" s="10">
        <f t="shared" ca="1" si="115"/>
        <v>-0.10000000000000142</v>
      </c>
      <c r="N543" s="2">
        <f t="shared" ca="1" si="116"/>
        <v>-5.9999999999999289</v>
      </c>
      <c r="O543" s="10">
        <f t="shared" ca="1" si="117"/>
        <v>178.12999999999835</v>
      </c>
      <c r="P543" s="2">
        <f t="shared" ca="1" si="118"/>
        <v>40.129999999999995</v>
      </c>
      <c r="R543" s="1">
        <f t="shared" ca="1" si="119"/>
        <v>23</v>
      </c>
      <c r="S543" s="2">
        <f t="shared" ca="1" si="120"/>
        <v>40.129999999999995</v>
      </c>
      <c r="AL543" s="1"/>
      <c r="AM543" s="2"/>
    </row>
    <row r="544" spans="2:39" x14ac:dyDescent="0.2">
      <c r="B544">
        <v>23.2</v>
      </c>
      <c r="C544">
        <v>39.53</v>
      </c>
      <c r="D544" s="13">
        <f ca="1">IF(B544&lt;&gt;"",TRUNC(B544-Analyse!$AP$8,2),"")</f>
        <v>23.1</v>
      </c>
      <c r="F544" s="1">
        <f t="shared" ca="1" si="121"/>
        <v>23.1</v>
      </c>
      <c r="G544" s="12">
        <f ca="1">IF(F544&lt;&gt;"",ROW($D$5)+MATCH(F544,INDIRECT(Analyse!$AR$8):INDIRECT(Analyse!$AS$8)),"")</f>
        <v>545</v>
      </c>
      <c r="H544" s="1" t="str">
        <f t="shared" ca="1" si="110"/>
        <v>D545</v>
      </c>
      <c r="I544" s="1" t="str">
        <f t="shared" ca="1" si="111"/>
        <v>D544</v>
      </c>
      <c r="J544" s="1" t="str">
        <f t="shared" ca="1" si="112"/>
        <v>C545</v>
      </c>
      <c r="K544" s="1" t="str">
        <f t="shared" ca="1" si="113"/>
        <v>C544</v>
      </c>
      <c r="L544" s="10">
        <f t="shared" ca="1" si="114"/>
        <v>0</v>
      </c>
      <c r="M544" s="10">
        <f t="shared" ca="1" si="115"/>
        <v>-9.9999999999997868E-2</v>
      </c>
      <c r="N544" s="2">
        <f t="shared" ca="1" si="116"/>
        <v>0</v>
      </c>
      <c r="O544" s="10">
        <f t="shared" ca="1" si="117"/>
        <v>39.53</v>
      </c>
      <c r="P544" s="2">
        <f t="shared" ca="1" si="118"/>
        <v>39.53</v>
      </c>
      <c r="R544" s="1">
        <f t="shared" ca="1" si="119"/>
        <v>23.1</v>
      </c>
      <c r="S544" s="2">
        <f t="shared" ca="1" si="120"/>
        <v>39.53</v>
      </c>
      <c r="AL544" s="1"/>
      <c r="AM544" s="2"/>
    </row>
    <row r="545" spans="2:39" x14ac:dyDescent="0.2">
      <c r="B545">
        <v>23.3</v>
      </c>
      <c r="C545">
        <v>39.53</v>
      </c>
      <c r="D545" s="13">
        <f ca="1">IF(B545&lt;&gt;"",TRUNC(B545-Analyse!$AP$8,2),"")</f>
        <v>23.2</v>
      </c>
      <c r="F545" s="1">
        <f t="shared" ca="1" si="121"/>
        <v>23.2</v>
      </c>
      <c r="G545" s="12">
        <f ca="1">IF(F545&lt;&gt;"",ROW($D$5)+MATCH(F545,INDIRECT(Analyse!$AR$8):INDIRECT(Analyse!$AS$8)),"")</f>
        <v>546</v>
      </c>
      <c r="H545" s="1" t="str">
        <f t="shared" ca="1" si="110"/>
        <v>D546</v>
      </c>
      <c r="I545" s="1" t="str">
        <f t="shared" ca="1" si="111"/>
        <v>D545</v>
      </c>
      <c r="J545" s="1" t="str">
        <f t="shared" ca="1" si="112"/>
        <v>C546</v>
      </c>
      <c r="K545" s="1" t="str">
        <f t="shared" ca="1" si="113"/>
        <v>C545</v>
      </c>
      <c r="L545" s="10">
        <f t="shared" ca="1" si="114"/>
        <v>0.39999999999999858</v>
      </c>
      <c r="M545" s="10">
        <f t="shared" ca="1" si="115"/>
        <v>-0.10000000000000142</v>
      </c>
      <c r="N545" s="2">
        <f t="shared" ca="1" si="116"/>
        <v>-3.9999999999999289</v>
      </c>
      <c r="O545" s="10">
        <f t="shared" ca="1" si="117"/>
        <v>132.32999999999834</v>
      </c>
      <c r="P545" s="2">
        <f t="shared" ca="1" si="118"/>
        <v>39.529999999999987</v>
      </c>
      <c r="R545" s="1">
        <f t="shared" ca="1" si="119"/>
        <v>23.2</v>
      </c>
      <c r="S545" s="2">
        <f t="shared" ca="1" si="120"/>
        <v>39.529999999999987</v>
      </c>
      <c r="AL545" s="1"/>
      <c r="AM545" s="2"/>
    </row>
    <row r="546" spans="2:39" x14ac:dyDescent="0.2">
      <c r="B546">
        <v>23.4</v>
      </c>
      <c r="C546">
        <v>39.130000000000003</v>
      </c>
      <c r="D546" s="13">
        <f ca="1">IF(B546&lt;&gt;"",TRUNC(B546-Analyse!$AP$8,2),"")</f>
        <v>23.3</v>
      </c>
      <c r="F546" s="1">
        <f t="shared" ca="1" si="121"/>
        <v>23.3</v>
      </c>
      <c r="G546" s="12">
        <f ca="1">IF(F546&lt;&gt;"",ROW($D$5)+MATCH(F546,INDIRECT(Analyse!$AR$8):INDIRECT(Analyse!$AS$8)),"")</f>
        <v>547</v>
      </c>
      <c r="H546" s="1" t="str">
        <f t="shared" ca="1" si="110"/>
        <v>D547</v>
      </c>
      <c r="I546" s="1" t="str">
        <f t="shared" ca="1" si="111"/>
        <v>D546</v>
      </c>
      <c r="J546" s="1" t="str">
        <f t="shared" ca="1" si="112"/>
        <v>C547</v>
      </c>
      <c r="K546" s="1" t="str">
        <f t="shared" ca="1" si="113"/>
        <v>C546</v>
      </c>
      <c r="L546" s="10">
        <f t="shared" ca="1" si="114"/>
        <v>0.5</v>
      </c>
      <c r="M546" s="10">
        <f t="shared" ca="1" si="115"/>
        <v>-9.9999999999997868E-2</v>
      </c>
      <c r="N546" s="2">
        <f t="shared" ca="1" si="116"/>
        <v>-5.0000000000001066</v>
      </c>
      <c r="O546" s="10">
        <f t="shared" ca="1" si="117"/>
        <v>155.6300000000025</v>
      </c>
      <c r="P546" s="2">
        <f t="shared" ca="1" si="118"/>
        <v>39.13000000000001</v>
      </c>
      <c r="R546" s="1">
        <f t="shared" ca="1" si="119"/>
        <v>23.3</v>
      </c>
      <c r="S546" s="2">
        <f t="shared" ca="1" si="120"/>
        <v>39.13000000000001</v>
      </c>
      <c r="AL546" s="1"/>
      <c r="AM546" s="2"/>
    </row>
    <row r="547" spans="2:39" x14ac:dyDescent="0.2">
      <c r="B547">
        <v>23.5</v>
      </c>
      <c r="C547">
        <v>38.630000000000003</v>
      </c>
      <c r="D547" s="13">
        <f ca="1">IF(B547&lt;&gt;"",TRUNC(B547-Analyse!$AP$8,2),"")</f>
        <v>23.4</v>
      </c>
      <c r="F547" s="1">
        <f t="shared" ca="1" si="121"/>
        <v>23.4</v>
      </c>
      <c r="G547" s="12">
        <f ca="1">IF(F547&lt;&gt;"",ROW($D$5)+MATCH(F547,INDIRECT(Analyse!$AR$8):INDIRECT(Analyse!$AS$8)),"")</f>
        <v>548</v>
      </c>
      <c r="H547" s="1" t="str">
        <f t="shared" ca="1" si="110"/>
        <v>D548</v>
      </c>
      <c r="I547" s="1" t="str">
        <f t="shared" ca="1" si="111"/>
        <v>D547</v>
      </c>
      <c r="J547" s="1" t="str">
        <f t="shared" ca="1" si="112"/>
        <v>C548</v>
      </c>
      <c r="K547" s="1" t="str">
        <f t="shared" ca="1" si="113"/>
        <v>C547</v>
      </c>
      <c r="L547" s="10">
        <f t="shared" ca="1" si="114"/>
        <v>0.78999999999999915</v>
      </c>
      <c r="M547" s="10">
        <f t="shared" ca="1" si="115"/>
        <v>-0.10000000000000142</v>
      </c>
      <c r="N547" s="2">
        <f t="shared" ca="1" si="116"/>
        <v>-7.8999999999998796</v>
      </c>
      <c r="O547" s="10">
        <f t="shared" ca="1" si="117"/>
        <v>223.48999999999717</v>
      </c>
      <c r="P547" s="2">
        <f t="shared" ca="1" si="118"/>
        <v>38.629999999999995</v>
      </c>
      <c r="R547" s="1">
        <f t="shared" ca="1" si="119"/>
        <v>23.4</v>
      </c>
      <c r="S547" s="2">
        <f t="shared" ca="1" si="120"/>
        <v>38.629999999999995</v>
      </c>
      <c r="AL547" s="1"/>
      <c r="AM547" s="2"/>
    </row>
    <row r="548" spans="2:39" x14ac:dyDescent="0.2">
      <c r="B548">
        <v>23.6</v>
      </c>
      <c r="C548">
        <v>37.840000000000003</v>
      </c>
      <c r="D548" s="13">
        <f ca="1">IF(B548&lt;&gt;"",TRUNC(B548-Analyse!$AP$8,2),"")</f>
        <v>23.5</v>
      </c>
      <c r="F548" s="1">
        <f t="shared" ca="1" si="121"/>
        <v>23.5</v>
      </c>
      <c r="G548" s="12">
        <f ca="1">IF(F548&lt;&gt;"",ROW($D$5)+MATCH(F548,INDIRECT(Analyse!$AR$8):INDIRECT(Analyse!$AS$8)),"")</f>
        <v>549</v>
      </c>
      <c r="H548" s="1" t="str">
        <f t="shared" ca="1" si="110"/>
        <v>D549</v>
      </c>
      <c r="I548" s="1" t="str">
        <f t="shared" ca="1" si="111"/>
        <v>D548</v>
      </c>
      <c r="J548" s="1" t="str">
        <f t="shared" ca="1" si="112"/>
        <v>C549</v>
      </c>
      <c r="K548" s="1" t="str">
        <f t="shared" ca="1" si="113"/>
        <v>C548</v>
      </c>
      <c r="L548" s="10">
        <f t="shared" ca="1" si="114"/>
        <v>1.4100000000000037</v>
      </c>
      <c r="M548" s="10">
        <f t="shared" ca="1" si="115"/>
        <v>-0.10000000000000142</v>
      </c>
      <c r="N548" s="2">
        <f t="shared" ca="1" si="116"/>
        <v>-14.099999999999836</v>
      </c>
      <c r="O548" s="10">
        <f t="shared" ca="1" si="117"/>
        <v>369.18999999999619</v>
      </c>
      <c r="P548" s="2">
        <f t="shared" ca="1" si="118"/>
        <v>37.840000000000032</v>
      </c>
      <c r="R548" s="1">
        <f t="shared" ca="1" si="119"/>
        <v>23.5</v>
      </c>
      <c r="S548" s="2">
        <f t="shared" ca="1" si="120"/>
        <v>37.840000000000032</v>
      </c>
      <c r="AL548" s="1"/>
      <c r="AM548" s="2"/>
    </row>
    <row r="549" spans="2:39" x14ac:dyDescent="0.2">
      <c r="B549">
        <v>23.7</v>
      </c>
      <c r="C549">
        <v>36.43</v>
      </c>
      <c r="D549" s="13">
        <f ca="1">IF(B549&lt;&gt;"",TRUNC(B549-Analyse!$AP$8,2),"")</f>
        <v>23.6</v>
      </c>
      <c r="F549" s="1">
        <f t="shared" ca="1" si="121"/>
        <v>23.6</v>
      </c>
      <c r="G549" s="12">
        <f ca="1">IF(F549&lt;&gt;"",ROW($D$5)+MATCH(F549,INDIRECT(Analyse!$AR$8):INDIRECT(Analyse!$AS$8)),"")</f>
        <v>550</v>
      </c>
      <c r="H549" s="1" t="str">
        <f t="shared" ca="1" si="110"/>
        <v>D550</v>
      </c>
      <c r="I549" s="1" t="str">
        <f t="shared" ca="1" si="111"/>
        <v>D549</v>
      </c>
      <c r="J549" s="1" t="str">
        <f t="shared" ca="1" si="112"/>
        <v>C550</v>
      </c>
      <c r="K549" s="1" t="str">
        <f t="shared" ca="1" si="113"/>
        <v>C549</v>
      </c>
      <c r="L549" s="10">
        <f t="shared" ca="1" si="114"/>
        <v>1.9299999999999997</v>
      </c>
      <c r="M549" s="10">
        <f t="shared" ca="1" si="115"/>
        <v>-9.9999999999997868E-2</v>
      </c>
      <c r="N549" s="2">
        <f t="shared" ca="1" si="116"/>
        <v>-19.300000000000409</v>
      </c>
      <c r="O549" s="10">
        <f t="shared" ca="1" si="117"/>
        <v>491.91000000000969</v>
      </c>
      <c r="P549" s="2">
        <f t="shared" ca="1" si="118"/>
        <v>36.430000000000007</v>
      </c>
      <c r="R549" s="1">
        <f t="shared" ca="1" si="119"/>
        <v>23.6</v>
      </c>
      <c r="S549" s="2">
        <f t="shared" ca="1" si="120"/>
        <v>36.430000000000007</v>
      </c>
      <c r="AL549" s="1"/>
      <c r="AM549" s="2"/>
    </row>
    <row r="550" spans="2:39" x14ac:dyDescent="0.2">
      <c r="B550">
        <v>23.8</v>
      </c>
      <c r="C550">
        <v>34.5</v>
      </c>
      <c r="D550" s="13">
        <f ca="1">IF(B550&lt;&gt;"",TRUNC(B550-Analyse!$AP$8,2),"")</f>
        <v>23.7</v>
      </c>
      <c r="F550" s="1">
        <f t="shared" ca="1" si="121"/>
        <v>23.7</v>
      </c>
      <c r="G550" s="12">
        <f ca="1">IF(F550&lt;&gt;"",ROW($D$5)+MATCH(F550,INDIRECT(Analyse!$AR$8):INDIRECT(Analyse!$AS$8)),"")</f>
        <v>551</v>
      </c>
      <c r="H550" s="1" t="str">
        <f t="shared" ca="1" si="110"/>
        <v>D551</v>
      </c>
      <c r="I550" s="1" t="str">
        <f t="shared" ca="1" si="111"/>
        <v>D550</v>
      </c>
      <c r="J550" s="1" t="str">
        <f t="shared" ca="1" si="112"/>
        <v>C551</v>
      </c>
      <c r="K550" s="1" t="str">
        <f t="shared" ca="1" si="113"/>
        <v>C550</v>
      </c>
      <c r="L550" s="10">
        <f t="shared" ca="1" si="114"/>
        <v>3.1999999999999993</v>
      </c>
      <c r="M550" s="10">
        <f t="shared" ca="1" si="115"/>
        <v>-0.10000000000000142</v>
      </c>
      <c r="N550" s="2">
        <f t="shared" ca="1" si="116"/>
        <v>-31.999999999999538</v>
      </c>
      <c r="O550" s="10">
        <f t="shared" ca="1" si="117"/>
        <v>792.89999999998906</v>
      </c>
      <c r="P550" s="2">
        <f t="shared" ca="1" si="118"/>
        <v>34.5</v>
      </c>
      <c r="R550" s="1">
        <f t="shared" ca="1" si="119"/>
        <v>23.7</v>
      </c>
      <c r="S550" s="2">
        <f t="shared" ca="1" si="120"/>
        <v>34.5</v>
      </c>
      <c r="AL550" s="1"/>
      <c r="AM550" s="2"/>
    </row>
    <row r="551" spans="2:39" x14ac:dyDescent="0.2">
      <c r="B551">
        <v>23.9</v>
      </c>
      <c r="C551">
        <v>31.3</v>
      </c>
      <c r="D551" s="13">
        <f ca="1">IF(B551&lt;&gt;"",TRUNC(B551-Analyse!$AP$8,2),"")</f>
        <v>23.8</v>
      </c>
      <c r="F551" s="1">
        <f t="shared" ca="1" si="121"/>
        <v>23.8</v>
      </c>
      <c r="G551" s="12">
        <f ca="1">IF(F551&lt;&gt;"",ROW($D$5)+MATCH(F551,INDIRECT(Analyse!$AR$8):INDIRECT(Analyse!$AS$8)),"")</f>
        <v>552</v>
      </c>
      <c r="H551" s="1" t="str">
        <f t="shared" ca="1" si="110"/>
        <v>D552</v>
      </c>
      <c r="I551" s="1" t="str">
        <f t="shared" ca="1" si="111"/>
        <v>D551</v>
      </c>
      <c r="J551" s="1" t="str">
        <f t="shared" ca="1" si="112"/>
        <v>C552</v>
      </c>
      <c r="K551" s="1" t="str">
        <f t="shared" ca="1" si="113"/>
        <v>C551</v>
      </c>
      <c r="L551" s="10">
        <f t="shared" ca="1" si="114"/>
        <v>2.9000000000000021</v>
      </c>
      <c r="M551" s="10">
        <f t="shared" ca="1" si="115"/>
        <v>-9.9999999999997868E-2</v>
      </c>
      <c r="N551" s="2">
        <f t="shared" ca="1" si="116"/>
        <v>-29.000000000000639</v>
      </c>
      <c r="O551" s="10">
        <f t="shared" ca="1" si="117"/>
        <v>721.50000000001523</v>
      </c>
      <c r="P551" s="2">
        <f t="shared" ca="1" si="118"/>
        <v>31.299999999999955</v>
      </c>
      <c r="R551" s="1">
        <f t="shared" ca="1" si="119"/>
        <v>23.8</v>
      </c>
      <c r="S551" s="2">
        <f t="shared" ca="1" si="120"/>
        <v>31.299999999999955</v>
      </c>
      <c r="AL551" s="1"/>
      <c r="AM551" s="2"/>
    </row>
    <row r="552" spans="2:39" x14ac:dyDescent="0.2">
      <c r="B552">
        <v>24</v>
      </c>
      <c r="C552">
        <v>28.4</v>
      </c>
      <c r="D552" s="13">
        <f ca="1">IF(B552&lt;&gt;"",TRUNC(B552-Analyse!$AP$8,2),"")</f>
        <v>23.9</v>
      </c>
      <c r="F552" s="1">
        <f t="shared" ca="1" si="121"/>
        <v>23.9</v>
      </c>
      <c r="G552" s="12">
        <f ca="1">IF(F552&lt;&gt;"",ROW($D$5)+MATCH(F552,INDIRECT(Analyse!$AR$8):INDIRECT(Analyse!$AS$8)),"")</f>
        <v>553</v>
      </c>
      <c r="H552" s="1" t="str">
        <f t="shared" ca="1" si="110"/>
        <v>D553</v>
      </c>
      <c r="I552" s="1" t="str">
        <f t="shared" ca="1" si="111"/>
        <v>D552</v>
      </c>
      <c r="J552" s="1" t="str">
        <f t="shared" ca="1" si="112"/>
        <v>C553</v>
      </c>
      <c r="K552" s="1" t="str">
        <f t="shared" ca="1" si="113"/>
        <v>C552</v>
      </c>
      <c r="L552" s="10">
        <f t="shared" ca="1" si="114"/>
        <v>4.5</v>
      </c>
      <c r="M552" s="10">
        <f t="shared" ca="1" si="115"/>
        <v>-0.10000000000000142</v>
      </c>
      <c r="N552" s="2">
        <f t="shared" ca="1" si="116"/>
        <v>-44.999999999999361</v>
      </c>
      <c r="O552" s="10">
        <f t="shared" ca="1" si="117"/>
        <v>1103.8999999999849</v>
      </c>
      <c r="P552" s="2">
        <f t="shared" ca="1" si="118"/>
        <v>28.400000000000091</v>
      </c>
      <c r="R552" s="1">
        <f t="shared" ca="1" si="119"/>
        <v>23.9</v>
      </c>
      <c r="S552" s="2">
        <f t="shared" ca="1" si="120"/>
        <v>28.400000000000091</v>
      </c>
      <c r="AL552" s="1"/>
      <c r="AM552" s="2"/>
    </row>
    <row r="553" spans="2:39" x14ac:dyDescent="0.2">
      <c r="B553">
        <v>24.1</v>
      </c>
      <c r="C553">
        <v>23.9</v>
      </c>
      <c r="D553" s="13">
        <f ca="1">IF(B553&lt;&gt;"",TRUNC(B553-Analyse!$AP$8,2),"")</f>
        <v>24</v>
      </c>
      <c r="F553" s="1">
        <f t="shared" ca="1" si="121"/>
        <v>24</v>
      </c>
      <c r="G553" s="12">
        <f ca="1">IF(F553&lt;&gt;"",ROW($D$5)+MATCH(F553,INDIRECT(Analyse!$AR$8):INDIRECT(Analyse!$AS$8)),"")</f>
        <v>554</v>
      </c>
      <c r="H553" s="1" t="str">
        <f t="shared" ca="1" si="110"/>
        <v>D554</v>
      </c>
      <c r="I553" s="1" t="str">
        <f t="shared" ca="1" si="111"/>
        <v>D553</v>
      </c>
      <c r="J553" s="1" t="str">
        <f t="shared" ca="1" si="112"/>
        <v>C554</v>
      </c>
      <c r="K553" s="1" t="str">
        <f t="shared" ca="1" si="113"/>
        <v>C553</v>
      </c>
      <c r="L553" s="10">
        <f t="shared" ca="1" si="114"/>
        <v>3.4499999999999993</v>
      </c>
      <c r="M553" s="10">
        <f t="shared" ca="1" si="115"/>
        <v>-0.10000000000000142</v>
      </c>
      <c r="N553" s="2">
        <f t="shared" ca="1" si="116"/>
        <v>-34.499999999999503</v>
      </c>
      <c r="O553" s="10">
        <f t="shared" ca="1" si="117"/>
        <v>851.89999999998804</v>
      </c>
      <c r="P553" s="2">
        <f t="shared" ca="1" si="118"/>
        <v>23.899999999999977</v>
      </c>
      <c r="R553" s="1">
        <f t="shared" ca="1" si="119"/>
        <v>24</v>
      </c>
      <c r="S553" s="2">
        <f t="shared" ca="1" si="120"/>
        <v>23.899999999999977</v>
      </c>
      <c r="AL553" s="1"/>
      <c r="AM553" s="2"/>
    </row>
    <row r="554" spans="2:39" x14ac:dyDescent="0.2">
      <c r="B554">
        <v>24.2</v>
      </c>
      <c r="C554">
        <v>20.45</v>
      </c>
      <c r="D554" s="13">
        <f ca="1">IF(B554&lt;&gt;"",TRUNC(B554-Analyse!$AP$8,2),"")</f>
        <v>24.1</v>
      </c>
      <c r="F554" s="1">
        <f t="shared" ca="1" si="121"/>
        <v>24.1</v>
      </c>
      <c r="G554" s="12">
        <f ca="1">IF(F554&lt;&gt;"",ROW($D$5)+MATCH(F554,INDIRECT(Analyse!$AR$8):INDIRECT(Analyse!$AS$8)),"")</f>
        <v>555</v>
      </c>
      <c r="H554" s="1" t="str">
        <f t="shared" ca="1" si="110"/>
        <v>D555</v>
      </c>
      <c r="I554" s="1" t="str">
        <f t="shared" ca="1" si="111"/>
        <v>D554</v>
      </c>
      <c r="J554" s="1" t="str">
        <f t="shared" ca="1" si="112"/>
        <v>C555</v>
      </c>
      <c r="K554" s="1" t="str">
        <f t="shared" ca="1" si="113"/>
        <v>C554</v>
      </c>
      <c r="L554" s="10">
        <f t="shared" ca="1" si="114"/>
        <v>2.5999999999999979</v>
      </c>
      <c r="M554" s="10">
        <f t="shared" ca="1" si="115"/>
        <v>-9.9999999999997868E-2</v>
      </c>
      <c r="N554" s="2">
        <f t="shared" ca="1" si="116"/>
        <v>-26.000000000000533</v>
      </c>
      <c r="O554" s="10">
        <f t="shared" ca="1" si="117"/>
        <v>647.05000000001291</v>
      </c>
      <c r="P554" s="2">
        <f t="shared" ca="1" si="118"/>
        <v>20.450000000000045</v>
      </c>
      <c r="R554" s="1">
        <f t="shared" ca="1" si="119"/>
        <v>24.1</v>
      </c>
      <c r="S554" s="2">
        <f t="shared" ca="1" si="120"/>
        <v>20.450000000000045</v>
      </c>
      <c r="AL554" s="1"/>
      <c r="AM554" s="2"/>
    </row>
    <row r="555" spans="2:39" x14ac:dyDescent="0.2">
      <c r="B555">
        <v>24.3</v>
      </c>
      <c r="C555">
        <v>17.850000000000001</v>
      </c>
      <c r="D555" s="13">
        <f ca="1">IF(B555&lt;&gt;"",TRUNC(B555-Analyse!$AP$8,2),"")</f>
        <v>24.2</v>
      </c>
      <c r="F555" s="1">
        <f t="shared" ca="1" si="121"/>
        <v>24.2</v>
      </c>
      <c r="G555" s="12">
        <f ca="1">IF(F555&lt;&gt;"",ROW($D$5)+MATCH(F555,INDIRECT(Analyse!$AR$8):INDIRECT(Analyse!$AS$8)),"")</f>
        <v>556</v>
      </c>
      <c r="H555" s="1" t="str">
        <f t="shared" ca="1" si="110"/>
        <v>D556</v>
      </c>
      <c r="I555" s="1" t="str">
        <f t="shared" ca="1" si="111"/>
        <v>D555</v>
      </c>
      <c r="J555" s="1" t="str">
        <f t="shared" ca="1" si="112"/>
        <v>C556</v>
      </c>
      <c r="K555" s="1" t="str">
        <f t="shared" ca="1" si="113"/>
        <v>C555</v>
      </c>
      <c r="L555" s="10">
        <f t="shared" ca="1" si="114"/>
        <v>1.8000000000000007</v>
      </c>
      <c r="M555" s="10">
        <f t="shared" ca="1" si="115"/>
        <v>-0.10000000000000142</v>
      </c>
      <c r="N555" s="2">
        <f t="shared" ca="1" si="116"/>
        <v>-17.999999999999751</v>
      </c>
      <c r="O555" s="10">
        <f t="shared" ca="1" si="117"/>
        <v>453.44999999999402</v>
      </c>
      <c r="P555" s="2">
        <f t="shared" ca="1" si="118"/>
        <v>17.850000000000023</v>
      </c>
      <c r="R555" s="1">
        <f t="shared" ca="1" si="119"/>
        <v>24.2</v>
      </c>
      <c r="S555" s="2">
        <f t="shared" ca="1" si="120"/>
        <v>17.850000000000023</v>
      </c>
      <c r="AL555" s="1"/>
      <c r="AM555" s="2"/>
    </row>
    <row r="556" spans="2:39" x14ac:dyDescent="0.2">
      <c r="B556">
        <v>24.4</v>
      </c>
      <c r="C556">
        <v>16.05</v>
      </c>
      <c r="D556" s="13">
        <f ca="1">IF(B556&lt;&gt;"",TRUNC(B556-Analyse!$AP$8,2),"")</f>
        <v>24.3</v>
      </c>
      <c r="F556" s="1">
        <f t="shared" ca="1" si="121"/>
        <v>24.3</v>
      </c>
      <c r="G556" s="12">
        <f ca="1">IF(F556&lt;&gt;"",ROW($D$5)+MATCH(F556,INDIRECT(Analyse!$AR$8):INDIRECT(Analyse!$AS$8)),"")</f>
        <v>557</v>
      </c>
      <c r="H556" s="1" t="str">
        <f t="shared" ca="1" si="110"/>
        <v>D557</v>
      </c>
      <c r="I556" s="1" t="str">
        <f t="shared" ca="1" si="111"/>
        <v>D556</v>
      </c>
      <c r="J556" s="1" t="str">
        <f t="shared" ca="1" si="112"/>
        <v>C557</v>
      </c>
      <c r="K556" s="1" t="str">
        <f t="shared" ca="1" si="113"/>
        <v>C556</v>
      </c>
      <c r="L556" s="10">
        <f t="shared" ca="1" si="114"/>
        <v>1.3200000000000003</v>
      </c>
      <c r="M556" s="10">
        <f t="shared" ca="1" si="115"/>
        <v>-9.9999999999997868E-2</v>
      </c>
      <c r="N556" s="2">
        <f t="shared" ca="1" si="116"/>
        <v>-13.200000000000284</v>
      </c>
      <c r="O556" s="10">
        <f t="shared" ca="1" si="117"/>
        <v>336.81000000000694</v>
      </c>
      <c r="P556" s="2">
        <f t="shared" ca="1" si="118"/>
        <v>16.050000000000011</v>
      </c>
      <c r="R556" s="1">
        <f t="shared" ca="1" si="119"/>
        <v>24.3</v>
      </c>
      <c r="S556" s="2">
        <f t="shared" ca="1" si="120"/>
        <v>16.050000000000011</v>
      </c>
      <c r="AL556" s="1"/>
      <c r="AM556" s="2"/>
    </row>
    <row r="557" spans="2:39" x14ac:dyDescent="0.2">
      <c r="B557">
        <v>24.5</v>
      </c>
      <c r="C557">
        <v>14.73</v>
      </c>
      <c r="D557" s="13">
        <f ca="1">IF(B557&lt;&gt;"",TRUNC(B557-Analyse!$AP$8,2),"")</f>
        <v>24.4</v>
      </c>
      <c r="F557" s="1">
        <f t="shared" ca="1" si="121"/>
        <v>24.4</v>
      </c>
      <c r="G557" s="12">
        <f ca="1">IF(F557&lt;&gt;"",ROW($D$5)+MATCH(F557,INDIRECT(Analyse!$AR$8):INDIRECT(Analyse!$AS$8)),"")</f>
        <v>558</v>
      </c>
      <c r="H557" s="1" t="str">
        <f t="shared" ca="1" si="110"/>
        <v>D558</v>
      </c>
      <c r="I557" s="1" t="str">
        <f t="shared" ca="1" si="111"/>
        <v>D557</v>
      </c>
      <c r="J557" s="1" t="str">
        <f t="shared" ca="1" si="112"/>
        <v>C558</v>
      </c>
      <c r="K557" s="1" t="str">
        <f t="shared" ca="1" si="113"/>
        <v>C557</v>
      </c>
      <c r="L557" s="10">
        <f t="shared" ca="1" si="114"/>
        <v>0.90000000000000036</v>
      </c>
      <c r="M557" s="10">
        <f t="shared" ca="1" si="115"/>
        <v>-0.10000000000000142</v>
      </c>
      <c r="N557" s="2">
        <f t="shared" ca="1" si="116"/>
        <v>-8.9999999999998757</v>
      </c>
      <c r="O557" s="10">
        <f t="shared" ca="1" si="117"/>
        <v>234.32999999999694</v>
      </c>
      <c r="P557" s="2">
        <f t="shared" ca="1" si="118"/>
        <v>14.72999999999999</v>
      </c>
      <c r="R557" s="1">
        <f t="shared" ca="1" si="119"/>
        <v>24.4</v>
      </c>
      <c r="S557" s="2">
        <f t="shared" ca="1" si="120"/>
        <v>14.72999999999999</v>
      </c>
      <c r="AL557" s="1"/>
      <c r="AM557" s="2"/>
    </row>
    <row r="558" spans="2:39" x14ac:dyDescent="0.2">
      <c r="B558">
        <v>24.6</v>
      </c>
      <c r="C558">
        <v>13.83</v>
      </c>
      <c r="D558" s="13">
        <f ca="1">IF(B558&lt;&gt;"",TRUNC(B558-Analyse!$AP$8,2),"")</f>
        <v>24.5</v>
      </c>
      <c r="F558" s="1">
        <f t="shared" ca="1" si="121"/>
        <v>24.5</v>
      </c>
      <c r="G558" s="12">
        <f ca="1">IF(F558&lt;&gt;"",ROW($D$5)+MATCH(F558,INDIRECT(Analyse!$AR$8):INDIRECT(Analyse!$AS$8)),"")</f>
        <v>559</v>
      </c>
      <c r="H558" s="1" t="str">
        <f t="shared" ca="1" si="110"/>
        <v>D559</v>
      </c>
      <c r="I558" s="1" t="str">
        <f t="shared" ca="1" si="111"/>
        <v>D558</v>
      </c>
      <c r="J558" s="1" t="str">
        <f t="shared" ca="1" si="112"/>
        <v>C559</v>
      </c>
      <c r="K558" s="1" t="str">
        <f t="shared" ca="1" si="113"/>
        <v>C558</v>
      </c>
      <c r="L558" s="10">
        <f t="shared" ca="1" si="114"/>
        <v>0.92999999999999972</v>
      </c>
      <c r="M558" s="10">
        <f t="shared" ca="1" si="115"/>
        <v>-0.10000000000000142</v>
      </c>
      <c r="N558" s="2">
        <f t="shared" ca="1" si="116"/>
        <v>-9.2999999999998657</v>
      </c>
      <c r="O558" s="10">
        <f t="shared" ca="1" si="117"/>
        <v>241.67999999999671</v>
      </c>
      <c r="P558" s="2">
        <f t="shared" ca="1" si="118"/>
        <v>13.830000000000013</v>
      </c>
      <c r="R558" s="1">
        <f t="shared" ca="1" si="119"/>
        <v>24.5</v>
      </c>
      <c r="S558" s="2">
        <f t="shared" ca="1" si="120"/>
        <v>13.830000000000013</v>
      </c>
      <c r="AL558" s="1"/>
      <c r="AM558" s="2"/>
    </row>
    <row r="559" spans="2:39" x14ac:dyDescent="0.2">
      <c r="B559">
        <v>24.7</v>
      </c>
      <c r="C559">
        <v>12.9</v>
      </c>
      <c r="D559" s="13">
        <f ca="1">IF(B559&lt;&gt;"",TRUNC(B559-Analyse!$AP$8,2),"")</f>
        <v>24.6</v>
      </c>
      <c r="F559" s="1">
        <f t="shared" ca="1" si="121"/>
        <v>24.6</v>
      </c>
      <c r="G559" s="12">
        <f ca="1">IF(F559&lt;&gt;"",ROW($D$5)+MATCH(F559,INDIRECT(Analyse!$AR$8):INDIRECT(Analyse!$AS$8)),"")</f>
        <v>560</v>
      </c>
      <c r="H559" s="1" t="str">
        <f t="shared" ca="1" si="110"/>
        <v>D560</v>
      </c>
      <c r="I559" s="1" t="str">
        <f t="shared" ca="1" si="111"/>
        <v>D559</v>
      </c>
      <c r="J559" s="1" t="str">
        <f t="shared" ca="1" si="112"/>
        <v>C560</v>
      </c>
      <c r="K559" s="1" t="str">
        <f t="shared" ca="1" si="113"/>
        <v>C559</v>
      </c>
      <c r="L559" s="10">
        <f t="shared" ca="1" si="114"/>
        <v>0.40000000000000036</v>
      </c>
      <c r="M559" s="10">
        <f t="shared" ca="1" si="115"/>
        <v>-9.9999999999997868E-2</v>
      </c>
      <c r="N559" s="2">
        <f t="shared" ca="1" si="116"/>
        <v>-4.0000000000000888</v>
      </c>
      <c r="O559" s="10">
        <f t="shared" ca="1" si="117"/>
        <v>111.3000000000022</v>
      </c>
      <c r="P559" s="2">
        <f t="shared" ca="1" si="118"/>
        <v>12.900000000000006</v>
      </c>
      <c r="R559" s="1">
        <f t="shared" ca="1" si="119"/>
        <v>24.6</v>
      </c>
      <c r="S559" s="2">
        <f t="shared" ca="1" si="120"/>
        <v>12.900000000000006</v>
      </c>
      <c r="AL559" s="1"/>
      <c r="AM559" s="2"/>
    </row>
    <row r="560" spans="2:39" x14ac:dyDescent="0.2">
      <c r="B560">
        <v>24.8</v>
      </c>
      <c r="C560">
        <v>12.5</v>
      </c>
      <c r="D560" s="13">
        <f ca="1">IF(B560&lt;&gt;"",TRUNC(B560-Analyse!$AP$8,2),"")</f>
        <v>24.7</v>
      </c>
      <c r="F560" s="1">
        <f t="shared" ca="1" si="121"/>
        <v>24.7</v>
      </c>
      <c r="G560" s="12">
        <f ca="1">IF(F560&lt;&gt;"",ROW($D$5)+MATCH(F560,INDIRECT(Analyse!$AR$8):INDIRECT(Analyse!$AS$8)),"")</f>
        <v>561</v>
      </c>
      <c r="H560" s="1" t="str">
        <f t="shared" ca="1" si="110"/>
        <v>D561</v>
      </c>
      <c r="I560" s="1" t="str">
        <f t="shared" ca="1" si="111"/>
        <v>D560</v>
      </c>
      <c r="J560" s="1" t="str">
        <f t="shared" ca="1" si="112"/>
        <v>C561</v>
      </c>
      <c r="K560" s="1" t="str">
        <f t="shared" ca="1" si="113"/>
        <v>C560</v>
      </c>
      <c r="L560" s="10">
        <f t="shared" ca="1" si="114"/>
        <v>0.57000000000000028</v>
      </c>
      <c r="M560" s="10">
        <f t="shared" ca="1" si="115"/>
        <v>-0.10000000000000142</v>
      </c>
      <c r="N560" s="2">
        <f t="shared" ca="1" si="116"/>
        <v>-5.699999999999922</v>
      </c>
      <c r="O560" s="10">
        <f t="shared" ca="1" si="117"/>
        <v>153.28999999999806</v>
      </c>
      <c r="P560" s="2">
        <f t="shared" ca="1" si="118"/>
        <v>12.5</v>
      </c>
      <c r="R560" s="1">
        <f t="shared" ca="1" si="119"/>
        <v>24.7</v>
      </c>
      <c r="S560" s="2">
        <f t="shared" ca="1" si="120"/>
        <v>12.5</v>
      </c>
      <c r="AL560" s="1"/>
      <c r="AM560" s="2"/>
    </row>
    <row r="561" spans="2:39" x14ac:dyDescent="0.2">
      <c r="B561">
        <v>24.9</v>
      </c>
      <c r="C561">
        <v>11.93</v>
      </c>
      <c r="D561" s="13">
        <f ca="1">IF(B561&lt;&gt;"",TRUNC(B561-Analyse!$AP$8,2),"")</f>
        <v>24.8</v>
      </c>
      <c r="F561" s="1">
        <f t="shared" ca="1" si="121"/>
        <v>24.8</v>
      </c>
      <c r="G561" s="12">
        <f ca="1">IF(F561&lt;&gt;"",ROW($D$5)+MATCH(F561,INDIRECT(Analyse!$AR$8):INDIRECT(Analyse!$AS$8)),"")</f>
        <v>562</v>
      </c>
      <c r="H561" s="1" t="str">
        <f t="shared" ca="1" si="110"/>
        <v>D562</v>
      </c>
      <c r="I561" s="1" t="str">
        <f t="shared" ca="1" si="111"/>
        <v>D561</v>
      </c>
      <c r="J561" s="1" t="str">
        <f t="shared" ca="1" si="112"/>
        <v>C562</v>
      </c>
      <c r="K561" s="1" t="str">
        <f t="shared" ca="1" si="113"/>
        <v>C561</v>
      </c>
      <c r="L561" s="10">
        <f t="shared" ca="1" si="114"/>
        <v>0.33000000000000007</v>
      </c>
      <c r="M561" s="10">
        <f t="shared" ca="1" si="115"/>
        <v>-9.9999999999997868E-2</v>
      </c>
      <c r="N561" s="2">
        <f t="shared" ca="1" si="116"/>
        <v>-3.3000000000000709</v>
      </c>
      <c r="O561" s="10">
        <f t="shared" ca="1" si="117"/>
        <v>93.770000000001772</v>
      </c>
      <c r="P561" s="2">
        <f t="shared" ca="1" si="118"/>
        <v>11.930000000000007</v>
      </c>
      <c r="R561" s="1">
        <f t="shared" ca="1" si="119"/>
        <v>24.8</v>
      </c>
      <c r="S561" s="2">
        <f t="shared" ca="1" si="120"/>
        <v>11.930000000000007</v>
      </c>
      <c r="AL561" s="1"/>
      <c r="AM561" s="2"/>
    </row>
    <row r="562" spans="2:39" x14ac:dyDescent="0.2">
      <c r="B562">
        <v>25</v>
      </c>
      <c r="C562">
        <v>11.6</v>
      </c>
      <c r="D562" s="13">
        <f ca="1">IF(B562&lt;&gt;"",TRUNC(B562-Analyse!$AP$8,2),"")</f>
        <v>24.9</v>
      </c>
      <c r="F562" s="1">
        <f t="shared" ca="1" si="121"/>
        <v>24.9</v>
      </c>
      <c r="G562" s="12">
        <f ca="1">IF(F562&lt;&gt;"",ROW($D$5)+MATCH(F562,INDIRECT(Analyse!$AR$8):INDIRECT(Analyse!$AS$8)),"")</f>
        <v>563</v>
      </c>
      <c r="H562" s="1" t="str">
        <f t="shared" ca="1" si="110"/>
        <v>D563</v>
      </c>
      <c r="I562" s="1" t="str">
        <f t="shared" ca="1" si="111"/>
        <v>D562</v>
      </c>
      <c r="J562" s="1" t="str">
        <f t="shared" ca="1" si="112"/>
        <v>C563</v>
      </c>
      <c r="K562" s="1" t="str">
        <f t="shared" ca="1" si="113"/>
        <v>C562</v>
      </c>
      <c r="L562" s="10">
        <f t="shared" ca="1" si="114"/>
        <v>7.0000000000000284E-2</v>
      </c>
      <c r="M562" s="10">
        <f t="shared" ca="1" si="115"/>
        <v>-0.10000000000000142</v>
      </c>
      <c r="N562" s="2">
        <f t="shared" ca="1" si="116"/>
        <v>-0.69999999999999285</v>
      </c>
      <c r="O562" s="10">
        <f t="shared" ca="1" si="117"/>
        <v>29.029999999999824</v>
      </c>
      <c r="P562" s="2">
        <f t="shared" ca="1" si="118"/>
        <v>11.600000000000001</v>
      </c>
      <c r="R562" s="1">
        <f t="shared" ca="1" si="119"/>
        <v>24.9</v>
      </c>
      <c r="S562" s="2">
        <f t="shared" ca="1" si="120"/>
        <v>11.600000000000001</v>
      </c>
      <c r="AL562" s="1"/>
      <c r="AM562" s="2"/>
    </row>
    <row r="563" spans="2:39" x14ac:dyDescent="0.2">
      <c r="B563">
        <v>25.1</v>
      </c>
      <c r="C563">
        <v>11.53</v>
      </c>
      <c r="D563" s="13">
        <f ca="1">IF(B563&lt;&gt;"",TRUNC(B563-Analyse!$AP$8,2),"")</f>
        <v>25</v>
      </c>
      <c r="F563" s="1">
        <f t="shared" ca="1" si="121"/>
        <v>25</v>
      </c>
      <c r="G563" s="12">
        <f ca="1">IF(F563&lt;&gt;"",ROW($D$5)+MATCH(F563,INDIRECT(Analyse!$AR$8):INDIRECT(Analyse!$AS$8)),"")</f>
        <v>564</v>
      </c>
      <c r="H563" s="1" t="str">
        <f t="shared" ca="1" si="110"/>
        <v>D564</v>
      </c>
      <c r="I563" s="1" t="str">
        <f t="shared" ca="1" si="111"/>
        <v>D563</v>
      </c>
      <c r="J563" s="1" t="str">
        <f t="shared" ca="1" si="112"/>
        <v>C564</v>
      </c>
      <c r="K563" s="1" t="str">
        <f t="shared" ca="1" si="113"/>
        <v>C563</v>
      </c>
      <c r="L563" s="10">
        <f t="shared" ca="1" si="114"/>
        <v>0.42999999999999972</v>
      </c>
      <c r="M563" s="10">
        <f t="shared" ca="1" si="115"/>
        <v>-0.10000000000000142</v>
      </c>
      <c r="N563" s="2">
        <f t="shared" ca="1" si="116"/>
        <v>-4.2999999999999359</v>
      </c>
      <c r="O563" s="10">
        <f t="shared" ca="1" si="117"/>
        <v>119.0299999999984</v>
      </c>
      <c r="P563" s="2">
        <f t="shared" ca="1" si="118"/>
        <v>11.530000000000001</v>
      </c>
      <c r="R563" s="1">
        <f t="shared" ca="1" si="119"/>
        <v>25</v>
      </c>
      <c r="S563" s="2">
        <f t="shared" ca="1" si="120"/>
        <v>11.530000000000001</v>
      </c>
      <c r="AL563" s="1"/>
      <c r="AM563" s="2"/>
    </row>
    <row r="564" spans="2:39" x14ac:dyDescent="0.2">
      <c r="B564">
        <v>25.2</v>
      </c>
      <c r="C564">
        <v>11.1</v>
      </c>
      <c r="D564" s="13">
        <f ca="1">IF(B564&lt;&gt;"",TRUNC(B564-Analyse!$AP$8,2),"")</f>
        <v>25.1</v>
      </c>
      <c r="F564" s="1">
        <f t="shared" ca="1" si="121"/>
        <v>25.1</v>
      </c>
      <c r="G564" s="12">
        <f ca="1">IF(F564&lt;&gt;"",ROW($D$5)+MATCH(F564,INDIRECT(Analyse!$AR$8):INDIRECT(Analyse!$AS$8)),"")</f>
        <v>565</v>
      </c>
      <c r="H564" s="1" t="str">
        <f t="shared" ca="1" si="110"/>
        <v>D565</v>
      </c>
      <c r="I564" s="1" t="str">
        <f t="shared" ca="1" si="111"/>
        <v>D564</v>
      </c>
      <c r="J564" s="1" t="str">
        <f t="shared" ca="1" si="112"/>
        <v>C565</v>
      </c>
      <c r="K564" s="1" t="str">
        <f t="shared" ca="1" si="113"/>
        <v>C564</v>
      </c>
      <c r="L564" s="10">
        <f t="shared" ca="1" si="114"/>
        <v>7.0000000000000284E-2</v>
      </c>
      <c r="M564" s="10">
        <f t="shared" ca="1" si="115"/>
        <v>-9.9999999999997868E-2</v>
      </c>
      <c r="N564" s="2">
        <f t="shared" ca="1" si="116"/>
        <v>-0.70000000000001772</v>
      </c>
      <c r="O564" s="10">
        <f t="shared" ca="1" si="117"/>
        <v>28.670000000000442</v>
      </c>
      <c r="P564" s="2">
        <f t="shared" ca="1" si="118"/>
        <v>11.099999999999998</v>
      </c>
      <c r="R564" s="1">
        <f t="shared" ca="1" si="119"/>
        <v>25.1</v>
      </c>
      <c r="S564" s="2">
        <f t="shared" ca="1" si="120"/>
        <v>11.099999999999998</v>
      </c>
      <c r="AL564" s="1"/>
      <c r="AM564" s="2"/>
    </row>
    <row r="565" spans="2:39" x14ac:dyDescent="0.2">
      <c r="B565">
        <v>25.3</v>
      </c>
      <c r="C565">
        <v>11.03</v>
      </c>
      <c r="D565" s="13">
        <f ca="1">IF(B565&lt;&gt;"",TRUNC(B565-Analyse!$AP$8,2),"")</f>
        <v>25.2</v>
      </c>
      <c r="F565" s="1">
        <f t="shared" ca="1" si="121"/>
        <v>25.2</v>
      </c>
      <c r="G565" s="12">
        <f ca="1">IF(F565&lt;&gt;"",ROW($D$5)+MATCH(F565,INDIRECT(Analyse!$AR$8):INDIRECT(Analyse!$AS$8)),"")</f>
        <v>566</v>
      </c>
      <c r="H565" s="1" t="str">
        <f t="shared" ca="1" si="110"/>
        <v>D566</v>
      </c>
      <c r="I565" s="1" t="str">
        <f t="shared" ca="1" si="111"/>
        <v>D565</v>
      </c>
      <c r="J565" s="1" t="str">
        <f t="shared" ca="1" si="112"/>
        <v>C566</v>
      </c>
      <c r="K565" s="1" t="str">
        <f t="shared" ca="1" si="113"/>
        <v>C565</v>
      </c>
      <c r="L565" s="10">
        <f t="shared" ca="1" si="114"/>
        <v>0.22999999999999865</v>
      </c>
      <c r="M565" s="10">
        <f t="shared" ca="1" si="115"/>
        <v>-0.10000000000000142</v>
      </c>
      <c r="N565" s="2">
        <f t="shared" ca="1" si="116"/>
        <v>-2.2999999999999536</v>
      </c>
      <c r="O565" s="10">
        <f t="shared" ca="1" si="117"/>
        <v>68.98999999999883</v>
      </c>
      <c r="P565" s="2">
        <f t="shared" ca="1" si="118"/>
        <v>11.030000000000001</v>
      </c>
      <c r="R565" s="1">
        <f t="shared" ca="1" si="119"/>
        <v>25.2</v>
      </c>
      <c r="S565" s="2">
        <f t="shared" ca="1" si="120"/>
        <v>11.030000000000001</v>
      </c>
      <c r="AL565" s="1"/>
      <c r="AM565" s="2"/>
    </row>
    <row r="566" spans="2:39" x14ac:dyDescent="0.2">
      <c r="B566">
        <v>25.4</v>
      </c>
      <c r="C566">
        <v>10.8</v>
      </c>
      <c r="D566" s="13">
        <f ca="1">IF(B566&lt;&gt;"",TRUNC(B566-Analyse!$AP$8,2),"")</f>
        <v>25.3</v>
      </c>
      <c r="F566" s="1">
        <f t="shared" ca="1" si="121"/>
        <v>25.3</v>
      </c>
      <c r="G566" s="12">
        <f ca="1">IF(F566&lt;&gt;"",ROW($D$5)+MATCH(F566,INDIRECT(Analyse!$AR$8):INDIRECT(Analyse!$AS$8)),"")</f>
        <v>567</v>
      </c>
      <c r="H566" s="1" t="str">
        <f t="shared" ca="1" si="110"/>
        <v>D567</v>
      </c>
      <c r="I566" s="1" t="str">
        <f t="shared" ca="1" si="111"/>
        <v>D566</v>
      </c>
      <c r="J566" s="1" t="str">
        <f t="shared" ca="1" si="112"/>
        <v>C567</v>
      </c>
      <c r="K566" s="1" t="str">
        <f t="shared" ca="1" si="113"/>
        <v>C566</v>
      </c>
      <c r="L566" s="10">
        <f t="shared" ca="1" si="114"/>
        <v>0.10000000000000142</v>
      </c>
      <c r="M566" s="10">
        <f t="shared" ca="1" si="115"/>
        <v>-9.9999999999997868E-2</v>
      </c>
      <c r="N566" s="2">
        <f t="shared" ca="1" si="116"/>
        <v>-1.0000000000000355</v>
      </c>
      <c r="O566" s="10">
        <f t="shared" ca="1" si="117"/>
        <v>36.100000000000904</v>
      </c>
      <c r="P566" s="2">
        <f t="shared" ca="1" si="118"/>
        <v>10.800000000000004</v>
      </c>
      <c r="R566" s="1">
        <f t="shared" ca="1" si="119"/>
        <v>25.3</v>
      </c>
      <c r="S566" s="2">
        <f t="shared" ca="1" si="120"/>
        <v>10.800000000000004</v>
      </c>
      <c r="AL566" s="1"/>
      <c r="AM566" s="2"/>
    </row>
    <row r="567" spans="2:39" x14ac:dyDescent="0.2">
      <c r="B567">
        <v>25.5</v>
      </c>
      <c r="C567">
        <v>10.7</v>
      </c>
      <c r="D567" s="13">
        <f ca="1">IF(B567&lt;&gt;"",TRUNC(B567-Analyse!$AP$8,2),"")</f>
        <v>25.4</v>
      </c>
      <c r="F567" s="1">
        <f t="shared" ca="1" si="121"/>
        <v>25.4</v>
      </c>
      <c r="G567" s="12">
        <f ca="1">IF(F567&lt;&gt;"",ROW($D$5)+MATCH(F567,INDIRECT(Analyse!$AR$8):INDIRECT(Analyse!$AS$8)),"")</f>
        <v>568</v>
      </c>
      <c r="H567" s="1" t="str">
        <f t="shared" ca="1" si="110"/>
        <v>D568</v>
      </c>
      <c r="I567" s="1" t="str">
        <f t="shared" ca="1" si="111"/>
        <v>D567</v>
      </c>
      <c r="J567" s="1" t="str">
        <f t="shared" ca="1" si="112"/>
        <v>C568</v>
      </c>
      <c r="K567" s="1" t="str">
        <f t="shared" ca="1" si="113"/>
        <v>C567</v>
      </c>
      <c r="L567" s="10">
        <f t="shared" ca="1" si="114"/>
        <v>0.17999999999999972</v>
      </c>
      <c r="M567" s="10">
        <f t="shared" ca="1" si="115"/>
        <v>-0.10000000000000142</v>
      </c>
      <c r="N567" s="2">
        <f t="shared" ca="1" si="116"/>
        <v>-1.7999999999999716</v>
      </c>
      <c r="O567" s="10">
        <f t="shared" ca="1" si="117"/>
        <v>56.419999999999277</v>
      </c>
      <c r="P567" s="2">
        <f t="shared" ca="1" si="118"/>
        <v>10.700000000000003</v>
      </c>
      <c r="R567" s="1">
        <f t="shared" ca="1" si="119"/>
        <v>25.4</v>
      </c>
      <c r="S567" s="2">
        <f t="shared" ca="1" si="120"/>
        <v>10.700000000000003</v>
      </c>
      <c r="AL567" s="1"/>
      <c r="AM567" s="2"/>
    </row>
    <row r="568" spans="2:39" x14ac:dyDescent="0.2">
      <c r="B568">
        <v>25.6</v>
      </c>
      <c r="C568">
        <v>10.52</v>
      </c>
      <c r="D568" s="13">
        <f ca="1">IF(B568&lt;&gt;"",TRUNC(B568-Analyse!$AP$8,2),"")</f>
        <v>25.5</v>
      </c>
      <c r="F568" s="1">
        <f t="shared" ca="1" si="121"/>
        <v>25.5</v>
      </c>
      <c r="G568" s="12">
        <f ca="1">IF(F568&lt;&gt;"",ROW($D$5)+MATCH(F568,INDIRECT(Analyse!$AR$8):INDIRECT(Analyse!$AS$8)),"")</f>
        <v>569</v>
      </c>
      <c r="H568" s="1" t="str">
        <f t="shared" ca="1" si="110"/>
        <v>D569</v>
      </c>
      <c r="I568" s="1" t="str">
        <f t="shared" ca="1" si="111"/>
        <v>D568</v>
      </c>
      <c r="J568" s="1" t="str">
        <f t="shared" ca="1" si="112"/>
        <v>C569</v>
      </c>
      <c r="K568" s="1" t="str">
        <f t="shared" ca="1" si="113"/>
        <v>C568</v>
      </c>
      <c r="L568" s="10">
        <f t="shared" ca="1" si="114"/>
        <v>0.21999999999999886</v>
      </c>
      <c r="M568" s="10">
        <f t="shared" ca="1" si="115"/>
        <v>-0.10000000000000142</v>
      </c>
      <c r="N568" s="2">
        <f t="shared" ca="1" si="116"/>
        <v>-2.1999999999999575</v>
      </c>
      <c r="O568" s="10">
        <f t="shared" ca="1" si="117"/>
        <v>66.61999999999891</v>
      </c>
      <c r="P568" s="2">
        <f t="shared" ca="1" si="118"/>
        <v>10.519999999999996</v>
      </c>
      <c r="R568" s="1">
        <f t="shared" ca="1" si="119"/>
        <v>25.5</v>
      </c>
      <c r="S568" s="2">
        <f t="shared" ca="1" si="120"/>
        <v>10.519999999999996</v>
      </c>
      <c r="AL568" s="1"/>
      <c r="AM568" s="2"/>
    </row>
    <row r="569" spans="2:39" x14ac:dyDescent="0.2">
      <c r="B569">
        <v>25.7</v>
      </c>
      <c r="C569">
        <v>10.3</v>
      </c>
      <c r="D569" s="13">
        <f ca="1">IF(B569&lt;&gt;"",TRUNC(B569-Analyse!$AP$8,2),"")</f>
        <v>25.6</v>
      </c>
      <c r="F569" s="1">
        <f t="shared" ca="1" si="121"/>
        <v>25.6</v>
      </c>
      <c r="G569" s="12">
        <f ca="1">IF(F569&lt;&gt;"",ROW($D$5)+MATCH(F569,INDIRECT(Analyse!$AR$8):INDIRECT(Analyse!$AS$8)),"")</f>
        <v>570</v>
      </c>
      <c r="H569" s="1" t="str">
        <f t="shared" ca="1" si="110"/>
        <v>D570</v>
      </c>
      <c r="I569" s="1" t="str">
        <f t="shared" ca="1" si="111"/>
        <v>D569</v>
      </c>
      <c r="J569" s="1" t="str">
        <f t="shared" ca="1" si="112"/>
        <v>C570</v>
      </c>
      <c r="K569" s="1" t="str">
        <f t="shared" ca="1" si="113"/>
        <v>C569</v>
      </c>
      <c r="L569" s="10">
        <f t="shared" ca="1" si="114"/>
        <v>0.13000000000000078</v>
      </c>
      <c r="M569" s="10">
        <f t="shared" ca="1" si="115"/>
        <v>-9.9999999999997868E-2</v>
      </c>
      <c r="N569" s="2">
        <f t="shared" ca="1" si="116"/>
        <v>-1.3000000000000356</v>
      </c>
      <c r="O569" s="10">
        <f t="shared" ca="1" si="117"/>
        <v>43.580000000000908</v>
      </c>
      <c r="P569" s="2">
        <f t="shared" ca="1" si="118"/>
        <v>10.299999999999997</v>
      </c>
      <c r="R569" s="1">
        <f t="shared" ca="1" si="119"/>
        <v>25.6</v>
      </c>
      <c r="S569" s="2">
        <f t="shared" ca="1" si="120"/>
        <v>10.299999999999997</v>
      </c>
      <c r="AL569" s="1"/>
      <c r="AM569" s="2"/>
    </row>
    <row r="570" spans="2:39" x14ac:dyDescent="0.2">
      <c r="B570">
        <v>25.8</v>
      </c>
      <c r="C570">
        <v>10.17</v>
      </c>
      <c r="D570" s="13">
        <f ca="1">IF(B570&lt;&gt;"",TRUNC(B570-Analyse!$AP$8,2),"")</f>
        <v>25.7</v>
      </c>
      <c r="F570" s="1">
        <f t="shared" ca="1" si="121"/>
        <v>25.7</v>
      </c>
      <c r="G570" s="12">
        <f ca="1">IF(F570&lt;&gt;"",ROW($D$5)+MATCH(F570,INDIRECT(Analyse!$AR$8):INDIRECT(Analyse!$AS$8)),"")</f>
        <v>571</v>
      </c>
      <c r="H570" s="1" t="str">
        <f t="shared" ca="1" si="110"/>
        <v>D571</v>
      </c>
      <c r="I570" s="1" t="str">
        <f t="shared" ca="1" si="111"/>
        <v>D570</v>
      </c>
      <c r="J570" s="1" t="str">
        <f t="shared" ca="1" si="112"/>
        <v>C571</v>
      </c>
      <c r="K570" s="1" t="str">
        <f t="shared" ca="1" si="113"/>
        <v>C570</v>
      </c>
      <c r="L570" s="10">
        <f t="shared" ca="1" si="114"/>
        <v>0.14000000000000057</v>
      </c>
      <c r="M570" s="10">
        <f t="shared" ca="1" si="115"/>
        <v>-0.10000000000000142</v>
      </c>
      <c r="N570" s="2">
        <f t="shared" ca="1" si="116"/>
        <v>-1.3999999999999857</v>
      </c>
      <c r="O570" s="10">
        <f t="shared" ca="1" si="117"/>
        <v>46.149999999999636</v>
      </c>
      <c r="P570" s="2">
        <f t="shared" ca="1" si="118"/>
        <v>10.170000000000002</v>
      </c>
      <c r="R570" s="1">
        <f t="shared" ca="1" si="119"/>
        <v>25.7</v>
      </c>
      <c r="S570" s="2">
        <f t="shared" ca="1" si="120"/>
        <v>10.170000000000002</v>
      </c>
      <c r="AL570" s="1"/>
      <c r="AM570" s="2"/>
    </row>
    <row r="571" spans="2:39" x14ac:dyDescent="0.2">
      <c r="B571">
        <v>25.9</v>
      </c>
      <c r="C571">
        <v>10.029999999999999</v>
      </c>
      <c r="D571" s="13">
        <f ca="1">IF(B571&lt;&gt;"",TRUNC(B571-Analyse!$AP$8,2),"")</f>
        <v>25.8</v>
      </c>
      <c r="F571" s="1">
        <f t="shared" ca="1" si="121"/>
        <v>25.8</v>
      </c>
      <c r="G571" s="12">
        <f ca="1">IF(F571&lt;&gt;"",ROW($D$5)+MATCH(F571,INDIRECT(Analyse!$AR$8):INDIRECT(Analyse!$AS$8)),"")</f>
        <v>572</v>
      </c>
      <c r="H571" s="1" t="str">
        <f t="shared" ca="1" si="110"/>
        <v>D572</v>
      </c>
      <c r="I571" s="1" t="str">
        <f t="shared" ca="1" si="111"/>
        <v>D571</v>
      </c>
      <c r="J571" s="1" t="str">
        <f t="shared" ca="1" si="112"/>
        <v>C572</v>
      </c>
      <c r="K571" s="1" t="str">
        <f t="shared" ca="1" si="113"/>
        <v>C571</v>
      </c>
      <c r="L571" s="10">
        <f t="shared" ca="1" si="114"/>
        <v>0.12999999999999901</v>
      </c>
      <c r="M571" s="10">
        <f t="shared" ca="1" si="115"/>
        <v>-9.9999999999997868E-2</v>
      </c>
      <c r="N571" s="2">
        <f t="shared" ca="1" si="116"/>
        <v>-1.3000000000000178</v>
      </c>
      <c r="O571" s="10">
        <f t="shared" ca="1" si="117"/>
        <v>43.570000000000462</v>
      </c>
      <c r="P571" s="2">
        <f t="shared" ca="1" si="118"/>
        <v>10.030000000000001</v>
      </c>
      <c r="R571" s="1">
        <f t="shared" ca="1" si="119"/>
        <v>25.8</v>
      </c>
      <c r="S571" s="2">
        <f t="shared" ca="1" si="120"/>
        <v>10.030000000000001</v>
      </c>
      <c r="AL571" s="1"/>
      <c r="AM571" s="2"/>
    </row>
    <row r="572" spans="2:39" x14ac:dyDescent="0.2">
      <c r="B572">
        <v>26</v>
      </c>
      <c r="C572">
        <v>9.9</v>
      </c>
      <c r="D572" s="13">
        <f ca="1">IF(B572&lt;&gt;"",TRUNC(B572-Analyse!$AP$8,2),"")</f>
        <v>25.9</v>
      </c>
      <c r="F572" s="1">
        <f t="shared" ca="1" si="121"/>
        <v>25.9</v>
      </c>
      <c r="G572" s="12">
        <f ca="1">IF(F572&lt;&gt;"",ROW($D$5)+MATCH(F572,INDIRECT(Analyse!$AR$8):INDIRECT(Analyse!$AS$8)),"")</f>
        <v>573</v>
      </c>
      <c r="H572" s="1" t="str">
        <f t="shared" ca="1" si="110"/>
        <v>D573</v>
      </c>
      <c r="I572" s="1" t="str">
        <f t="shared" ca="1" si="111"/>
        <v>D572</v>
      </c>
      <c r="J572" s="1" t="str">
        <f t="shared" ca="1" si="112"/>
        <v>C573</v>
      </c>
      <c r="K572" s="1" t="str">
        <f t="shared" ca="1" si="113"/>
        <v>C572</v>
      </c>
      <c r="L572" s="10">
        <f t="shared" ca="1" si="114"/>
        <v>0.13000000000000078</v>
      </c>
      <c r="M572" s="10">
        <f t="shared" ca="1" si="115"/>
        <v>-0.10000000000000142</v>
      </c>
      <c r="N572" s="2">
        <f t="shared" ca="1" si="116"/>
        <v>-1.2999999999999894</v>
      </c>
      <c r="O572" s="10">
        <f t="shared" ca="1" si="117"/>
        <v>43.569999999999723</v>
      </c>
      <c r="P572" s="2">
        <f t="shared" ca="1" si="118"/>
        <v>9.8999999999999986</v>
      </c>
      <c r="R572" s="1">
        <f t="shared" ca="1" si="119"/>
        <v>25.9</v>
      </c>
      <c r="S572" s="2">
        <f t="shared" ca="1" si="120"/>
        <v>9.8999999999999986</v>
      </c>
      <c r="AL572" s="1"/>
      <c r="AM572" s="2"/>
    </row>
    <row r="573" spans="2:39" x14ac:dyDescent="0.2">
      <c r="B573">
        <v>26.1</v>
      </c>
      <c r="C573">
        <v>9.77</v>
      </c>
      <c r="D573" s="13">
        <f ca="1">IF(B573&lt;&gt;"",TRUNC(B573-Analyse!$AP$8,2),"")</f>
        <v>26</v>
      </c>
      <c r="F573" s="1">
        <f t="shared" ca="1" si="121"/>
        <v>26</v>
      </c>
      <c r="G573" s="12">
        <f ca="1">IF(F573&lt;&gt;"",ROW($D$5)+MATCH(F573,INDIRECT(Analyse!$AR$8):INDIRECT(Analyse!$AS$8)),"")</f>
        <v>574</v>
      </c>
      <c r="H573" s="1" t="str">
        <f t="shared" ca="1" si="110"/>
        <v>D574</v>
      </c>
      <c r="I573" s="1" t="str">
        <f t="shared" ca="1" si="111"/>
        <v>D573</v>
      </c>
      <c r="J573" s="1" t="str">
        <f t="shared" ca="1" si="112"/>
        <v>C574</v>
      </c>
      <c r="K573" s="1" t="str">
        <f t="shared" ca="1" si="113"/>
        <v>C573</v>
      </c>
      <c r="L573" s="10">
        <f t="shared" ca="1" si="114"/>
        <v>0.19999999999999929</v>
      </c>
      <c r="M573" s="10">
        <f t="shared" ca="1" si="115"/>
        <v>-0.10000000000000142</v>
      </c>
      <c r="N573" s="2">
        <f t="shared" ca="1" si="116"/>
        <v>-1.9999999999999645</v>
      </c>
      <c r="O573" s="10">
        <f t="shared" ca="1" si="117"/>
        <v>61.769999999999072</v>
      </c>
      <c r="P573" s="2">
        <f t="shared" ca="1" si="118"/>
        <v>9.769999999999996</v>
      </c>
      <c r="R573" s="1">
        <f t="shared" ca="1" si="119"/>
        <v>26</v>
      </c>
      <c r="S573" s="2">
        <f t="shared" ca="1" si="120"/>
        <v>9.769999999999996</v>
      </c>
      <c r="AL573" s="1"/>
      <c r="AM573" s="2"/>
    </row>
    <row r="574" spans="2:39" x14ac:dyDescent="0.2">
      <c r="B574">
        <v>26.2</v>
      </c>
      <c r="C574">
        <v>9.57</v>
      </c>
      <c r="D574" s="13">
        <f ca="1">IF(B574&lt;&gt;"",TRUNC(B574-Analyse!$AP$8,2),"")</f>
        <v>26.1</v>
      </c>
      <c r="F574" s="1">
        <f t="shared" ca="1" si="121"/>
        <v>26.1</v>
      </c>
      <c r="G574" s="12">
        <f ca="1">IF(F574&lt;&gt;"",ROW($D$5)+MATCH(F574,INDIRECT(Analyse!$AR$8):INDIRECT(Analyse!$AS$8)),"")</f>
        <v>575</v>
      </c>
      <c r="H574" s="1" t="str">
        <f t="shared" ca="1" si="110"/>
        <v>D575</v>
      </c>
      <c r="I574" s="1" t="str">
        <f t="shared" ca="1" si="111"/>
        <v>D574</v>
      </c>
      <c r="J574" s="1" t="str">
        <f t="shared" ca="1" si="112"/>
        <v>C575</v>
      </c>
      <c r="K574" s="1" t="str">
        <f t="shared" ca="1" si="113"/>
        <v>C574</v>
      </c>
      <c r="L574" s="10">
        <f t="shared" ca="1" si="114"/>
        <v>0.16999999999999993</v>
      </c>
      <c r="M574" s="10">
        <f t="shared" ca="1" si="115"/>
        <v>-9.9999999999997868E-2</v>
      </c>
      <c r="N574" s="2">
        <f t="shared" ca="1" si="116"/>
        <v>-1.7000000000000355</v>
      </c>
      <c r="O574" s="10">
        <f t="shared" ca="1" si="117"/>
        <v>53.940000000000929</v>
      </c>
      <c r="P574" s="2">
        <f t="shared" ca="1" si="118"/>
        <v>9.57</v>
      </c>
      <c r="R574" s="1">
        <f t="shared" ca="1" si="119"/>
        <v>26.1</v>
      </c>
      <c r="S574" s="2">
        <f t="shared" ca="1" si="120"/>
        <v>9.57</v>
      </c>
      <c r="AL574" s="1"/>
      <c r="AM574" s="2"/>
    </row>
    <row r="575" spans="2:39" x14ac:dyDescent="0.2">
      <c r="B575">
        <v>26.3</v>
      </c>
      <c r="C575">
        <v>9.4</v>
      </c>
      <c r="D575" s="13">
        <f ca="1">IF(B575&lt;&gt;"",TRUNC(B575-Analyse!$AP$8,2),"")</f>
        <v>26.2</v>
      </c>
      <c r="F575" s="1">
        <f t="shared" ca="1" si="121"/>
        <v>26.2</v>
      </c>
      <c r="G575" s="12">
        <f ca="1">IF(F575&lt;&gt;"",ROW($D$5)+MATCH(F575,INDIRECT(Analyse!$AR$8):INDIRECT(Analyse!$AS$8)),"")</f>
        <v>576</v>
      </c>
      <c r="H575" s="1" t="str">
        <f t="shared" ca="1" si="110"/>
        <v>D576</v>
      </c>
      <c r="I575" s="1" t="str">
        <f t="shared" ca="1" si="111"/>
        <v>D575</v>
      </c>
      <c r="J575" s="1" t="str">
        <f t="shared" ca="1" si="112"/>
        <v>C576</v>
      </c>
      <c r="K575" s="1" t="str">
        <f t="shared" ca="1" si="113"/>
        <v>C575</v>
      </c>
      <c r="L575" s="10">
        <f t="shared" ca="1" si="114"/>
        <v>0.13000000000000078</v>
      </c>
      <c r="M575" s="10">
        <f t="shared" ca="1" si="115"/>
        <v>-0.10000000000000142</v>
      </c>
      <c r="N575" s="2">
        <f t="shared" ca="1" si="116"/>
        <v>-1.2999999999999894</v>
      </c>
      <c r="O575" s="10">
        <f t="shared" ca="1" si="117"/>
        <v>43.459999999999717</v>
      </c>
      <c r="P575" s="2">
        <f t="shared" ca="1" si="118"/>
        <v>9.3999999999999986</v>
      </c>
      <c r="R575" s="1">
        <f t="shared" ca="1" si="119"/>
        <v>26.2</v>
      </c>
      <c r="S575" s="2">
        <f t="shared" ca="1" si="120"/>
        <v>9.3999999999999986</v>
      </c>
      <c r="AL575" s="1"/>
      <c r="AM575" s="2"/>
    </row>
    <row r="576" spans="2:39" x14ac:dyDescent="0.2">
      <c r="B576">
        <v>26.4</v>
      </c>
      <c r="C576">
        <v>9.27</v>
      </c>
      <c r="D576" s="13">
        <f ca="1">IF(B576&lt;&gt;"",TRUNC(B576-Analyse!$AP$8,2),"")</f>
        <v>26.3</v>
      </c>
      <c r="F576" s="1">
        <f t="shared" ca="1" si="121"/>
        <v>26.3</v>
      </c>
      <c r="G576" s="12">
        <f ca="1">IF(F576&lt;&gt;"",ROW($D$5)+MATCH(F576,INDIRECT(Analyse!$AR$8):INDIRECT(Analyse!$AS$8)),"")</f>
        <v>577</v>
      </c>
      <c r="H576" s="1" t="str">
        <f t="shared" ca="1" si="110"/>
        <v>D577</v>
      </c>
      <c r="I576" s="1" t="str">
        <f t="shared" ca="1" si="111"/>
        <v>D576</v>
      </c>
      <c r="J576" s="1" t="str">
        <f t="shared" ca="1" si="112"/>
        <v>C577</v>
      </c>
      <c r="K576" s="1" t="str">
        <f t="shared" ca="1" si="113"/>
        <v>C576</v>
      </c>
      <c r="L576" s="10">
        <f t="shared" ca="1" si="114"/>
        <v>9.9999999999999645E-2</v>
      </c>
      <c r="M576" s="10">
        <f t="shared" ca="1" si="115"/>
        <v>-9.9999999999997868E-2</v>
      </c>
      <c r="N576" s="2">
        <f t="shared" ca="1" si="116"/>
        <v>-1.0000000000000178</v>
      </c>
      <c r="O576" s="10">
        <f t="shared" ca="1" si="117"/>
        <v>35.570000000000469</v>
      </c>
      <c r="P576" s="2">
        <f t="shared" ca="1" si="118"/>
        <v>9.27</v>
      </c>
      <c r="R576" s="1">
        <f t="shared" ca="1" si="119"/>
        <v>26.3</v>
      </c>
      <c r="S576" s="2">
        <f t="shared" ca="1" si="120"/>
        <v>9.27</v>
      </c>
      <c r="AL576" s="1"/>
      <c r="AM576" s="2"/>
    </row>
    <row r="577" spans="2:39" x14ac:dyDescent="0.2">
      <c r="B577">
        <v>26.5</v>
      </c>
      <c r="C577">
        <v>9.17</v>
      </c>
      <c r="D577" s="13">
        <f ca="1">IF(B577&lt;&gt;"",TRUNC(B577-Analyse!$AP$8,2),"")</f>
        <v>26.4</v>
      </c>
      <c r="F577" s="1">
        <f t="shared" ca="1" si="121"/>
        <v>26.4</v>
      </c>
      <c r="G577" s="12">
        <f ca="1">IF(F577&lt;&gt;"",ROW($D$5)+MATCH(F577,INDIRECT(Analyse!$AR$8):INDIRECT(Analyse!$AS$8)),"")</f>
        <v>578</v>
      </c>
      <c r="H577" s="1" t="str">
        <f t="shared" ca="1" si="110"/>
        <v>D578</v>
      </c>
      <c r="I577" s="1" t="str">
        <f t="shared" ca="1" si="111"/>
        <v>D577</v>
      </c>
      <c r="J577" s="1" t="str">
        <f t="shared" ca="1" si="112"/>
        <v>C578</v>
      </c>
      <c r="K577" s="1" t="str">
        <f t="shared" ca="1" si="113"/>
        <v>C577</v>
      </c>
      <c r="L577" s="10">
        <f t="shared" ca="1" si="114"/>
        <v>3.9999999999999147E-2</v>
      </c>
      <c r="M577" s="10">
        <f t="shared" ca="1" si="115"/>
        <v>-0.10000000000000142</v>
      </c>
      <c r="N577" s="2">
        <f t="shared" ca="1" si="116"/>
        <v>-0.39999999999998581</v>
      </c>
      <c r="O577" s="10">
        <f t="shared" ca="1" si="117"/>
        <v>19.729999999999627</v>
      </c>
      <c r="P577" s="2">
        <f t="shared" ca="1" si="118"/>
        <v>9.1700000000000017</v>
      </c>
      <c r="R577" s="1">
        <f t="shared" ca="1" si="119"/>
        <v>26.4</v>
      </c>
      <c r="S577" s="2">
        <f t="shared" ca="1" si="120"/>
        <v>9.1700000000000017</v>
      </c>
      <c r="AL577" s="1"/>
      <c r="AM577" s="2"/>
    </row>
    <row r="578" spans="2:39" x14ac:dyDescent="0.2">
      <c r="B578">
        <v>26.6</v>
      </c>
      <c r="C578">
        <v>9.1300000000000008</v>
      </c>
      <c r="D578" s="13">
        <f ca="1">IF(B578&lt;&gt;"",TRUNC(B578-Analyse!$AP$8,2),"")</f>
        <v>26.5</v>
      </c>
      <c r="F578" s="1">
        <f t="shared" ca="1" si="121"/>
        <v>26.5</v>
      </c>
      <c r="G578" s="12">
        <f ca="1">IF(F578&lt;&gt;"",ROW($D$5)+MATCH(F578,INDIRECT(Analyse!$AR$8):INDIRECT(Analyse!$AS$8)),"")</f>
        <v>579</v>
      </c>
      <c r="H578" s="1" t="str">
        <f t="shared" ca="1" si="110"/>
        <v>D579</v>
      </c>
      <c r="I578" s="1" t="str">
        <f t="shared" ca="1" si="111"/>
        <v>D578</v>
      </c>
      <c r="J578" s="1" t="str">
        <f t="shared" ca="1" si="112"/>
        <v>C579</v>
      </c>
      <c r="K578" s="1" t="str">
        <f t="shared" ca="1" si="113"/>
        <v>C578</v>
      </c>
      <c r="L578" s="10">
        <f t="shared" ca="1" si="114"/>
        <v>0.13000000000000078</v>
      </c>
      <c r="M578" s="10">
        <f t="shared" ca="1" si="115"/>
        <v>-0.10000000000000142</v>
      </c>
      <c r="N578" s="2">
        <f t="shared" ca="1" si="116"/>
        <v>-1.2999999999999894</v>
      </c>
      <c r="O578" s="10">
        <f t="shared" ca="1" si="117"/>
        <v>43.579999999999721</v>
      </c>
      <c r="P578" s="2">
        <f t="shared" ca="1" si="118"/>
        <v>9.1300000000000026</v>
      </c>
      <c r="R578" s="1">
        <f t="shared" ca="1" si="119"/>
        <v>26.5</v>
      </c>
      <c r="S578" s="2">
        <f t="shared" ca="1" si="120"/>
        <v>9.1300000000000026</v>
      </c>
      <c r="AL578" s="1"/>
      <c r="AM578" s="2"/>
    </row>
    <row r="579" spans="2:39" x14ac:dyDescent="0.2">
      <c r="B579">
        <v>26.7</v>
      </c>
      <c r="C579">
        <v>9</v>
      </c>
      <c r="D579" s="13">
        <f ca="1">IF(B579&lt;&gt;"",TRUNC(B579-Analyse!$AP$8,2),"")</f>
        <v>26.6</v>
      </c>
      <c r="F579" s="1">
        <f t="shared" ca="1" si="121"/>
        <v>26.6</v>
      </c>
      <c r="G579" s="12">
        <f ca="1">IF(F579&lt;&gt;"",ROW($D$5)+MATCH(F579,INDIRECT(Analyse!$AR$8):INDIRECT(Analyse!$AS$8)),"")</f>
        <v>580</v>
      </c>
      <c r="H579" s="1" t="str">
        <f t="shared" ca="1" si="110"/>
        <v>D580</v>
      </c>
      <c r="I579" s="1" t="str">
        <f t="shared" ca="1" si="111"/>
        <v>D579</v>
      </c>
      <c r="J579" s="1" t="str">
        <f t="shared" ca="1" si="112"/>
        <v>C580</v>
      </c>
      <c r="K579" s="1" t="str">
        <f t="shared" ca="1" si="113"/>
        <v>C579</v>
      </c>
      <c r="L579" s="10">
        <f t="shared" ca="1" si="114"/>
        <v>0.13000000000000078</v>
      </c>
      <c r="M579" s="10">
        <f t="shared" ca="1" si="115"/>
        <v>-9.9999999999997868E-2</v>
      </c>
      <c r="N579" s="2">
        <f t="shared" ca="1" si="116"/>
        <v>-1.3000000000000356</v>
      </c>
      <c r="O579" s="10">
        <f t="shared" ca="1" si="117"/>
        <v>43.58000000000095</v>
      </c>
      <c r="P579" s="2">
        <f t="shared" ca="1" si="118"/>
        <v>9</v>
      </c>
      <c r="R579" s="1">
        <f t="shared" ca="1" si="119"/>
        <v>26.6</v>
      </c>
      <c r="S579" s="2">
        <f t="shared" ca="1" si="120"/>
        <v>9</v>
      </c>
      <c r="AL579" s="1"/>
      <c r="AM579" s="2"/>
    </row>
    <row r="580" spans="2:39" x14ac:dyDescent="0.2">
      <c r="B580">
        <v>26.8</v>
      </c>
      <c r="C580">
        <v>8.8699999999999992</v>
      </c>
      <c r="D580" s="13">
        <f ca="1">IF(B580&lt;&gt;"",TRUNC(B580-Analyse!$AP$8,2),"")</f>
        <v>26.7</v>
      </c>
      <c r="F580" s="1">
        <f t="shared" ca="1" si="121"/>
        <v>26.7</v>
      </c>
      <c r="G580" s="12">
        <f ca="1">IF(F580&lt;&gt;"",ROW($D$5)+MATCH(F580,INDIRECT(Analyse!$AR$8):INDIRECT(Analyse!$AS$8)),"")</f>
        <v>581</v>
      </c>
      <c r="H580" s="1" t="str">
        <f t="shared" ca="1" si="110"/>
        <v>D581</v>
      </c>
      <c r="I580" s="1" t="str">
        <f t="shared" ca="1" si="111"/>
        <v>D580</v>
      </c>
      <c r="J580" s="1" t="str">
        <f t="shared" ca="1" si="112"/>
        <v>C581</v>
      </c>
      <c r="K580" s="1" t="str">
        <f t="shared" ca="1" si="113"/>
        <v>C580</v>
      </c>
      <c r="L580" s="10">
        <f t="shared" ca="1" si="114"/>
        <v>9.9999999999999645E-2</v>
      </c>
      <c r="M580" s="10">
        <f t="shared" ca="1" si="115"/>
        <v>-0.10000000000000142</v>
      </c>
      <c r="N580" s="2">
        <f t="shared" ca="1" si="116"/>
        <v>-0.99999999999998224</v>
      </c>
      <c r="O580" s="10">
        <f t="shared" ca="1" si="117"/>
        <v>35.569999999999524</v>
      </c>
      <c r="P580" s="2">
        <f t="shared" ca="1" si="118"/>
        <v>8.8699999999999974</v>
      </c>
      <c r="R580" s="1">
        <f t="shared" ca="1" si="119"/>
        <v>26.7</v>
      </c>
      <c r="S580" s="2">
        <f t="shared" ca="1" si="120"/>
        <v>8.8699999999999974</v>
      </c>
      <c r="AL580" s="1"/>
      <c r="AM580" s="2"/>
    </row>
    <row r="581" spans="2:39" x14ac:dyDescent="0.2">
      <c r="B581">
        <v>26.9</v>
      </c>
      <c r="C581">
        <v>8.77</v>
      </c>
      <c r="D581" s="13">
        <f ca="1">IF(B581&lt;&gt;"",TRUNC(B581-Analyse!$AP$8,2),"")</f>
        <v>26.8</v>
      </c>
      <c r="F581" s="1">
        <f t="shared" ca="1" si="121"/>
        <v>26.8</v>
      </c>
      <c r="G581" s="12">
        <f ca="1">IF(F581&lt;&gt;"",ROW($D$5)+MATCH(F581,INDIRECT(Analyse!$AR$8):INDIRECT(Analyse!$AS$8)),"")</f>
        <v>582</v>
      </c>
      <c r="H581" s="1" t="str">
        <f t="shared" ca="1" si="110"/>
        <v>D582</v>
      </c>
      <c r="I581" s="1" t="str">
        <f t="shared" ca="1" si="111"/>
        <v>D581</v>
      </c>
      <c r="J581" s="1" t="str">
        <f t="shared" ca="1" si="112"/>
        <v>C582</v>
      </c>
      <c r="K581" s="1" t="str">
        <f t="shared" ca="1" si="113"/>
        <v>C581</v>
      </c>
      <c r="L581" s="10">
        <f t="shared" ca="1" si="114"/>
        <v>7.0000000000000284E-2</v>
      </c>
      <c r="M581" s="10">
        <f t="shared" ca="1" si="115"/>
        <v>-9.9999999999997868E-2</v>
      </c>
      <c r="N581" s="2">
        <f t="shared" ca="1" si="116"/>
        <v>-0.70000000000001772</v>
      </c>
      <c r="O581" s="10">
        <f t="shared" ca="1" si="117"/>
        <v>27.530000000000474</v>
      </c>
      <c r="P581" s="2">
        <f t="shared" ca="1" si="118"/>
        <v>8.77</v>
      </c>
      <c r="R581" s="1">
        <f t="shared" ca="1" si="119"/>
        <v>26.8</v>
      </c>
      <c r="S581" s="2">
        <f t="shared" ca="1" si="120"/>
        <v>8.77</v>
      </c>
      <c r="AL581" s="1"/>
      <c r="AM581" s="2"/>
    </row>
    <row r="582" spans="2:39" x14ac:dyDescent="0.2">
      <c r="B582">
        <v>27</v>
      </c>
      <c r="C582">
        <v>8.6999999999999993</v>
      </c>
      <c r="D582" s="13">
        <f ca="1">IF(B582&lt;&gt;"",TRUNC(B582-Analyse!$AP$8,2),"")</f>
        <v>26.9</v>
      </c>
      <c r="F582" s="1">
        <f t="shared" ca="1" si="121"/>
        <v>26.9</v>
      </c>
      <c r="G582" s="12">
        <f ca="1">IF(F582&lt;&gt;"",ROW($D$5)+MATCH(F582,INDIRECT(Analyse!$AR$8):INDIRECT(Analyse!$AS$8)),"")</f>
        <v>583</v>
      </c>
      <c r="H582" s="1" t="str">
        <f t="shared" ref="H582:H645" ca="1" si="122">IF(G582&lt;&gt;"","D"&amp;$G582,"")</f>
        <v>D583</v>
      </c>
      <c r="I582" s="1" t="str">
        <f t="shared" ref="I582:I645" ca="1" si="123">"D"&amp;TEXT($G582-1,"0")</f>
        <v>D582</v>
      </c>
      <c r="J582" s="1" t="str">
        <f t="shared" ref="J582:J645" ca="1" si="124">"C"&amp;$G582</f>
        <v>C583</v>
      </c>
      <c r="K582" s="1" t="str">
        <f t="shared" ref="K582:K645" ca="1" si="125">"C"&amp;TEXT($G582-1,"0")</f>
        <v>C582</v>
      </c>
      <c r="L582" s="10">
        <f t="shared" ref="L582:L645" ca="1" si="126">IF(INDIRECT(J582)&lt;&gt;"",INDIRECT(K582)-INDIRECT(J582),"")</f>
        <v>2.9999999999999361E-2</v>
      </c>
      <c r="M582" s="10">
        <f t="shared" ref="M582:M645" ca="1" si="127">IF(L582&lt;&gt;"",INDIRECT(I582)-INDIRECT(H582),"")</f>
        <v>-0.10000000000000142</v>
      </c>
      <c r="N582" s="2">
        <f t="shared" ref="N582:N645" ca="1" si="128">IF(M582&lt;&gt;"",L582/M582,"")</f>
        <v>-0.29999999999998933</v>
      </c>
      <c r="O582" s="10">
        <f t="shared" ref="O582:O645" ca="1" si="129">IF(N582&lt;&gt;"",INDIRECT(K582)-N582*INDIRECT(I582),"")</f>
        <v>16.769999999999712</v>
      </c>
      <c r="P582" s="2">
        <f t="shared" ref="P582:P645" ca="1" si="130">IF(O582&lt;&gt;"",N582*F582+O582,"")</f>
        <v>8.6999999999999993</v>
      </c>
      <c r="R582" s="1">
        <f t="shared" ref="R582:R645" ca="1" si="131">F582</f>
        <v>26.9</v>
      </c>
      <c r="S582" s="2">
        <f t="shared" ref="S582:S645" ca="1" si="132">P582</f>
        <v>8.6999999999999993</v>
      </c>
      <c r="AL582" s="1"/>
      <c r="AM582" s="2"/>
    </row>
    <row r="583" spans="2:39" x14ac:dyDescent="0.2">
      <c r="B583">
        <v>27.1</v>
      </c>
      <c r="C583">
        <v>8.67</v>
      </c>
      <c r="D583" s="13">
        <f ca="1">IF(B583&lt;&gt;"",TRUNC(B583-Analyse!$AP$8,2),"")</f>
        <v>27</v>
      </c>
      <c r="F583" s="1">
        <f t="shared" ref="F583:F646" ca="1" si="133">IF(B583&lt;&gt;"",ROUND(F582+0.1,1),"")</f>
        <v>27</v>
      </c>
      <c r="G583" s="12">
        <f ca="1">IF(F583&lt;&gt;"",ROW($D$5)+MATCH(F583,INDIRECT(Analyse!$AR$8):INDIRECT(Analyse!$AS$8)),"")</f>
        <v>584</v>
      </c>
      <c r="H583" s="1" t="str">
        <f t="shared" ca="1" si="122"/>
        <v>D584</v>
      </c>
      <c r="I583" s="1" t="str">
        <f t="shared" ca="1" si="123"/>
        <v>D583</v>
      </c>
      <c r="J583" s="1" t="str">
        <f t="shared" ca="1" si="124"/>
        <v>C584</v>
      </c>
      <c r="K583" s="1" t="str">
        <f t="shared" ca="1" si="125"/>
        <v>C583</v>
      </c>
      <c r="L583" s="10">
        <f t="shared" ca="1" si="126"/>
        <v>0.19999999999999929</v>
      </c>
      <c r="M583" s="10">
        <f t="shared" ca="1" si="127"/>
        <v>-0.10000000000000142</v>
      </c>
      <c r="N583" s="2">
        <f t="shared" ca="1" si="128"/>
        <v>-1.9999999999999645</v>
      </c>
      <c r="O583" s="10">
        <f t="shared" ca="1" si="129"/>
        <v>62.669999999999042</v>
      </c>
      <c r="P583" s="2">
        <f t="shared" ca="1" si="130"/>
        <v>8.6700000000000017</v>
      </c>
      <c r="R583" s="1">
        <f t="shared" ca="1" si="131"/>
        <v>27</v>
      </c>
      <c r="S583" s="2">
        <f t="shared" ca="1" si="132"/>
        <v>8.6700000000000017</v>
      </c>
      <c r="AL583" s="1"/>
      <c r="AM583" s="2"/>
    </row>
    <row r="584" spans="2:39" x14ac:dyDescent="0.2">
      <c r="B584">
        <v>27.2</v>
      </c>
      <c r="C584">
        <v>8.4700000000000006</v>
      </c>
      <c r="D584" s="13">
        <f ca="1">IF(B584&lt;&gt;"",TRUNC(B584-Analyse!$AP$8,2),"")</f>
        <v>27.1</v>
      </c>
      <c r="F584" s="1">
        <f t="shared" ca="1" si="133"/>
        <v>27.1</v>
      </c>
      <c r="G584" s="12">
        <f ca="1">IF(F584&lt;&gt;"",ROW($D$5)+MATCH(F584,INDIRECT(Analyse!$AR$8):INDIRECT(Analyse!$AS$8)),"")</f>
        <v>585</v>
      </c>
      <c r="H584" s="1" t="str">
        <f t="shared" ca="1" si="122"/>
        <v>D585</v>
      </c>
      <c r="I584" s="1" t="str">
        <f t="shared" ca="1" si="123"/>
        <v>D584</v>
      </c>
      <c r="J584" s="1" t="str">
        <f t="shared" ca="1" si="124"/>
        <v>C585</v>
      </c>
      <c r="K584" s="1" t="str">
        <f t="shared" ca="1" si="125"/>
        <v>C584</v>
      </c>
      <c r="L584" s="10">
        <f t="shared" ca="1" si="126"/>
        <v>7.0000000000000284E-2</v>
      </c>
      <c r="M584" s="10">
        <f t="shared" ca="1" si="127"/>
        <v>-9.9999999999997868E-2</v>
      </c>
      <c r="N584" s="2">
        <f t="shared" ca="1" si="128"/>
        <v>-0.70000000000001772</v>
      </c>
      <c r="O584" s="10">
        <f t="shared" ca="1" si="129"/>
        <v>27.440000000000481</v>
      </c>
      <c r="P584" s="2">
        <f t="shared" ca="1" si="130"/>
        <v>8.4699999999999989</v>
      </c>
      <c r="R584" s="1">
        <f t="shared" ca="1" si="131"/>
        <v>27.1</v>
      </c>
      <c r="S584" s="2">
        <f t="shared" ca="1" si="132"/>
        <v>8.4699999999999989</v>
      </c>
      <c r="AL584" s="1"/>
      <c r="AM584" s="2"/>
    </row>
    <row r="585" spans="2:39" x14ac:dyDescent="0.2">
      <c r="B585">
        <v>27.3</v>
      </c>
      <c r="C585">
        <v>8.4</v>
      </c>
      <c r="D585" s="13">
        <f ca="1">IF(B585&lt;&gt;"",TRUNC(B585-Analyse!$AP$8,2),"")</f>
        <v>27.2</v>
      </c>
      <c r="F585" s="1">
        <f t="shared" ca="1" si="133"/>
        <v>27.2</v>
      </c>
      <c r="G585" s="12">
        <f ca="1">IF(F585&lt;&gt;"",ROW($D$5)+MATCH(F585,INDIRECT(Analyse!$AR$8):INDIRECT(Analyse!$AS$8)),"")</f>
        <v>586</v>
      </c>
      <c r="H585" s="1" t="str">
        <f t="shared" ca="1" si="122"/>
        <v>D586</v>
      </c>
      <c r="I585" s="1" t="str">
        <f t="shared" ca="1" si="123"/>
        <v>D585</v>
      </c>
      <c r="J585" s="1" t="str">
        <f t="shared" ca="1" si="124"/>
        <v>C586</v>
      </c>
      <c r="K585" s="1" t="str">
        <f t="shared" ca="1" si="125"/>
        <v>C585</v>
      </c>
      <c r="L585" s="10">
        <f t="shared" ca="1" si="126"/>
        <v>0.16999999999999993</v>
      </c>
      <c r="M585" s="10">
        <f t="shared" ca="1" si="127"/>
        <v>-0.10000000000000142</v>
      </c>
      <c r="N585" s="2">
        <f t="shared" ca="1" si="128"/>
        <v>-1.6999999999999751</v>
      </c>
      <c r="O585" s="10">
        <f t="shared" ca="1" si="129"/>
        <v>54.639999999999318</v>
      </c>
      <c r="P585" s="2">
        <f t="shared" ca="1" si="130"/>
        <v>8.3999999999999986</v>
      </c>
      <c r="R585" s="1">
        <f t="shared" ca="1" si="131"/>
        <v>27.2</v>
      </c>
      <c r="S585" s="2">
        <f t="shared" ca="1" si="132"/>
        <v>8.3999999999999986</v>
      </c>
      <c r="AL585" s="1"/>
      <c r="AM585" s="2"/>
    </row>
    <row r="586" spans="2:39" x14ac:dyDescent="0.2">
      <c r="B586">
        <v>27.4</v>
      </c>
      <c r="C586">
        <v>8.23</v>
      </c>
      <c r="D586" s="13">
        <f ca="1">IF(B586&lt;&gt;"",TRUNC(B586-Analyse!$AP$8,2),"")</f>
        <v>27.3</v>
      </c>
      <c r="F586" s="1">
        <f t="shared" ca="1" si="133"/>
        <v>27.3</v>
      </c>
      <c r="G586" s="12">
        <f ca="1">IF(F586&lt;&gt;"",ROW($D$5)+MATCH(F586,INDIRECT(Analyse!$AR$8):INDIRECT(Analyse!$AS$8)),"")</f>
        <v>587</v>
      </c>
      <c r="H586" s="1" t="str">
        <f t="shared" ca="1" si="122"/>
        <v>D587</v>
      </c>
      <c r="I586" s="1" t="str">
        <f t="shared" ca="1" si="123"/>
        <v>D586</v>
      </c>
      <c r="J586" s="1" t="str">
        <f t="shared" ca="1" si="124"/>
        <v>C587</v>
      </c>
      <c r="K586" s="1" t="str">
        <f t="shared" ca="1" si="125"/>
        <v>C586</v>
      </c>
      <c r="L586" s="10">
        <f t="shared" ca="1" si="126"/>
        <v>9.9999999999999645E-2</v>
      </c>
      <c r="M586" s="10">
        <f t="shared" ca="1" si="127"/>
        <v>-9.9999999999997868E-2</v>
      </c>
      <c r="N586" s="2">
        <f t="shared" ca="1" si="128"/>
        <v>-1.0000000000000178</v>
      </c>
      <c r="O586" s="10">
        <f t="shared" ca="1" si="129"/>
        <v>35.530000000000484</v>
      </c>
      <c r="P586" s="2">
        <f t="shared" ca="1" si="130"/>
        <v>8.2299999999999969</v>
      </c>
      <c r="R586" s="1">
        <f t="shared" ca="1" si="131"/>
        <v>27.3</v>
      </c>
      <c r="S586" s="2">
        <f t="shared" ca="1" si="132"/>
        <v>8.2299999999999969</v>
      </c>
      <c r="AL586" s="1"/>
      <c r="AM586" s="2"/>
    </row>
    <row r="587" spans="2:39" x14ac:dyDescent="0.2">
      <c r="B587">
        <v>27.5</v>
      </c>
      <c r="C587">
        <v>8.1300000000000008</v>
      </c>
      <c r="D587" s="13">
        <f ca="1">IF(B587&lt;&gt;"",TRUNC(B587-Analyse!$AP$8,2),"")</f>
        <v>27.4</v>
      </c>
      <c r="F587" s="1">
        <f t="shared" ca="1" si="133"/>
        <v>27.4</v>
      </c>
      <c r="G587" s="12">
        <f ca="1">IF(F587&lt;&gt;"",ROW($D$5)+MATCH(F587,INDIRECT(Analyse!$AR$8):INDIRECT(Analyse!$AS$8)),"")</f>
        <v>588</v>
      </c>
      <c r="H587" s="1" t="str">
        <f t="shared" ca="1" si="122"/>
        <v>D588</v>
      </c>
      <c r="I587" s="1" t="str">
        <f t="shared" ca="1" si="123"/>
        <v>D587</v>
      </c>
      <c r="J587" s="1" t="str">
        <f t="shared" ca="1" si="124"/>
        <v>C588</v>
      </c>
      <c r="K587" s="1" t="str">
        <f t="shared" ca="1" si="125"/>
        <v>C587</v>
      </c>
      <c r="L587" s="10">
        <f t="shared" ca="1" si="126"/>
        <v>0</v>
      </c>
      <c r="M587" s="10">
        <f t="shared" ca="1" si="127"/>
        <v>-0.10000000000000142</v>
      </c>
      <c r="N587" s="2">
        <f t="shared" ca="1" si="128"/>
        <v>0</v>
      </c>
      <c r="O587" s="10">
        <f t="shared" ca="1" si="129"/>
        <v>8.1300000000000008</v>
      </c>
      <c r="P587" s="2">
        <f t="shared" ca="1" si="130"/>
        <v>8.1300000000000008</v>
      </c>
      <c r="R587" s="1">
        <f t="shared" ca="1" si="131"/>
        <v>27.4</v>
      </c>
      <c r="S587" s="2">
        <f t="shared" ca="1" si="132"/>
        <v>8.1300000000000008</v>
      </c>
      <c r="AL587" s="1"/>
      <c r="AM587" s="2"/>
    </row>
    <row r="588" spans="2:39" x14ac:dyDescent="0.2">
      <c r="B588">
        <v>27.6</v>
      </c>
      <c r="C588">
        <v>8.1300000000000008</v>
      </c>
      <c r="D588" s="13">
        <f ca="1">IF(B588&lt;&gt;"",TRUNC(B588-Analyse!$AP$8,2),"")</f>
        <v>27.5</v>
      </c>
      <c r="F588" s="1">
        <f t="shared" ca="1" si="133"/>
        <v>27.5</v>
      </c>
      <c r="G588" s="12">
        <f ca="1">IF(F588&lt;&gt;"",ROW($D$5)+MATCH(F588,INDIRECT(Analyse!$AR$8):INDIRECT(Analyse!$AS$8)),"")</f>
        <v>589</v>
      </c>
      <c r="H588" s="1" t="str">
        <f t="shared" ca="1" si="122"/>
        <v>D589</v>
      </c>
      <c r="I588" s="1" t="str">
        <f t="shared" ca="1" si="123"/>
        <v>D588</v>
      </c>
      <c r="J588" s="1" t="str">
        <f t="shared" ca="1" si="124"/>
        <v>C589</v>
      </c>
      <c r="K588" s="1" t="str">
        <f t="shared" ca="1" si="125"/>
        <v>C588</v>
      </c>
      <c r="L588" s="10">
        <f t="shared" ca="1" si="126"/>
        <v>0.23000000000000043</v>
      </c>
      <c r="M588" s="10">
        <f t="shared" ca="1" si="127"/>
        <v>-0.10000000000000142</v>
      </c>
      <c r="N588" s="2">
        <f t="shared" ca="1" si="128"/>
        <v>-2.2999999999999714</v>
      </c>
      <c r="O588" s="10">
        <f t="shared" ca="1" si="129"/>
        <v>71.379999999999214</v>
      </c>
      <c r="P588" s="2">
        <f t="shared" ca="1" si="130"/>
        <v>8.1300000000000026</v>
      </c>
      <c r="R588" s="1">
        <f t="shared" ca="1" si="131"/>
        <v>27.5</v>
      </c>
      <c r="S588" s="2">
        <f t="shared" ca="1" si="132"/>
        <v>8.1300000000000026</v>
      </c>
      <c r="AL588" s="1"/>
      <c r="AM588" s="2"/>
    </row>
    <row r="589" spans="2:39" x14ac:dyDescent="0.2">
      <c r="B589">
        <v>27.7</v>
      </c>
      <c r="C589">
        <v>7.9</v>
      </c>
      <c r="D589" s="13">
        <f ca="1">IF(B589&lt;&gt;"",TRUNC(B589-Analyse!$AP$8,2),"")</f>
        <v>27.6</v>
      </c>
      <c r="F589" s="1">
        <f t="shared" ca="1" si="133"/>
        <v>27.6</v>
      </c>
      <c r="G589" s="12">
        <f ca="1">IF(F589&lt;&gt;"",ROW($D$5)+MATCH(F589,INDIRECT(Analyse!$AR$8):INDIRECT(Analyse!$AS$8)),"")</f>
        <v>590</v>
      </c>
      <c r="H589" s="1" t="str">
        <f t="shared" ca="1" si="122"/>
        <v>D590</v>
      </c>
      <c r="I589" s="1" t="str">
        <f t="shared" ca="1" si="123"/>
        <v>D589</v>
      </c>
      <c r="J589" s="1" t="str">
        <f t="shared" ca="1" si="124"/>
        <v>C590</v>
      </c>
      <c r="K589" s="1" t="str">
        <f t="shared" ca="1" si="125"/>
        <v>C589</v>
      </c>
      <c r="L589" s="10">
        <f t="shared" ca="1" si="126"/>
        <v>0.10000000000000053</v>
      </c>
      <c r="M589" s="10">
        <f t="shared" ca="1" si="127"/>
        <v>-9.9999999999997868E-2</v>
      </c>
      <c r="N589" s="2">
        <f t="shared" ca="1" si="128"/>
        <v>-1.0000000000000266</v>
      </c>
      <c r="O589" s="10">
        <f t="shared" ca="1" si="129"/>
        <v>35.500000000000739</v>
      </c>
      <c r="P589" s="2">
        <f t="shared" ca="1" si="130"/>
        <v>7.9000000000000021</v>
      </c>
      <c r="R589" s="1">
        <f t="shared" ca="1" si="131"/>
        <v>27.6</v>
      </c>
      <c r="S589" s="2">
        <f t="shared" ca="1" si="132"/>
        <v>7.9000000000000021</v>
      </c>
      <c r="AL589" s="1"/>
      <c r="AM589" s="2"/>
    </row>
    <row r="590" spans="2:39" x14ac:dyDescent="0.2">
      <c r="B590">
        <v>27.8</v>
      </c>
      <c r="C590">
        <v>7.8</v>
      </c>
      <c r="D590" s="13">
        <f ca="1">IF(B590&lt;&gt;"",TRUNC(B590-Analyse!$AP$8,2),"")</f>
        <v>27.7</v>
      </c>
      <c r="F590" s="1">
        <f t="shared" ca="1" si="133"/>
        <v>27.7</v>
      </c>
      <c r="G590" s="12">
        <f ca="1">IF(F590&lt;&gt;"",ROW($D$5)+MATCH(F590,INDIRECT(Analyse!$AR$8):INDIRECT(Analyse!$AS$8)),"")</f>
        <v>591</v>
      </c>
      <c r="H590" s="1" t="str">
        <f t="shared" ca="1" si="122"/>
        <v>D591</v>
      </c>
      <c r="I590" s="1" t="str">
        <f t="shared" ca="1" si="123"/>
        <v>D590</v>
      </c>
      <c r="J590" s="1" t="str">
        <f t="shared" ca="1" si="124"/>
        <v>C591</v>
      </c>
      <c r="K590" s="1" t="str">
        <f t="shared" ca="1" si="125"/>
        <v>C590</v>
      </c>
      <c r="L590" s="10">
        <f t="shared" ca="1" si="126"/>
        <v>9.9999999999999645E-2</v>
      </c>
      <c r="M590" s="10">
        <f t="shared" ca="1" si="127"/>
        <v>-0.10000000000000142</v>
      </c>
      <c r="N590" s="2">
        <f t="shared" ca="1" si="128"/>
        <v>-0.99999999999998224</v>
      </c>
      <c r="O590" s="10">
        <f t="shared" ca="1" si="129"/>
        <v>35.49999999999951</v>
      </c>
      <c r="P590" s="2">
        <f t="shared" ca="1" si="130"/>
        <v>7.8000000000000007</v>
      </c>
      <c r="R590" s="1">
        <f t="shared" ca="1" si="131"/>
        <v>27.7</v>
      </c>
      <c r="S590" s="2">
        <f t="shared" ca="1" si="132"/>
        <v>7.8000000000000007</v>
      </c>
      <c r="AL590" s="1"/>
      <c r="AM590" s="2"/>
    </row>
    <row r="591" spans="2:39" x14ac:dyDescent="0.2">
      <c r="B591">
        <v>27.9</v>
      </c>
      <c r="C591">
        <v>7.7</v>
      </c>
      <c r="D591" s="13">
        <f ca="1">IF(B591&lt;&gt;"",TRUNC(B591-Analyse!$AP$8,2),"")</f>
        <v>27.8</v>
      </c>
      <c r="F591" s="1">
        <f t="shared" ca="1" si="133"/>
        <v>27.8</v>
      </c>
      <c r="G591" s="12">
        <f ca="1">IF(F591&lt;&gt;"",ROW($D$5)+MATCH(F591,INDIRECT(Analyse!$AR$8):INDIRECT(Analyse!$AS$8)),"")</f>
        <v>592</v>
      </c>
      <c r="H591" s="1" t="str">
        <f t="shared" ca="1" si="122"/>
        <v>D592</v>
      </c>
      <c r="I591" s="1" t="str">
        <f t="shared" ca="1" si="123"/>
        <v>D591</v>
      </c>
      <c r="J591" s="1" t="str">
        <f t="shared" ca="1" si="124"/>
        <v>C592</v>
      </c>
      <c r="K591" s="1" t="str">
        <f t="shared" ca="1" si="125"/>
        <v>C591</v>
      </c>
      <c r="L591" s="10">
        <f t="shared" ca="1" si="126"/>
        <v>7.0000000000000284E-2</v>
      </c>
      <c r="M591" s="10">
        <f t="shared" ca="1" si="127"/>
        <v>-9.9999999999997868E-2</v>
      </c>
      <c r="N591" s="2">
        <f t="shared" ca="1" si="128"/>
        <v>-0.70000000000001772</v>
      </c>
      <c r="O591" s="10">
        <f t="shared" ca="1" si="129"/>
        <v>27.160000000000494</v>
      </c>
      <c r="P591" s="2">
        <f t="shared" ca="1" si="130"/>
        <v>7.6999999999999993</v>
      </c>
      <c r="R591" s="1">
        <f t="shared" ca="1" si="131"/>
        <v>27.8</v>
      </c>
      <c r="S591" s="2">
        <f t="shared" ca="1" si="132"/>
        <v>7.6999999999999993</v>
      </c>
      <c r="AL591" s="1"/>
      <c r="AM591" s="2"/>
    </row>
    <row r="592" spans="2:39" x14ac:dyDescent="0.2">
      <c r="B592">
        <v>28</v>
      </c>
      <c r="C592">
        <v>7.63</v>
      </c>
      <c r="D592" s="13">
        <f ca="1">IF(B592&lt;&gt;"",TRUNC(B592-Analyse!$AP$8,2),"")</f>
        <v>27.9</v>
      </c>
      <c r="F592" s="1">
        <f t="shared" ca="1" si="133"/>
        <v>27.9</v>
      </c>
      <c r="G592" s="12">
        <f ca="1">IF(F592&lt;&gt;"",ROW($D$5)+MATCH(F592,INDIRECT(Analyse!$AR$8):INDIRECT(Analyse!$AS$8)),"")</f>
        <v>593</v>
      </c>
      <c r="H592" s="1" t="str">
        <f t="shared" ca="1" si="122"/>
        <v>D593</v>
      </c>
      <c r="I592" s="1" t="str">
        <f t="shared" ca="1" si="123"/>
        <v>D592</v>
      </c>
      <c r="J592" s="1" t="str">
        <f t="shared" ca="1" si="124"/>
        <v>C593</v>
      </c>
      <c r="K592" s="1" t="str">
        <f t="shared" ca="1" si="125"/>
        <v>C592</v>
      </c>
      <c r="L592" s="10">
        <f t="shared" ca="1" si="126"/>
        <v>3.0000000000000249E-2</v>
      </c>
      <c r="M592" s="10">
        <f t="shared" ca="1" si="127"/>
        <v>-0.10000000000000142</v>
      </c>
      <c r="N592" s="2">
        <f t="shared" ca="1" si="128"/>
        <v>-0.29999999999999821</v>
      </c>
      <c r="O592" s="10">
        <f t="shared" ca="1" si="129"/>
        <v>15.99999999999995</v>
      </c>
      <c r="P592" s="2">
        <f t="shared" ca="1" si="130"/>
        <v>7.6300000000000008</v>
      </c>
      <c r="R592" s="1">
        <f t="shared" ca="1" si="131"/>
        <v>27.9</v>
      </c>
      <c r="S592" s="2">
        <f t="shared" ca="1" si="132"/>
        <v>7.6300000000000008</v>
      </c>
      <c r="AL592" s="1"/>
      <c r="AM592" s="2"/>
    </row>
    <row r="593" spans="2:39" x14ac:dyDescent="0.2">
      <c r="B593">
        <v>28.1</v>
      </c>
      <c r="C593">
        <v>7.6</v>
      </c>
      <c r="D593" s="13">
        <f ca="1">IF(B593&lt;&gt;"",TRUNC(B593-Analyse!$AP$8,2),"")</f>
        <v>28</v>
      </c>
      <c r="F593" s="1">
        <f t="shared" ca="1" si="133"/>
        <v>28</v>
      </c>
      <c r="G593" s="12">
        <f ca="1">IF(F593&lt;&gt;"",ROW($D$5)+MATCH(F593,INDIRECT(Analyse!$AR$8):INDIRECT(Analyse!$AS$8)),"")</f>
        <v>594</v>
      </c>
      <c r="H593" s="1" t="str">
        <f t="shared" ca="1" si="122"/>
        <v>D594</v>
      </c>
      <c r="I593" s="1" t="str">
        <f t="shared" ca="1" si="123"/>
        <v>D593</v>
      </c>
      <c r="J593" s="1" t="str">
        <f t="shared" ca="1" si="124"/>
        <v>C594</v>
      </c>
      <c r="K593" s="1" t="str">
        <f t="shared" ca="1" si="125"/>
        <v>C593</v>
      </c>
      <c r="L593" s="10">
        <f t="shared" ca="1" si="126"/>
        <v>0.16999999999999993</v>
      </c>
      <c r="M593" s="10">
        <f t="shared" ca="1" si="127"/>
        <v>-0.10000000000000142</v>
      </c>
      <c r="N593" s="2">
        <f t="shared" ca="1" si="128"/>
        <v>-1.6999999999999751</v>
      </c>
      <c r="O593" s="10">
        <f t="shared" ca="1" si="129"/>
        <v>55.199999999999307</v>
      </c>
      <c r="P593" s="2">
        <f t="shared" ca="1" si="130"/>
        <v>7.6000000000000014</v>
      </c>
      <c r="R593" s="1">
        <f t="shared" ca="1" si="131"/>
        <v>28</v>
      </c>
      <c r="S593" s="2">
        <f t="shared" ca="1" si="132"/>
        <v>7.6000000000000014</v>
      </c>
      <c r="AL593" s="1"/>
      <c r="AM593" s="2"/>
    </row>
    <row r="594" spans="2:39" x14ac:dyDescent="0.2">
      <c r="B594">
        <v>28.2</v>
      </c>
      <c r="C594">
        <v>7.43</v>
      </c>
      <c r="D594" s="13">
        <f ca="1">IF(B594&lt;&gt;"",TRUNC(B594-Analyse!$AP$8,2),"")</f>
        <v>28.1</v>
      </c>
      <c r="F594" s="1">
        <f t="shared" ca="1" si="133"/>
        <v>28.1</v>
      </c>
      <c r="G594" s="12">
        <f ca="1">IF(F594&lt;&gt;"",ROW($D$5)+MATCH(F594,INDIRECT(Analyse!$AR$8):INDIRECT(Analyse!$AS$8)),"")</f>
        <v>595</v>
      </c>
      <c r="H594" s="1" t="str">
        <f t="shared" ca="1" si="122"/>
        <v>D595</v>
      </c>
      <c r="I594" s="1" t="str">
        <f t="shared" ca="1" si="123"/>
        <v>D594</v>
      </c>
      <c r="J594" s="1" t="str">
        <f t="shared" ca="1" si="124"/>
        <v>C595</v>
      </c>
      <c r="K594" s="1" t="str">
        <f t="shared" ca="1" si="125"/>
        <v>C594</v>
      </c>
      <c r="L594" s="10">
        <f t="shared" ca="1" si="126"/>
        <v>0</v>
      </c>
      <c r="M594" s="10">
        <f t="shared" ca="1" si="127"/>
        <v>-9.9999999999997868E-2</v>
      </c>
      <c r="N594" s="2">
        <f t="shared" ca="1" si="128"/>
        <v>0</v>
      </c>
      <c r="O594" s="10">
        <f t="shared" ca="1" si="129"/>
        <v>7.43</v>
      </c>
      <c r="P594" s="2">
        <f t="shared" ca="1" si="130"/>
        <v>7.43</v>
      </c>
      <c r="R594" s="1">
        <f t="shared" ca="1" si="131"/>
        <v>28.1</v>
      </c>
      <c r="S594" s="2">
        <f t="shared" ca="1" si="132"/>
        <v>7.43</v>
      </c>
      <c r="AL594" s="1"/>
      <c r="AM594" s="2"/>
    </row>
    <row r="595" spans="2:39" x14ac:dyDescent="0.2">
      <c r="B595">
        <v>28.3</v>
      </c>
      <c r="C595">
        <v>7.43</v>
      </c>
      <c r="D595" s="13">
        <f ca="1">IF(B595&lt;&gt;"",TRUNC(B595-Analyse!$AP$8,2),"")</f>
        <v>28.2</v>
      </c>
      <c r="F595" s="1">
        <f t="shared" ca="1" si="133"/>
        <v>28.2</v>
      </c>
      <c r="G595" s="12">
        <f ca="1">IF(F595&lt;&gt;"",ROW($D$5)+MATCH(F595,INDIRECT(Analyse!$AR$8):INDIRECT(Analyse!$AS$8)),"")</f>
        <v>596</v>
      </c>
      <c r="H595" s="1" t="str">
        <f t="shared" ca="1" si="122"/>
        <v>D596</v>
      </c>
      <c r="I595" s="1" t="str">
        <f t="shared" ca="1" si="123"/>
        <v>D595</v>
      </c>
      <c r="J595" s="1" t="str">
        <f t="shared" ca="1" si="124"/>
        <v>C596</v>
      </c>
      <c r="K595" s="1" t="str">
        <f t="shared" ca="1" si="125"/>
        <v>C595</v>
      </c>
      <c r="L595" s="10">
        <f t="shared" ca="1" si="126"/>
        <v>5.9999999999999609E-2</v>
      </c>
      <c r="M595" s="10">
        <f t="shared" ca="1" si="127"/>
        <v>-0.10000000000000142</v>
      </c>
      <c r="N595" s="2">
        <f t="shared" ca="1" si="128"/>
        <v>-0.59999999999998754</v>
      </c>
      <c r="O595" s="10">
        <f t="shared" ca="1" si="129"/>
        <v>24.34999999999965</v>
      </c>
      <c r="P595" s="2">
        <f t="shared" ca="1" si="130"/>
        <v>7.43</v>
      </c>
      <c r="R595" s="1">
        <f t="shared" ca="1" si="131"/>
        <v>28.2</v>
      </c>
      <c r="S595" s="2">
        <f t="shared" ca="1" si="132"/>
        <v>7.43</v>
      </c>
      <c r="AL595" s="1"/>
      <c r="AM595" s="2"/>
    </row>
    <row r="596" spans="2:39" x14ac:dyDescent="0.2">
      <c r="B596">
        <v>28.4</v>
      </c>
      <c r="C596">
        <v>7.37</v>
      </c>
      <c r="D596" s="13">
        <f ca="1">IF(B596&lt;&gt;"",TRUNC(B596-Analyse!$AP$8,2),"")</f>
        <v>28.3</v>
      </c>
      <c r="F596" s="1">
        <f t="shared" ca="1" si="133"/>
        <v>28.3</v>
      </c>
      <c r="G596" s="12">
        <f ca="1">IF(F596&lt;&gt;"",ROW($D$5)+MATCH(F596,INDIRECT(Analyse!$AR$8):INDIRECT(Analyse!$AS$8)),"")</f>
        <v>597</v>
      </c>
      <c r="H596" s="1" t="str">
        <f t="shared" ca="1" si="122"/>
        <v>D597</v>
      </c>
      <c r="I596" s="1" t="str">
        <f t="shared" ca="1" si="123"/>
        <v>D596</v>
      </c>
      <c r="J596" s="1" t="str">
        <f t="shared" ca="1" si="124"/>
        <v>C597</v>
      </c>
      <c r="K596" s="1" t="str">
        <f t="shared" ca="1" si="125"/>
        <v>C596</v>
      </c>
      <c r="L596" s="10">
        <f t="shared" ca="1" si="126"/>
        <v>0.16999999999999993</v>
      </c>
      <c r="M596" s="10">
        <f t="shared" ca="1" si="127"/>
        <v>-9.9999999999997868E-2</v>
      </c>
      <c r="N596" s="2">
        <f t="shared" ca="1" si="128"/>
        <v>-1.7000000000000355</v>
      </c>
      <c r="O596" s="10">
        <f t="shared" ca="1" si="129"/>
        <v>55.480000000001006</v>
      </c>
      <c r="P596" s="2">
        <f t="shared" ca="1" si="130"/>
        <v>7.3699999999999974</v>
      </c>
      <c r="R596" s="1">
        <f t="shared" ca="1" si="131"/>
        <v>28.3</v>
      </c>
      <c r="S596" s="2">
        <f t="shared" ca="1" si="132"/>
        <v>7.3699999999999974</v>
      </c>
      <c r="AL596" s="1"/>
      <c r="AM596" s="2"/>
    </row>
    <row r="597" spans="2:39" x14ac:dyDescent="0.2">
      <c r="B597">
        <v>28.5</v>
      </c>
      <c r="C597">
        <v>7.2</v>
      </c>
      <c r="D597" s="13">
        <f ca="1">IF(B597&lt;&gt;"",TRUNC(B597-Analyse!$AP$8,2),"")</f>
        <v>28.4</v>
      </c>
      <c r="F597" s="1">
        <f t="shared" ca="1" si="133"/>
        <v>28.4</v>
      </c>
      <c r="G597" s="12">
        <f ca="1">IF(F597&lt;&gt;"",ROW($D$5)+MATCH(F597,INDIRECT(Analyse!$AR$8):INDIRECT(Analyse!$AS$8)),"")</f>
        <v>598</v>
      </c>
      <c r="H597" s="1" t="str">
        <f t="shared" ca="1" si="122"/>
        <v>D598</v>
      </c>
      <c r="I597" s="1" t="str">
        <f t="shared" ca="1" si="123"/>
        <v>D597</v>
      </c>
      <c r="J597" s="1" t="str">
        <f t="shared" ca="1" si="124"/>
        <v>C598</v>
      </c>
      <c r="K597" s="1" t="str">
        <f t="shared" ca="1" si="125"/>
        <v>C597</v>
      </c>
      <c r="L597" s="10">
        <f t="shared" ca="1" si="126"/>
        <v>7.0000000000000284E-2</v>
      </c>
      <c r="M597" s="10">
        <f t="shared" ca="1" si="127"/>
        <v>-0.10000000000000142</v>
      </c>
      <c r="N597" s="2">
        <f t="shared" ca="1" si="128"/>
        <v>-0.69999999999999285</v>
      </c>
      <c r="O597" s="10">
        <f t="shared" ca="1" si="129"/>
        <v>27.079999999999796</v>
      </c>
      <c r="P597" s="2">
        <f t="shared" ca="1" si="130"/>
        <v>7.1999999999999993</v>
      </c>
      <c r="R597" s="1">
        <f t="shared" ca="1" si="131"/>
        <v>28.4</v>
      </c>
      <c r="S597" s="2">
        <f t="shared" ca="1" si="132"/>
        <v>7.1999999999999993</v>
      </c>
      <c r="AL597" s="1"/>
      <c r="AM597" s="2"/>
    </row>
    <row r="598" spans="2:39" x14ac:dyDescent="0.2">
      <c r="B598">
        <v>28.6</v>
      </c>
      <c r="C598">
        <v>7.13</v>
      </c>
      <c r="D598" s="13">
        <f ca="1">IF(B598&lt;&gt;"",TRUNC(B598-Analyse!$AP$8,2),"")</f>
        <v>28.5</v>
      </c>
      <c r="F598" s="1">
        <f t="shared" ca="1" si="133"/>
        <v>28.5</v>
      </c>
      <c r="G598" s="12">
        <f ca="1">IF(F598&lt;&gt;"",ROW($D$5)+MATCH(F598,INDIRECT(Analyse!$AR$8):INDIRECT(Analyse!$AS$8)),"")</f>
        <v>599</v>
      </c>
      <c r="H598" s="1" t="str">
        <f t="shared" ca="1" si="122"/>
        <v>D599</v>
      </c>
      <c r="I598" s="1" t="str">
        <f t="shared" ca="1" si="123"/>
        <v>D598</v>
      </c>
      <c r="J598" s="1" t="str">
        <f t="shared" ca="1" si="124"/>
        <v>C599</v>
      </c>
      <c r="K598" s="1" t="str">
        <f t="shared" ca="1" si="125"/>
        <v>C598</v>
      </c>
      <c r="L598" s="10">
        <f t="shared" ca="1" si="126"/>
        <v>3.0000000000000249E-2</v>
      </c>
      <c r="M598" s="10">
        <f t="shared" ca="1" si="127"/>
        <v>-0.10000000000000142</v>
      </c>
      <c r="N598" s="2">
        <f t="shared" ca="1" si="128"/>
        <v>-0.29999999999999821</v>
      </c>
      <c r="O598" s="10">
        <f t="shared" ca="1" si="129"/>
        <v>15.67999999999995</v>
      </c>
      <c r="P598" s="2">
        <f t="shared" ca="1" si="130"/>
        <v>7.1300000000000008</v>
      </c>
      <c r="R598" s="1">
        <f t="shared" ca="1" si="131"/>
        <v>28.5</v>
      </c>
      <c r="S598" s="2">
        <f t="shared" ca="1" si="132"/>
        <v>7.1300000000000008</v>
      </c>
      <c r="AL598" s="1"/>
      <c r="AM598" s="2"/>
    </row>
    <row r="599" spans="2:39" x14ac:dyDescent="0.2">
      <c r="B599">
        <v>28.7</v>
      </c>
      <c r="C599">
        <v>7.1</v>
      </c>
      <c r="D599" s="13">
        <f ca="1">IF(B599&lt;&gt;"",TRUNC(B599-Analyse!$AP$8,2),"")</f>
        <v>28.6</v>
      </c>
      <c r="F599" s="1">
        <f t="shared" ca="1" si="133"/>
        <v>28.6</v>
      </c>
      <c r="G599" s="12">
        <f ca="1">IF(F599&lt;&gt;"",ROW($D$5)+MATCH(F599,INDIRECT(Analyse!$AR$8):INDIRECT(Analyse!$AS$8)),"")</f>
        <v>600</v>
      </c>
      <c r="H599" s="1" t="str">
        <f t="shared" ca="1" si="122"/>
        <v>D600</v>
      </c>
      <c r="I599" s="1" t="str">
        <f t="shared" ca="1" si="123"/>
        <v>D599</v>
      </c>
      <c r="J599" s="1" t="str">
        <f t="shared" ca="1" si="124"/>
        <v>C600</v>
      </c>
      <c r="K599" s="1" t="str">
        <f t="shared" ca="1" si="125"/>
        <v>C599</v>
      </c>
      <c r="L599" s="10">
        <f t="shared" ca="1" si="126"/>
        <v>4.9999999999999822E-2</v>
      </c>
      <c r="M599" s="10">
        <f t="shared" ca="1" si="127"/>
        <v>-9.9999999999997868E-2</v>
      </c>
      <c r="N599" s="2">
        <f t="shared" ca="1" si="128"/>
        <v>-0.50000000000000888</v>
      </c>
      <c r="O599" s="10">
        <f t="shared" ca="1" si="129"/>
        <v>21.400000000000254</v>
      </c>
      <c r="P599" s="2">
        <f t="shared" ca="1" si="130"/>
        <v>7.1</v>
      </c>
      <c r="R599" s="1">
        <f t="shared" ca="1" si="131"/>
        <v>28.6</v>
      </c>
      <c r="S599" s="2">
        <f t="shared" ca="1" si="132"/>
        <v>7.1</v>
      </c>
      <c r="AL599" s="1"/>
      <c r="AM599" s="2"/>
    </row>
    <row r="600" spans="2:39" x14ac:dyDescent="0.2">
      <c r="B600">
        <v>28.8</v>
      </c>
      <c r="C600">
        <v>7.05</v>
      </c>
      <c r="D600" s="13">
        <f ca="1">IF(B600&lt;&gt;"",TRUNC(B600-Analyse!$AP$8,2),"")</f>
        <v>28.7</v>
      </c>
      <c r="F600" s="1">
        <f t="shared" ca="1" si="133"/>
        <v>28.7</v>
      </c>
      <c r="G600" s="12">
        <f ca="1">IF(F600&lt;&gt;"",ROW($D$5)+MATCH(F600,INDIRECT(Analyse!$AR$8):INDIRECT(Analyse!$AS$8)),"")</f>
        <v>601</v>
      </c>
      <c r="H600" s="1" t="str">
        <f t="shared" ca="1" si="122"/>
        <v>D601</v>
      </c>
      <c r="I600" s="1" t="str">
        <f t="shared" ca="1" si="123"/>
        <v>D600</v>
      </c>
      <c r="J600" s="1" t="str">
        <f t="shared" ca="1" si="124"/>
        <v>C601</v>
      </c>
      <c r="K600" s="1" t="str">
        <f t="shared" ca="1" si="125"/>
        <v>C600</v>
      </c>
      <c r="L600" s="10">
        <f t="shared" ca="1" si="126"/>
        <v>4.9999999999999822E-2</v>
      </c>
      <c r="M600" s="10">
        <f t="shared" ca="1" si="127"/>
        <v>-0.10000000000000142</v>
      </c>
      <c r="N600" s="2">
        <f t="shared" ca="1" si="128"/>
        <v>-0.49999999999999112</v>
      </c>
      <c r="O600" s="10">
        <f t="shared" ca="1" si="129"/>
        <v>21.399999999999746</v>
      </c>
      <c r="P600" s="2">
        <f t="shared" ca="1" si="130"/>
        <v>7.0500000000000007</v>
      </c>
      <c r="R600" s="1">
        <f t="shared" ca="1" si="131"/>
        <v>28.7</v>
      </c>
      <c r="S600" s="2">
        <f t="shared" ca="1" si="132"/>
        <v>7.0500000000000007</v>
      </c>
      <c r="AL600" s="1"/>
      <c r="AM600" s="2"/>
    </row>
    <row r="601" spans="2:39" x14ac:dyDescent="0.2">
      <c r="B601">
        <v>28.9</v>
      </c>
      <c r="C601">
        <v>7</v>
      </c>
      <c r="D601" s="13">
        <f ca="1">IF(B601&lt;&gt;"",TRUNC(B601-Analyse!$AP$8,2),"")</f>
        <v>28.8</v>
      </c>
      <c r="F601" s="1">
        <f t="shared" ca="1" si="133"/>
        <v>28.8</v>
      </c>
      <c r="G601" s="12">
        <f ca="1">IF(F601&lt;&gt;"",ROW($D$5)+MATCH(F601,INDIRECT(Analyse!$AR$8):INDIRECT(Analyse!$AS$8)),"")</f>
        <v>602</v>
      </c>
      <c r="H601" s="1" t="str">
        <f t="shared" ca="1" si="122"/>
        <v>D602</v>
      </c>
      <c r="I601" s="1" t="str">
        <f t="shared" ca="1" si="123"/>
        <v>D601</v>
      </c>
      <c r="J601" s="1" t="str">
        <f t="shared" ca="1" si="124"/>
        <v>C602</v>
      </c>
      <c r="K601" s="1" t="str">
        <f t="shared" ca="1" si="125"/>
        <v>C601</v>
      </c>
      <c r="L601" s="10">
        <f t="shared" ca="1" si="126"/>
        <v>7.0000000000000284E-2</v>
      </c>
      <c r="M601" s="10">
        <f t="shared" ca="1" si="127"/>
        <v>-9.9999999999997868E-2</v>
      </c>
      <c r="N601" s="2">
        <f t="shared" ca="1" si="128"/>
        <v>-0.70000000000001772</v>
      </c>
      <c r="O601" s="10">
        <f t="shared" ca="1" si="129"/>
        <v>27.160000000000512</v>
      </c>
      <c r="P601" s="2">
        <f t="shared" ca="1" si="130"/>
        <v>7</v>
      </c>
      <c r="R601" s="1">
        <f t="shared" ca="1" si="131"/>
        <v>28.8</v>
      </c>
      <c r="S601" s="2">
        <f t="shared" ca="1" si="132"/>
        <v>7</v>
      </c>
    </row>
    <row r="602" spans="2:39" x14ac:dyDescent="0.2">
      <c r="B602">
        <v>29</v>
      </c>
      <c r="C602">
        <v>6.93</v>
      </c>
      <c r="D602" s="13">
        <f ca="1">IF(B602&lt;&gt;"",TRUNC(B602-Analyse!$AP$8,2),"")</f>
        <v>28.9</v>
      </c>
      <c r="F602" s="1">
        <f t="shared" ca="1" si="133"/>
        <v>28.9</v>
      </c>
      <c r="G602" s="12">
        <f ca="1">IF(F602&lt;&gt;"",ROW($D$5)+MATCH(F602,INDIRECT(Analyse!$AR$8):INDIRECT(Analyse!$AS$8)),"")</f>
        <v>603</v>
      </c>
      <c r="H602" s="1" t="str">
        <f t="shared" ca="1" si="122"/>
        <v>D603</v>
      </c>
      <c r="I602" s="1" t="str">
        <f t="shared" ca="1" si="123"/>
        <v>D602</v>
      </c>
      <c r="J602" s="1" t="str">
        <f t="shared" ca="1" si="124"/>
        <v>C603</v>
      </c>
      <c r="K602" s="1" t="str">
        <f t="shared" ca="1" si="125"/>
        <v>C602</v>
      </c>
      <c r="L602" s="10">
        <f t="shared" ca="1" si="126"/>
        <v>9.9999999999999645E-2</v>
      </c>
      <c r="M602" s="10">
        <f t="shared" ca="1" si="127"/>
        <v>-0.10000000000000142</v>
      </c>
      <c r="N602" s="2">
        <f t="shared" ca="1" si="128"/>
        <v>-0.99999999999998224</v>
      </c>
      <c r="O602" s="10">
        <f t="shared" ca="1" si="129"/>
        <v>35.829999999999487</v>
      </c>
      <c r="P602" s="2">
        <f t="shared" ca="1" si="130"/>
        <v>6.93</v>
      </c>
      <c r="R602" s="1">
        <f t="shared" ca="1" si="131"/>
        <v>28.9</v>
      </c>
      <c r="S602" s="2">
        <f t="shared" ca="1" si="132"/>
        <v>6.93</v>
      </c>
      <c r="AM602" s="2"/>
    </row>
    <row r="603" spans="2:39" x14ac:dyDescent="0.2">
      <c r="B603">
        <v>29.1</v>
      </c>
      <c r="C603">
        <v>6.83</v>
      </c>
      <c r="D603" s="13">
        <f ca="1">IF(B603&lt;&gt;"",TRUNC(B603-Analyse!$AP$8,2),"")</f>
        <v>29</v>
      </c>
      <c r="F603" s="1">
        <f t="shared" ca="1" si="133"/>
        <v>29</v>
      </c>
      <c r="G603" s="12">
        <f ca="1">IF(F603&lt;&gt;"",ROW($D$5)+MATCH(F603,INDIRECT(Analyse!$AR$8):INDIRECT(Analyse!$AS$8)),"")</f>
        <v>604</v>
      </c>
      <c r="H603" s="1" t="str">
        <f t="shared" ca="1" si="122"/>
        <v>D604</v>
      </c>
      <c r="I603" s="1" t="str">
        <f t="shared" ca="1" si="123"/>
        <v>D603</v>
      </c>
      <c r="J603" s="1" t="str">
        <f t="shared" ca="1" si="124"/>
        <v>C604</v>
      </c>
      <c r="K603" s="1" t="str">
        <f t="shared" ca="1" si="125"/>
        <v>C603</v>
      </c>
      <c r="L603" s="10">
        <f t="shared" ca="1" si="126"/>
        <v>3.0000000000000249E-2</v>
      </c>
      <c r="M603" s="10">
        <f t="shared" ca="1" si="127"/>
        <v>-0.10000000000000142</v>
      </c>
      <c r="N603" s="2">
        <f t="shared" ca="1" si="128"/>
        <v>-0.29999999999999821</v>
      </c>
      <c r="O603" s="10">
        <f t="shared" ca="1" si="129"/>
        <v>15.529999999999948</v>
      </c>
      <c r="P603" s="2">
        <f t="shared" ca="1" si="130"/>
        <v>6.83</v>
      </c>
      <c r="R603" s="1">
        <f t="shared" ca="1" si="131"/>
        <v>29</v>
      </c>
      <c r="S603" s="2">
        <f t="shared" ca="1" si="132"/>
        <v>6.83</v>
      </c>
    </row>
    <row r="604" spans="2:39" x14ac:dyDescent="0.2">
      <c r="B604">
        <v>29.2</v>
      </c>
      <c r="C604">
        <v>6.8</v>
      </c>
      <c r="D604" s="13">
        <f ca="1">IF(B604&lt;&gt;"",TRUNC(B604-Analyse!$AP$8,2),"")</f>
        <v>29.1</v>
      </c>
      <c r="F604" s="1">
        <f t="shared" ca="1" si="133"/>
        <v>29.1</v>
      </c>
      <c r="G604" s="12">
        <f ca="1">IF(F604&lt;&gt;"",ROW($D$5)+MATCH(F604,INDIRECT(Analyse!$AR$8):INDIRECT(Analyse!$AS$8)),"")</f>
        <v>605</v>
      </c>
      <c r="H604" s="1" t="str">
        <f t="shared" ca="1" si="122"/>
        <v>D605</v>
      </c>
      <c r="I604" s="1" t="str">
        <f t="shared" ca="1" si="123"/>
        <v>D604</v>
      </c>
      <c r="J604" s="1" t="str">
        <f t="shared" ca="1" si="124"/>
        <v>C605</v>
      </c>
      <c r="K604" s="1" t="str">
        <f t="shared" ca="1" si="125"/>
        <v>C604</v>
      </c>
      <c r="L604" s="10">
        <f t="shared" ca="1" si="126"/>
        <v>0.12999999999999989</v>
      </c>
      <c r="M604" s="10">
        <f t="shared" ca="1" si="127"/>
        <v>-9.9999999999997868E-2</v>
      </c>
      <c r="N604" s="2">
        <f t="shared" ca="1" si="128"/>
        <v>-1.3000000000000267</v>
      </c>
      <c r="O604" s="10">
        <f t="shared" ca="1" si="129"/>
        <v>44.630000000000777</v>
      </c>
      <c r="P604" s="2">
        <f t="shared" ca="1" si="130"/>
        <v>6.7999999999999972</v>
      </c>
      <c r="R604" s="1">
        <f t="shared" ca="1" si="131"/>
        <v>29.1</v>
      </c>
      <c r="S604" s="2">
        <f t="shared" ca="1" si="132"/>
        <v>6.7999999999999972</v>
      </c>
    </row>
    <row r="605" spans="2:39" x14ac:dyDescent="0.2">
      <c r="B605">
        <v>29.3</v>
      </c>
      <c r="C605">
        <v>6.67</v>
      </c>
      <c r="D605" s="13">
        <f ca="1">IF(B605&lt;&gt;"",TRUNC(B605-Analyse!$AP$8,2),"")</f>
        <v>29.2</v>
      </c>
      <c r="F605" s="1">
        <f t="shared" ca="1" si="133"/>
        <v>29.2</v>
      </c>
      <c r="G605" s="12">
        <f ca="1">IF(F605&lt;&gt;"",ROW($D$5)+MATCH(F605,INDIRECT(Analyse!$AR$8):INDIRECT(Analyse!$AS$8)),"")</f>
        <v>606</v>
      </c>
      <c r="H605" s="1" t="str">
        <f t="shared" ca="1" si="122"/>
        <v>D606</v>
      </c>
      <c r="I605" s="1" t="str">
        <f t="shared" ca="1" si="123"/>
        <v>D605</v>
      </c>
      <c r="J605" s="1" t="str">
        <f t="shared" ca="1" si="124"/>
        <v>C606</v>
      </c>
      <c r="K605" s="1" t="str">
        <f t="shared" ca="1" si="125"/>
        <v>C605</v>
      </c>
      <c r="L605" s="10">
        <f t="shared" ca="1" si="126"/>
        <v>0</v>
      </c>
      <c r="M605" s="10">
        <f t="shared" ca="1" si="127"/>
        <v>-0.10000000000000142</v>
      </c>
      <c r="N605" s="2">
        <f t="shared" ca="1" si="128"/>
        <v>0</v>
      </c>
      <c r="O605" s="10">
        <f t="shared" ca="1" si="129"/>
        <v>6.67</v>
      </c>
      <c r="P605" s="2">
        <f t="shared" ca="1" si="130"/>
        <v>6.67</v>
      </c>
      <c r="R605" s="1">
        <f t="shared" ca="1" si="131"/>
        <v>29.2</v>
      </c>
      <c r="S605" s="2">
        <f t="shared" ca="1" si="132"/>
        <v>6.67</v>
      </c>
    </row>
    <row r="606" spans="2:39" x14ac:dyDescent="0.2">
      <c r="B606">
        <v>29.4</v>
      </c>
      <c r="C606">
        <v>6.67</v>
      </c>
      <c r="D606" s="13">
        <f ca="1">IF(B606&lt;&gt;"",TRUNC(B606-Analyse!$AP$8,2),"")</f>
        <v>29.3</v>
      </c>
      <c r="F606" s="1">
        <f t="shared" ca="1" si="133"/>
        <v>29.3</v>
      </c>
      <c r="G606" s="12">
        <f ca="1">IF(F606&lt;&gt;"",ROW($D$5)+MATCH(F606,INDIRECT(Analyse!$AR$8):INDIRECT(Analyse!$AS$8)),"")</f>
        <v>607</v>
      </c>
      <c r="H606" s="1" t="str">
        <f t="shared" ca="1" si="122"/>
        <v>D607</v>
      </c>
      <c r="I606" s="1" t="str">
        <f t="shared" ca="1" si="123"/>
        <v>D606</v>
      </c>
      <c r="J606" s="1" t="str">
        <f t="shared" ca="1" si="124"/>
        <v>C607</v>
      </c>
      <c r="K606" s="1" t="str">
        <f t="shared" ca="1" si="125"/>
        <v>C606</v>
      </c>
      <c r="L606" s="10">
        <f t="shared" ca="1" si="126"/>
        <v>7.0000000000000284E-2</v>
      </c>
      <c r="M606" s="10">
        <f t="shared" ca="1" si="127"/>
        <v>-9.9999999999997868E-2</v>
      </c>
      <c r="N606" s="2">
        <f t="shared" ca="1" si="128"/>
        <v>-0.70000000000001772</v>
      </c>
      <c r="O606" s="10">
        <f t="shared" ca="1" si="129"/>
        <v>27.180000000000518</v>
      </c>
      <c r="P606" s="2">
        <f t="shared" ca="1" si="130"/>
        <v>6.6699999999999982</v>
      </c>
      <c r="R606" s="1">
        <f t="shared" ca="1" si="131"/>
        <v>29.3</v>
      </c>
      <c r="S606" s="2">
        <f t="shared" ca="1" si="132"/>
        <v>6.6699999999999982</v>
      </c>
    </row>
    <row r="607" spans="2:39" x14ac:dyDescent="0.2">
      <c r="B607">
        <v>29.5</v>
      </c>
      <c r="C607">
        <v>6.6</v>
      </c>
      <c r="D607" s="13">
        <f ca="1">IF(B607&lt;&gt;"",TRUNC(B607-Analyse!$AP$8,2),"")</f>
        <v>29.4</v>
      </c>
      <c r="F607" s="1">
        <f t="shared" ca="1" si="133"/>
        <v>29.4</v>
      </c>
      <c r="G607" s="12">
        <f ca="1">IF(F607&lt;&gt;"",ROW($D$5)+MATCH(F607,INDIRECT(Analyse!$AR$8):INDIRECT(Analyse!$AS$8)),"")</f>
        <v>608</v>
      </c>
      <c r="H607" s="1" t="str">
        <f t="shared" ca="1" si="122"/>
        <v>D608</v>
      </c>
      <c r="I607" s="1" t="str">
        <f t="shared" ca="1" si="123"/>
        <v>D607</v>
      </c>
      <c r="J607" s="1" t="str">
        <f t="shared" ca="1" si="124"/>
        <v>C608</v>
      </c>
      <c r="K607" s="1" t="str">
        <f t="shared" ca="1" si="125"/>
        <v>C607</v>
      </c>
      <c r="L607" s="10">
        <f t="shared" ca="1" si="126"/>
        <v>0.12999999999999989</v>
      </c>
      <c r="M607" s="10">
        <f t="shared" ca="1" si="127"/>
        <v>-0.10000000000000142</v>
      </c>
      <c r="N607" s="2">
        <f t="shared" ca="1" si="128"/>
        <v>-1.2999999999999805</v>
      </c>
      <c r="O607" s="10">
        <f t="shared" ca="1" si="129"/>
        <v>44.819999999999425</v>
      </c>
      <c r="P607" s="2">
        <f t="shared" ca="1" si="130"/>
        <v>6.6000000000000014</v>
      </c>
      <c r="R607" s="1">
        <f t="shared" ca="1" si="131"/>
        <v>29.4</v>
      </c>
      <c r="S607" s="2">
        <f t="shared" ca="1" si="132"/>
        <v>6.6000000000000014</v>
      </c>
    </row>
    <row r="608" spans="2:39" x14ac:dyDescent="0.2">
      <c r="B608">
        <v>29.6</v>
      </c>
      <c r="C608">
        <v>6.47</v>
      </c>
      <c r="D608" s="13">
        <f ca="1">IF(B608&lt;&gt;"",TRUNC(B608-Analyse!$AP$8,2),"")</f>
        <v>29.5</v>
      </c>
      <c r="F608" s="1">
        <f t="shared" ca="1" si="133"/>
        <v>29.5</v>
      </c>
      <c r="G608" s="12">
        <f ca="1">IF(F608&lt;&gt;"",ROW($D$5)+MATCH(F608,INDIRECT(Analyse!$AR$8):INDIRECT(Analyse!$AS$8)),"")</f>
        <v>609</v>
      </c>
      <c r="H608" s="1" t="str">
        <f t="shared" ca="1" si="122"/>
        <v>D609</v>
      </c>
      <c r="I608" s="1" t="str">
        <f t="shared" ca="1" si="123"/>
        <v>D608</v>
      </c>
      <c r="J608" s="1" t="str">
        <f t="shared" ca="1" si="124"/>
        <v>C609</v>
      </c>
      <c r="K608" s="1" t="str">
        <f t="shared" ca="1" si="125"/>
        <v>C608</v>
      </c>
      <c r="L608" s="10">
        <f t="shared" ca="1" si="126"/>
        <v>6.9999999999999396E-2</v>
      </c>
      <c r="M608" s="10">
        <f t="shared" ca="1" si="127"/>
        <v>-0.10000000000000142</v>
      </c>
      <c r="N608" s="2">
        <f t="shared" ca="1" si="128"/>
        <v>-0.69999999999998397</v>
      </c>
      <c r="O608" s="10">
        <f t="shared" ca="1" si="129"/>
        <v>27.119999999999525</v>
      </c>
      <c r="P608" s="2">
        <f t="shared" ca="1" si="130"/>
        <v>6.4699999999999989</v>
      </c>
      <c r="R608" s="1">
        <f t="shared" ca="1" si="131"/>
        <v>29.5</v>
      </c>
      <c r="S608" s="2">
        <f t="shared" ca="1" si="132"/>
        <v>6.4699999999999989</v>
      </c>
    </row>
    <row r="609" spans="2:19" x14ac:dyDescent="0.2">
      <c r="B609">
        <v>29.7</v>
      </c>
      <c r="C609">
        <v>6.4</v>
      </c>
      <c r="D609" s="13">
        <f ca="1">IF(B609&lt;&gt;"",TRUNC(B609-Analyse!$AP$8,2),"")</f>
        <v>29.6</v>
      </c>
      <c r="F609" s="1">
        <f t="shared" ca="1" si="133"/>
        <v>29.6</v>
      </c>
      <c r="G609" s="12">
        <f ca="1">IF(F609&lt;&gt;"",ROW($D$5)+MATCH(F609,INDIRECT(Analyse!$AR$8):INDIRECT(Analyse!$AS$8)),"")</f>
        <v>610</v>
      </c>
      <c r="H609" s="1" t="str">
        <f t="shared" ca="1" si="122"/>
        <v>D610</v>
      </c>
      <c r="I609" s="1" t="str">
        <f t="shared" ca="1" si="123"/>
        <v>D609</v>
      </c>
      <c r="J609" s="1" t="str">
        <f t="shared" ca="1" si="124"/>
        <v>C610</v>
      </c>
      <c r="K609" s="1" t="str">
        <f t="shared" ca="1" si="125"/>
        <v>C609</v>
      </c>
      <c r="L609" s="10">
        <f t="shared" ca="1" si="126"/>
        <v>0.10000000000000053</v>
      </c>
      <c r="M609" s="10">
        <f t="shared" ca="1" si="127"/>
        <v>-9.9999999999997868E-2</v>
      </c>
      <c r="N609" s="2">
        <f t="shared" ca="1" si="128"/>
        <v>-1.0000000000000266</v>
      </c>
      <c r="O609" s="10">
        <f t="shared" ca="1" si="129"/>
        <v>36.000000000000789</v>
      </c>
      <c r="P609" s="2">
        <f t="shared" ca="1" si="130"/>
        <v>6.3999999999999986</v>
      </c>
      <c r="R609" s="1">
        <f t="shared" ca="1" si="131"/>
        <v>29.6</v>
      </c>
      <c r="S609" s="2">
        <f t="shared" ca="1" si="132"/>
        <v>6.3999999999999986</v>
      </c>
    </row>
    <row r="610" spans="2:19" x14ac:dyDescent="0.2">
      <c r="B610">
        <v>29.8</v>
      </c>
      <c r="C610">
        <v>6.3</v>
      </c>
      <c r="D610" s="13">
        <f ca="1">IF(B610&lt;&gt;"",TRUNC(B610-Analyse!$AP$8,2),"")</f>
        <v>29.7</v>
      </c>
      <c r="F610" s="1">
        <f t="shared" ca="1" si="133"/>
        <v>29.7</v>
      </c>
      <c r="G610" s="12">
        <f ca="1">IF(F610&lt;&gt;"",ROW($D$5)+MATCH(F610,INDIRECT(Analyse!$AR$8):INDIRECT(Analyse!$AS$8)),"")</f>
        <v>611</v>
      </c>
      <c r="H610" s="1" t="str">
        <f t="shared" ca="1" si="122"/>
        <v>D611</v>
      </c>
      <c r="I610" s="1" t="str">
        <f t="shared" ca="1" si="123"/>
        <v>D610</v>
      </c>
      <c r="J610" s="1" t="str">
        <f t="shared" ca="1" si="124"/>
        <v>C611</v>
      </c>
      <c r="K610" s="1" t="str">
        <f t="shared" ca="1" si="125"/>
        <v>C610</v>
      </c>
      <c r="L610" s="10">
        <f t="shared" ca="1" si="126"/>
        <v>3.0000000000000249E-2</v>
      </c>
      <c r="M610" s="10">
        <f t="shared" ca="1" si="127"/>
        <v>-0.10000000000000142</v>
      </c>
      <c r="N610" s="2">
        <f t="shared" ca="1" si="128"/>
        <v>-0.29999999999999821</v>
      </c>
      <c r="O610" s="10">
        <f t="shared" ca="1" si="129"/>
        <v>15.209999999999948</v>
      </c>
      <c r="P610" s="2">
        <f t="shared" ca="1" si="130"/>
        <v>6.3000000000000007</v>
      </c>
      <c r="R610" s="1">
        <f t="shared" ca="1" si="131"/>
        <v>29.7</v>
      </c>
      <c r="S610" s="2">
        <f t="shared" ca="1" si="132"/>
        <v>6.3000000000000007</v>
      </c>
    </row>
    <row r="611" spans="2:19" x14ac:dyDescent="0.2">
      <c r="B611">
        <v>29.9</v>
      </c>
      <c r="C611">
        <v>6.27</v>
      </c>
      <c r="D611" s="13">
        <f ca="1">IF(B611&lt;&gt;"",TRUNC(B611-Analyse!$AP$8,2),"")</f>
        <v>29.8</v>
      </c>
      <c r="F611" s="1">
        <f t="shared" ca="1" si="133"/>
        <v>29.8</v>
      </c>
      <c r="G611" s="12">
        <f ca="1">IF(F611&lt;&gt;"",ROW($D$5)+MATCH(F611,INDIRECT(Analyse!$AR$8):INDIRECT(Analyse!$AS$8)),"")</f>
        <v>612</v>
      </c>
      <c r="H611" s="1" t="str">
        <f t="shared" ca="1" si="122"/>
        <v>D612</v>
      </c>
      <c r="I611" s="1" t="str">
        <f t="shared" ca="1" si="123"/>
        <v>D611</v>
      </c>
      <c r="J611" s="1" t="str">
        <f t="shared" ca="1" si="124"/>
        <v>C612</v>
      </c>
      <c r="K611" s="1" t="str">
        <f t="shared" ca="1" si="125"/>
        <v>C611</v>
      </c>
      <c r="L611" s="10">
        <f t="shared" ca="1" si="126"/>
        <v>6.9999999999999396E-2</v>
      </c>
      <c r="M611" s="10">
        <f t="shared" ca="1" si="127"/>
        <v>-9.9999999999997868E-2</v>
      </c>
      <c r="N611" s="2">
        <f t="shared" ca="1" si="128"/>
        <v>-0.70000000000000884</v>
      </c>
      <c r="O611" s="10">
        <f t="shared" ca="1" si="129"/>
        <v>27.130000000000262</v>
      </c>
      <c r="P611" s="2">
        <f t="shared" ca="1" si="130"/>
        <v>6.27</v>
      </c>
      <c r="R611" s="1">
        <f t="shared" ca="1" si="131"/>
        <v>29.8</v>
      </c>
      <c r="S611" s="2">
        <f t="shared" ca="1" si="132"/>
        <v>6.27</v>
      </c>
    </row>
    <row r="612" spans="2:19" x14ac:dyDescent="0.2">
      <c r="B612">
        <v>30</v>
      </c>
      <c r="C612">
        <v>6.2</v>
      </c>
      <c r="D612" s="13">
        <f ca="1">IF(B612&lt;&gt;"",TRUNC(B612-Analyse!$AP$8,2),"")</f>
        <v>29.9</v>
      </c>
      <c r="F612" s="1">
        <f t="shared" ca="1" si="133"/>
        <v>29.9</v>
      </c>
      <c r="G612" s="12">
        <f ca="1">IF(F612&lt;&gt;"",ROW($D$5)+MATCH(F612,INDIRECT(Analyse!$AR$8):INDIRECT(Analyse!$AS$8)),"")</f>
        <v>613</v>
      </c>
      <c r="H612" s="1" t="str">
        <f t="shared" ca="1" si="122"/>
        <v>D613</v>
      </c>
      <c r="I612" s="1" t="str">
        <f t="shared" ca="1" si="123"/>
        <v>D612</v>
      </c>
      <c r="J612" s="1" t="str">
        <f t="shared" ca="1" si="124"/>
        <v>C613</v>
      </c>
      <c r="K612" s="1" t="str">
        <f t="shared" ca="1" si="125"/>
        <v>C612</v>
      </c>
      <c r="L612" s="10">
        <f t="shared" ca="1" si="126"/>
        <v>3.0000000000000249E-2</v>
      </c>
      <c r="M612" s="10">
        <f t="shared" ca="1" si="127"/>
        <v>-0.10000000000000142</v>
      </c>
      <c r="N612" s="2">
        <f t="shared" ca="1" si="128"/>
        <v>-0.29999999999999821</v>
      </c>
      <c r="O612" s="10">
        <f t="shared" ca="1" si="129"/>
        <v>15.169999999999945</v>
      </c>
      <c r="P612" s="2">
        <f t="shared" ca="1" si="130"/>
        <v>6.1999999999999993</v>
      </c>
      <c r="R612" s="1">
        <f t="shared" ca="1" si="131"/>
        <v>29.9</v>
      </c>
      <c r="S612" s="2">
        <f t="shared" ca="1" si="132"/>
        <v>6.1999999999999993</v>
      </c>
    </row>
    <row r="613" spans="2:19" x14ac:dyDescent="0.2">
      <c r="B613">
        <v>30.1</v>
      </c>
      <c r="C613">
        <v>6.17</v>
      </c>
      <c r="D613" s="13">
        <f ca="1">IF(B613&lt;&gt;"",TRUNC(B613-Analyse!$AP$8,2),"")</f>
        <v>30</v>
      </c>
      <c r="F613" s="1">
        <f t="shared" ca="1" si="133"/>
        <v>30</v>
      </c>
      <c r="G613" s="12">
        <f ca="1">IF(F613&lt;&gt;"",ROW($D$5)+MATCH(F613,INDIRECT(Analyse!$AR$8):INDIRECT(Analyse!$AS$8)),"")</f>
        <v>614</v>
      </c>
      <c r="H613" s="1" t="str">
        <f t="shared" ca="1" si="122"/>
        <v>D614</v>
      </c>
      <c r="I613" s="1" t="str">
        <f t="shared" ca="1" si="123"/>
        <v>D613</v>
      </c>
      <c r="J613" s="1" t="str">
        <f t="shared" ca="1" si="124"/>
        <v>C614</v>
      </c>
      <c r="K613" s="1" t="str">
        <f t="shared" ca="1" si="125"/>
        <v>C613</v>
      </c>
      <c r="L613" s="10">
        <f t="shared" ca="1" si="126"/>
        <v>0.20000000000000018</v>
      </c>
      <c r="M613" s="10">
        <f t="shared" ca="1" si="127"/>
        <v>-0.10000000000000142</v>
      </c>
      <c r="N613" s="2">
        <f t="shared" ca="1" si="128"/>
        <v>-1.9999999999999734</v>
      </c>
      <c r="O613" s="10">
        <f t="shared" ca="1" si="129"/>
        <v>66.169999999999206</v>
      </c>
      <c r="P613" s="2">
        <f t="shared" ca="1" si="130"/>
        <v>6.1700000000000017</v>
      </c>
      <c r="R613" s="1">
        <f t="shared" ca="1" si="131"/>
        <v>30</v>
      </c>
      <c r="S613" s="2">
        <f t="shared" ca="1" si="132"/>
        <v>6.1700000000000017</v>
      </c>
    </row>
    <row r="614" spans="2:19" x14ac:dyDescent="0.2">
      <c r="B614">
        <v>30.2</v>
      </c>
      <c r="C614">
        <v>5.97</v>
      </c>
      <c r="D614" s="13">
        <f ca="1">IF(B614&lt;&gt;"",TRUNC(B614-Analyse!$AP$8,2),"")</f>
        <v>30.1</v>
      </c>
      <c r="F614" s="1">
        <f t="shared" ca="1" si="133"/>
        <v>30.1</v>
      </c>
      <c r="G614" s="12">
        <f ca="1">IF(F614&lt;&gt;"",ROW($D$5)+MATCH(F614,INDIRECT(Analyse!$AR$8):INDIRECT(Analyse!$AS$8)),"")</f>
        <v>615</v>
      </c>
      <c r="H614" s="1" t="str">
        <f t="shared" ca="1" si="122"/>
        <v>D615</v>
      </c>
      <c r="I614" s="1" t="str">
        <f t="shared" ca="1" si="123"/>
        <v>D614</v>
      </c>
      <c r="J614" s="1" t="str">
        <f t="shared" ca="1" si="124"/>
        <v>C615</v>
      </c>
      <c r="K614" s="1" t="str">
        <f t="shared" ca="1" si="125"/>
        <v>C614</v>
      </c>
      <c r="L614" s="10">
        <f t="shared" ca="1" si="126"/>
        <v>-6.0000000000000497E-2</v>
      </c>
      <c r="M614" s="10">
        <f t="shared" ca="1" si="127"/>
        <v>-9.9999999999997868E-2</v>
      </c>
      <c r="N614" s="2">
        <f t="shared" ca="1" si="128"/>
        <v>0.60000000000001774</v>
      </c>
      <c r="O614" s="10">
        <f t="shared" ca="1" si="129"/>
        <v>-12.090000000000536</v>
      </c>
      <c r="P614" s="2">
        <f t="shared" ca="1" si="130"/>
        <v>5.9699999999999989</v>
      </c>
      <c r="R614" s="1">
        <f t="shared" ca="1" si="131"/>
        <v>30.1</v>
      </c>
      <c r="S614" s="2">
        <f t="shared" ca="1" si="132"/>
        <v>5.9699999999999989</v>
      </c>
    </row>
    <row r="615" spans="2:19" x14ac:dyDescent="0.2">
      <c r="B615">
        <v>30.3</v>
      </c>
      <c r="C615">
        <v>6.03</v>
      </c>
      <c r="D615" s="13">
        <f ca="1">IF(B615&lt;&gt;"",TRUNC(B615-Analyse!$AP$8,2),"")</f>
        <v>30.2</v>
      </c>
      <c r="F615" s="1">
        <f t="shared" ca="1" si="133"/>
        <v>30.2</v>
      </c>
      <c r="G615" s="12">
        <f ca="1">IF(F615&lt;&gt;"",ROW($D$5)+MATCH(F615,INDIRECT(Analyse!$AR$8):INDIRECT(Analyse!$AS$8)),"")</f>
        <v>616</v>
      </c>
      <c r="H615" s="1" t="str">
        <f t="shared" ca="1" si="122"/>
        <v>D616</v>
      </c>
      <c r="I615" s="1" t="str">
        <f t="shared" ca="1" si="123"/>
        <v>D615</v>
      </c>
      <c r="J615" s="1" t="str">
        <f t="shared" ca="1" si="124"/>
        <v>C616</v>
      </c>
      <c r="K615" s="1" t="str">
        <f t="shared" ca="1" si="125"/>
        <v>C615</v>
      </c>
      <c r="L615" s="10">
        <f t="shared" ca="1" si="126"/>
        <v>3.0000000000000249E-2</v>
      </c>
      <c r="M615" s="10">
        <f t="shared" ca="1" si="127"/>
        <v>-0.10000000000000142</v>
      </c>
      <c r="N615" s="2">
        <f t="shared" ca="1" si="128"/>
        <v>-0.29999999999999821</v>
      </c>
      <c r="O615" s="10">
        <f t="shared" ca="1" si="129"/>
        <v>15.089999999999947</v>
      </c>
      <c r="P615" s="2">
        <f t="shared" ca="1" si="130"/>
        <v>6.0300000000000011</v>
      </c>
      <c r="R615" s="1">
        <f t="shared" ca="1" si="131"/>
        <v>30.2</v>
      </c>
      <c r="S615" s="2">
        <f t="shared" ca="1" si="132"/>
        <v>6.0300000000000011</v>
      </c>
    </row>
    <row r="616" spans="2:19" x14ac:dyDescent="0.2">
      <c r="B616">
        <v>30.4</v>
      </c>
      <c r="C616">
        <v>6</v>
      </c>
      <c r="D616" s="13">
        <f ca="1">IF(B616&lt;&gt;"",TRUNC(B616-Analyse!$AP$8,2),"")</f>
        <v>30.3</v>
      </c>
      <c r="F616" s="1">
        <f t="shared" ca="1" si="133"/>
        <v>30.3</v>
      </c>
      <c r="G616" s="12">
        <f ca="1">IF(F616&lt;&gt;"",ROW($D$5)+MATCH(F616,INDIRECT(Analyse!$AR$8):INDIRECT(Analyse!$AS$8)),"")</f>
        <v>617</v>
      </c>
      <c r="H616" s="1" t="str">
        <f t="shared" ca="1" si="122"/>
        <v>D617</v>
      </c>
      <c r="I616" s="1" t="str">
        <f t="shared" ca="1" si="123"/>
        <v>D616</v>
      </c>
      <c r="J616" s="1" t="str">
        <f t="shared" ca="1" si="124"/>
        <v>C617</v>
      </c>
      <c r="K616" s="1" t="str">
        <f t="shared" ca="1" si="125"/>
        <v>C616</v>
      </c>
      <c r="L616" s="10">
        <f t="shared" ca="1" si="126"/>
        <v>0.12999999999999989</v>
      </c>
      <c r="M616" s="10">
        <f t="shared" ca="1" si="127"/>
        <v>-9.9999999999997868E-2</v>
      </c>
      <c r="N616" s="2">
        <f t="shared" ca="1" si="128"/>
        <v>-1.3000000000000267</v>
      </c>
      <c r="O616" s="10">
        <f t="shared" ca="1" si="129"/>
        <v>45.390000000000811</v>
      </c>
      <c r="P616" s="2">
        <f t="shared" ca="1" si="130"/>
        <v>6</v>
      </c>
      <c r="R616" s="1">
        <f t="shared" ca="1" si="131"/>
        <v>30.3</v>
      </c>
      <c r="S616" s="2">
        <f t="shared" ca="1" si="132"/>
        <v>6</v>
      </c>
    </row>
    <row r="617" spans="2:19" x14ac:dyDescent="0.2">
      <c r="B617">
        <v>30.5</v>
      </c>
      <c r="C617">
        <v>5.87</v>
      </c>
      <c r="D617" s="13">
        <f ca="1">IF(B617&lt;&gt;"",TRUNC(B617-Analyse!$AP$8,2),"")</f>
        <v>30.4</v>
      </c>
      <c r="F617" s="1">
        <f t="shared" ca="1" si="133"/>
        <v>30.4</v>
      </c>
      <c r="G617" s="12">
        <f ca="1">IF(F617&lt;&gt;"",ROW($D$5)+MATCH(F617,INDIRECT(Analyse!$AR$8):INDIRECT(Analyse!$AS$8)),"")</f>
        <v>618</v>
      </c>
      <c r="H617" s="1" t="str">
        <f t="shared" ca="1" si="122"/>
        <v>D618</v>
      </c>
      <c r="I617" s="1" t="str">
        <f t="shared" ca="1" si="123"/>
        <v>D617</v>
      </c>
      <c r="J617" s="1" t="str">
        <f t="shared" ca="1" si="124"/>
        <v>C618</v>
      </c>
      <c r="K617" s="1" t="str">
        <f t="shared" ca="1" si="125"/>
        <v>C617</v>
      </c>
      <c r="L617" s="10">
        <f t="shared" ca="1" si="126"/>
        <v>0</v>
      </c>
      <c r="M617" s="10">
        <f t="shared" ca="1" si="127"/>
        <v>-0.10000000000000142</v>
      </c>
      <c r="N617" s="2">
        <f t="shared" ca="1" si="128"/>
        <v>0</v>
      </c>
      <c r="O617" s="10">
        <f t="shared" ca="1" si="129"/>
        <v>5.87</v>
      </c>
      <c r="P617" s="2">
        <f t="shared" ca="1" si="130"/>
        <v>5.87</v>
      </c>
      <c r="R617" s="1">
        <f t="shared" ca="1" si="131"/>
        <v>30.4</v>
      </c>
      <c r="S617" s="2">
        <f t="shared" ca="1" si="132"/>
        <v>5.87</v>
      </c>
    </row>
    <row r="618" spans="2:19" x14ac:dyDescent="0.2">
      <c r="B618">
        <v>30.6</v>
      </c>
      <c r="C618">
        <v>5.87</v>
      </c>
      <c r="D618" s="13">
        <f ca="1">IF(B618&lt;&gt;"",TRUNC(B618-Analyse!$AP$8,2),"")</f>
        <v>30.5</v>
      </c>
      <c r="F618" s="1">
        <f t="shared" ca="1" si="133"/>
        <v>30.5</v>
      </c>
      <c r="G618" s="12">
        <f ca="1">IF(F618&lt;&gt;"",ROW($D$5)+MATCH(F618,INDIRECT(Analyse!$AR$8):INDIRECT(Analyse!$AS$8)),"")</f>
        <v>619</v>
      </c>
      <c r="H618" s="1" t="str">
        <f t="shared" ca="1" si="122"/>
        <v>D619</v>
      </c>
      <c r="I618" s="1" t="str">
        <f t="shared" ca="1" si="123"/>
        <v>D618</v>
      </c>
      <c r="J618" s="1" t="str">
        <f t="shared" ca="1" si="124"/>
        <v>C619</v>
      </c>
      <c r="K618" s="1" t="str">
        <f t="shared" ca="1" si="125"/>
        <v>C618</v>
      </c>
      <c r="L618" s="10">
        <f t="shared" ca="1" si="126"/>
        <v>0.12000000000000011</v>
      </c>
      <c r="M618" s="10">
        <f t="shared" ca="1" si="127"/>
        <v>-0.10000000000000142</v>
      </c>
      <c r="N618" s="2">
        <f t="shared" ca="1" si="128"/>
        <v>-1.199999999999984</v>
      </c>
      <c r="O618" s="10">
        <f t="shared" ca="1" si="129"/>
        <v>42.469999999999509</v>
      </c>
      <c r="P618" s="2">
        <f t="shared" ca="1" si="130"/>
        <v>5.8699999999999974</v>
      </c>
      <c r="R618" s="1">
        <f t="shared" ca="1" si="131"/>
        <v>30.5</v>
      </c>
      <c r="S618" s="2">
        <f t="shared" ca="1" si="132"/>
        <v>5.8699999999999974</v>
      </c>
    </row>
    <row r="619" spans="2:19" x14ac:dyDescent="0.2">
      <c r="B619">
        <v>30.7</v>
      </c>
      <c r="C619">
        <v>5.75</v>
      </c>
      <c r="D619" s="13">
        <f ca="1">IF(B619&lt;&gt;"",TRUNC(B619-Analyse!$AP$8,2),"")</f>
        <v>30.6</v>
      </c>
      <c r="F619" s="1">
        <f t="shared" ca="1" si="133"/>
        <v>30.6</v>
      </c>
      <c r="G619" s="12">
        <f ca="1">IF(F619&lt;&gt;"",ROW($D$5)+MATCH(F619,INDIRECT(Analyse!$AR$8):INDIRECT(Analyse!$AS$8)),"")</f>
        <v>620</v>
      </c>
      <c r="H619" s="1" t="str">
        <f t="shared" ca="1" si="122"/>
        <v>D620</v>
      </c>
      <c r="I619" s="1" t="str">
        <f t="shared" ca="1" si="123"/>
        <v>D619</v>
      </c>
      <c r="J619" s="1" t="str">
        <f t="shared" ca="1" si="124"/>
        <v>C620</v>
      </c>
      <c r="K619" s="1" t="str">
        <f t="shared" ca="1" si="125"/>
        <v>C619</v>
      </c>
      <c r="L619" s="10">
        <f t="shared" ca="1" si="126"/>
        <v>-1.9999999999999574E-2</v>
      </c>
      <c r="M619" s="10">
        <f t="shared" ca="1" si="127"/>
        <v>-9.9999999999997868E-2</v>
      </c>
      <c r="N619" s="2">
        <f t="shared" ca="1" si="128"/>
        <v>0.2</v>
      </c>
      <c r="O619" s="10">
        <f t="shared" ca="1" si="129"/>
        <v>-0.37000000000000099</v>
      </c>
      <c r="P619" s="2">
        <f t="shared" ca="1" si="130"/>
        <v>5.75</v>
      </c>
      <c r="R619" s="1">
        <f t="shared" ca="1" si="131"/>
        <v>30.6</v>
      </c>
      <c r="S619" s="2">
        <f t="shared" ca="1" si="132"/>
        <v>5.75</v>
      </c>
    </row>
    <row r="620" spans="2:19" x14ac:dyDescent="0.2">
      <c r="B620">
        <v>30.8</v>
      </c>
      <c r="C620">
        <v>5.77</v>
      </c>
      <c r="D620" s="13">
        <f ca="1">IF(B620&lt;&gt;"",TRUNC(B620-Analyse!$AP$8,2),"")</f>
        <v>30.7</v>
      </c>
      <c r="F620" s="1">
        <f t="shared" ca="1" si="133"/>
        <v>30.7</v>
      </c>
      <c r="G620" s="12">
        <f ca="1">IF(F620&lt;&gt;"",ROW($D$5)+MATCH(F620,INDIRECT(Analyse!$AR$8):INDIRECT(Analyse!$AS$8)),"")</f>
        <v>621</v>
      </c>
      <c r="H620" s="1" t="str">
        <f t="shared" ca="1" si="122"/>
        <v>D621</v>
      </c>
      <c r="I620" s="1" t="str">
        <f t="shared" ca="1" si="123"/>
        <v>D620</v>
      </c>
      <c r="J620" s="1" t="str">
        <f t="shared" ca="1" si="124"/>
        <v>C621</v>
      </c>
      <c r="K620" s="1" t="str">
        <f t="shared" ca="1" si="125"/>
        <v>C620</v>
      </c>
      <c r="L620" s="10">
        <f t="shared" ca="1" si="126"/>
        <v>0.11999999999999922</v>
      </c>
      <c r="M620" s="10">
        <f t="shared" ca="1" si="127"/>
        <v>-0.10000000000000142</v>
      </c>
      <c r="N620" s="2">
        <f t="shared" ca="1" si="128"/>
        <v>-1.1999999999999751</v>
      </c>
      <c r="O620" s="10">
        <f t="shared" ca="1" si="129"/>
        <v>42.609999999999232</v>
      </c>
      <c r="P620" s="2">
        <f t="shared" ca="1" si="130"/>
        <v>5.769999999999996</v>
      </c>
      <c r="R620" s="1">
        <f t="shared" ca="1" si="131"/>
        <v>30.7</v>
      </c>
      <c r="S620" s="2">
        <f t="shared" ca="1" si="132"/>
        <v>5.769999999999996</v>
      </c>
    </row>
    <row r="621" spans="2:19" x14ac:dyDescent="0.2">
      <c r="B621">
        <v>30.9</v>
      </c>
      <c r="C621">
        <v>5.65</v>
      </c>
      <c r="D621" s="13">
        <f ca="1">IF(B621&lt;&gt;"",TRUNC(B621-Analyse!$AP$8,2),"")</f>
        <v>30.8</v>
      </c>
      <c r="F621" s="1">
        <f t="shared" ca="1" si="133"/>
        <v>30.8</v>
      </c>
      <c r="G621" s="12">
        <f ca="1">IF(F621&lt;&gt;"",ROW($D$5)+MATCH(F621,INDIRECT(Analyse!$AR$8):INDIRECT(Analyse!$AS$8)),"")</f>
        <v>622</v>
      </c>
      <c r="H621" s="1" t="str">
        <f t="shared" ca="1" si="122"/>
        <v>D622</v>
      </c>
      <c r="I621" s="1" t="str">
        <f t="shared" ca="1" si="123"/>
        <v>D621</v>
      </c>
      <c r="J621" s="1" t="str">
        <f t="shared" ca="1" si="124"/>
        <v>C622</v>
      </c>
      <c r="K621" s="1" t="str">
        <f t="shared" ca="1" si="125"/>
        <v>C621</v>
      </c>
      <c r="L621" s="10" t="str">
        <f t="shared" ca="1" si="126"/>
        <v/>
      </c>
      <c r="M621" s="10" t="str">
        <f t="shared" ca="1" si="127"/>
        <v/>
      </c>
      <c r="N621" s="2" t="str">
        <f t="shared" ca="1" si="128"/>
        <v/>
      </c>
      <c r="O621" s="10" t="str">
        <f t="shared" ca="1" si="129"/>
        <v/>
      </c>
      <c r="P621" s="2" t="str">
        <f t="shared" ca="1" si="130"/>
        <v/>
      </c>
      <c r="R621" s="1">
        <f t="shared" ca="1" si="131"/>
        <v>30.8</v>
      </c>
      <c r="S621" s="2" t="str">
        <f t="shared" ca="1" si="132"/>
        <v/>
      </c>
    </row>
    <row r="622" spans="2:19" x14ac:dyDescent="0.2">
      <c r="D622" s="13" t="str">
        <f>IF(B622&lt;&gt;"",TRUNC(B622-Analyse!$AP$8,2),"")</f>
        <v/>
      </c>
      <c r="F622" s="1" t="str">
        <f t="shared" si="133"/>
        <v/>
      </c>
      <c r="G622" s="12" t="str">
        <f ca="1">IF(F622&lt;&gt;"",ROW($D$5)+MATCH(F622,INDIRECT(Analyse!$AR$8):INDIRECT(Analyse!$AS$8)),"")</f>
        <v/>
      </c>
      <c r="H622" s="1" t="str">
        <f t="shared" ca="1" si="122"/>
        <v/>
      </c>
      <c r="I622" s="1" t="e">
        <f t="shared" ca="1" si="123"/>
        <v>#VALUE!</v>
      </c>
      <c r="J622" s="1" t="str">
        <f t="shared" ca="1" si="124"/>
        <v>C</v>
      </c>
      <c r="K622" s="1" t="e">
        <f t="shared" ca="1" si="125"/>
        <v>#VALUE!</v>
      </c>
      <c r="L622" s="10" t="e">
        <f t="shared" ca="1" si="126"/>
        <v>#REF!</v>
      </c>
      <c r="M622" s="10" t="e">
        <f t="shared" ca="1" si="127"/>
        <v>#REF!</v>
      </c>
      <c r="N622" s="2" t="e">
        <f t="shared" ca="1" si="128"/>
        <v>#REF!</v>
      </c>
      <c r="O622" s="10" t="e">
        <f t="shared" ca="1" si="129"/>
        <v>#REF!</v>
      </c>
      <c r="P622" s="2" t="e">
        <f t="shared" ca="1" si="130"/>
        <v>#REF!</v>
      </c>
      <c r="R622" s="1" t="str">
        <f t="shared" si="131"/>
        <v/>
      </c>
      <c r="S622" s="2" t="e">
        <f t="shared" ca="1" si="132"/>
        <v>#REF!</v>
      </c>
    </row>
    <row r="623" spans="2:19" x14ac:dyDescent="0.2">
      <c r="D623" s="13" t="str">
        <f>IF(B623&lt;&gt;"",TRUNC(B623-Analyse!$AP$8,2),"")</f>
        <v/>
      </c>
      <c r="F623" s="1" t="str">
        <f t="shared" si="133"/>
        <v/>
      </c>
      <c r="G623" s="12" t="str">
        <f ca="1">IF(F623&lt;&gt;"",ROW($D$5)+MATCH(F623,INDIRECT(Analyse!$AR$8):INDIRECT(Analyse!$AS$8)),"")</f>
        <v/>
      </c>
      <c r="H623" s="1" t="str">
        <f t="shared" ca="1" si="122"/>
        <v/>
      </c>
      <c r="I623" s="1" t="e">
        <f t="shared" ca="1" si="123"/>
        <v>#VALUE!</v>
      </c>
      <c r="J623" s="1" t="str">
        <f t="shared" ca="1" si="124"/>
        <v>C</v>
      </c>
      <c r="K623" s="1" t="e">
        <f t="shared" ca="1" si="125"/>
        <v>#VALUE!</v>
      </c>
      <c r="L623" s="10" t="e">
        <f t="shared" ca="1" si="126"/>
        <v>#REF!</v>
      </c>
      <c r="M623" s="10" t="e">
        <f t="shared" ca="1" si="127"/>
        <v>#REF!</v>
      </c>
      <c r="N623" s="2" t="e">
        <f t="shared" ca="1" si="128"/>
        <v>#REF!</v>
      </c>
      <c r="O623" s="10" t="e">
        <f t="shared" ca="1" si="129"/>
        <v>#REF!</v>
      </c>
      <c r="P623" s="2" t="e">
        <f t="shared" ca="1" si="130"/>
        <v>#REF!</v>
      </c>
      <c r="R623" s="1" t="str">
        <f t="shared" si="131"/>
        <v/>
      </c>
      <c r="S623" s="2" t="e">
        <f t="shared" ca="1" si="132"/>
        <v>#REF!</v>
      </c>
    </row>
    <row r="624" spans="2:19" x14ac:dyDescent="0.2">
      <c r="D624" s="13" t="str">
        <f>IF(B624&lt;&gt;"",TRUNC(B624-Analyse!$AP$8,2),"")</f>
        <v/>
      </c>
      <c r="F624" s="1" t="str">
        <f t="shared" si="133"/>
        <v/>
      </c>
      <c r="G624" s="12" t="str">
        <f ca="1">IF(F624&lt;&gt;"",ROW($D$5)+MATCH(F624,INDIRECT(Analyse!$AR$8):INDIRECT(Analyse!$AS$8)),"")</f>
        <v/>
      </c>
      <c r="H624" s="1" t="str">
        <f t="shared" ca="1" si="122"/>
        <v/>
      </c>
      <c r="I624" s="1" t="e">
        <f t="shared" ca="1" si="123"/>
        <v>#VALUE!</v>
      </c>
      <c r="J624" s="1" t="str">
        <f t="shared" ca="1" si="124"/>
        <v>C</v>
      </c>
      <c r="K624" s="1" t="e">
        <f t="shared" ca="1" si="125"/>
        <v>#VALUE!</v>
      </c>
      <c r="L624" s="10" t="e">
        <f t="shared" ca="1" si="126"/>
        <v>#REF!</v>
      </c>
      <c r="M624" s="10" t="e">
        <f t="shared" ca="1" si="127"/>
        <v>#REF!</v>
      </c>
      <c r="N624" s="2" t="e">
        <f t="shared" ca="1" si="128"/>
        <v>#REF!</v>
      </c>
      <c r="O624" s="10" t="e">
        <f t="shared" ca="1" si="129"/>
        <v>#REF!</v>
      </c>
      <c r="P624" s="2" t="e">
        <f t="shared" ca="1" si="130"/>
        <v>#REF!</v>
      </c>
      <c r="R624" s="1" t="str">
        <f t="shared" si="131"/>
        <v/>
      </c>
      <c r="S624" s="2" t="e">
        <f t="shared" ca="1" si="132"/>
        <v>#REF!</v>
      </c>
    </row>
    <row r="625" spans="4:19" x14ac:dyDescent="0.2">
      <c r="D625" s="13" t="str">
        <f>IF(B625&lt;&gt;"",TRUNC(B625-Analyse!$AP$8,2),"")</f>
        <v/>
      </c>
      <c r="F625" s="1" t="str">
        <f t="shared" si="133"/>
        <v/>
      </c>
      <c r="G625" s="12" t="str">
        <f ca="1">IF(F625&lt;&gt;"",ROW($D$5)+MATCH(F625,INDIRECT(Analyse!$AR$8):INDIRECT(Analyse!$AS$8)),"")</f>
        <v/>
      </c>
      <c r="H625" s="1" t="str">
        <f t="shared" ca="1" si="122"/>
        <v/>
      </c>
      <c r="I625" s="1" t="e">
        <f t="shared" ca="1" si="123"/>
        <v>#VALUE!</v>
      </c>
      <c r="J625" s="1" t="str">
        <f t="shared" ca="1" si="124"/>
        <v>C</v>
      </c>
      <c r="K625" s="1" t="e">
        <f t="shared" ca="1" si="125"/>
        <v>#VALUE!</v>
      </c>
      <c r="L625" s="10" t="e">
        <f t="shared" ca="1" si="126"/>
        <v>#REF!</v>
      </c>
      <c r="M625" s="10" t="e">
        <f t="shared" ca="1" si="127"/>
        <v>#REF!</v>
      </c>
      <c r="N625" s="2" t="e">
        <f t="shared" ca="1" si="128"/>
        <v>#REF!</v>
      </c>
      <c r="O625" s="10" t="e">
        <f t="shared" ca="1" si="129"/>
        <v>#REF!</v>
      </c>
      <c r="P625" s="2" t="e">
        <f t="shared" ca="1" si="130"/>
        <v>#REF!</v>
      </c>
      <c r="R625" s="1" t="str">
        <f t="shared" si="131"/>
        <v/>
      </c>
      <c r="S625" s="2" t="e">
        <f t="shared" ca="1" si="132"/>
        <v>#REF!</v>
      </c>
    </row>
    <row r="626" spans="4:19" x14ac:dyDescent="0.2">
      <c r="D626" s="13" t="str">
        <f>IF(B626&lt;&gt;"",TRUNC(B626-Analyse!$AP$8,2),"")</f>
        <v/>
      </c>
      <c r="F626" s="1" t="str">
        <f t="shared" si="133"/>
        <v/>
      </c>
      <c r="G626" s="12" t="str">
        <f ca="1">IF(F626&lt;&gt;"",ROW($D$5)+MATCH(F626,INDIRECT(Analyse!$AR$8):INDIRECT(Analyse!$AS$8)),"")</f>
        <v/>
      </c>
      <c r="H626" s="1" t="str">
        <f t="shared" ca="1" si="122"/>
        <v/>
      </c>
      <c r="I626" s="1" t="e">
        <f t="shared" ca="1" si="123"/>
        <v>#VALUE!</v>
      </c>
      <c r="J626" s="1" t="str">
        <f t="shared" ca="1" si="124"/>
        <v>C</v>
      </c>
      <c r="K626" s="1" t="e">
        <f t="shared" ca="1" si="125"/>
        <v>#VALUE!</v>
      </c>
      <c r="L626" s="10" t="e">
        <f t="shared" ca="1" si="126"/>
        <v>#REF!</v>
      </c>
      <c r="M626" s="10" t="e">
        <f t="shared" ca="1" si="127"/>
        <v>#REF!</v>
      </c>
      <c r="N626" s="2" t="e">
        <f t="shared" ca="1" si="128"/>
        <v>#REF!</v>
      </c>
      <c r="O626" s="10" t="e">
        <f t="shared" ca="1" si="129"/>
        <v>#REF!</v>
      </c>
      <c r="P626" s="2" t="e">
        <f t="shared" ca="1" si="130"/>
        <v>#REF!</v>
      </c>
      <c r="R626" s="1" t="str">
        <f t="shared" si="131"/>
        <v/>
      </c>
      <c r="S626" s="2" t="e">
        <f t="shared" ca="1" si="132"/>
        <v>#REF!</v>
      </c>
    </row>
    <row r="627" spans="4:19" x14ac:dyDescent="0.2">
      <c r="D627" s="13" t="str">
        <f>IF(B627&lt;&gt;"",TRUNC(B627-Analyse!$AP$8,2),"")</f>
        <v/>
      </c>
      <c r="F627" s="1" t="str">
        <f t="shared" si="133"/>
        <v/>
      </c>
      <c r="G627" s="12" t="str">
        <f ca="1">IF(F627&lt;&gt;"",ROW($D$5)+MATCH(F627,INDIRECT(Analyse!$AR$8):INDIRECT(Analyse!$AS$8)),"")</f>
        <v/>
      </c>
      <c r="H627" s="1" t="str">
        <f t="shared" ca="1" si="122"/>
        <v/>
      </c>
      <c r="I627" s="1" t="e">
        <f t="shared" ca="1" si="123"/>
        <v>#VALUE!</v>
      </c>
      <c r="J627" s="1" t="str">
        <f t="shared" ca="1" si="124"/>
        <v>C</v>
      </c>
      <c r="K627" s="1" t="e">
        <f t="shared" ca="1" si="125"/>
        <v>#VALUE!</v>
      </c>
      <c r="L627" s="10" t="e">
        <f t="shared" ca="1" si="126"/>
        <v>#REF!</v>
      </c>
      <c r="M627" s="10" t="e">
        <f t="shared" ca="1" si="127"/>
        <v>#REF!</v>
      </c>
      <c r="N627" s="2" t="e">
        <f t="shared" ca="1" si="128"/>
        <v>#REF!</v>
      </c>
      <c r="O627" s="10" t="e">
        <f t="shared" ca="1" si="129"/>
        <v>#REF!</v>
      </c>
      <c r="P627" s="2" t="e">
        <f t="shared" ca="1" si="130"/>
        <v>#REF!</v>
      </c>
      <c r="R627" s="1" t="str">
        <f t="shared" si="131"/>
        <v/>
      </c>
      <c r="S627" s="2" t="e">
        <f t="shared" ca="1" si="132"/>
        <v>#REF!</v>
      </c>
    </row>
    <row r="628" spans="4:19" x14ac:dyDescent="0.2">
      <c r="D628" s="13" t="str">
        <f>IF(B628&lt;&gt;"",TRUNC(B628-Analyse!$AP$8,2),"")</f>
        <v/>
      </c>
      <c r="F628" s="1" t="str">
        <f t="shared" si="133"/>
        <v/>
      </c>
      <c r="G628" s="12" t="str">
        <f ca="1">IF(F628&lt;&gt;"",ROW($D$5)+MATCH(F628,INDIRECT(Analyse!$AR$8):INDIRECT(Analyse!$AS$8)),"")</f>
        <v/>
      </c>
      <c r="H628" s="1" t="str">
        <f t="shared" ca="1" si="122"/>
        <v/>
      </c>
      <c r="I628" s="1" t="e">
        <f t="shared" ca="1" si="123"/>
        <v>#VALUE!</v>
      </c>
      <c r="J628" s="1" t="str">
        <f t="shared" ca="1" si="124"/>
        <v>C</v>
      </c>
      <c r="K628" s="1" t="e">
        <f t="shared" ca="1" si="125"/>
        <v>#VALUE!</v>
      </c>
      <c r="L628" s="10" t="e">
        <f t="shared" ca="1" si="126"/>
        <v>#REF!</v>
      </c>
      <c r="M628" s="10" t="e">
        <f t="shared" ca="1" si="127"/>
        <v>#REF!</v>
      </c>
      <c r="N628" s="2" t="e">
        <f t="shared" ca="1" si="128"/>
        <v>#REF!</v>
      </c>
      <c r="O628" s="10" t="e">
        <f t="shared" ca="1" si="129"/>
        <v>#REF!</v>
      </c>
      <c r="P628" s="2" t="e">
        <f t="shared" ca="1" si="130"/>
        <v>#REF!</v>
      </c>
      <c r="R628" s="1" t="str">
        <f t="shared" si="131"/>
        <v/>
      </c>
      <c r="S628" s="2" t="e">
        <f t="shared" ca="1" si="132"/>
        <v>#REF!</v>
      </c>
    </row>
    <row r="629" spans="4:19" x14ac:dyDescent="0.2">
      <c r="D629" s="13" t="str">
        <f>IF(B629&lt;&gt;"",TRUNC(B629-Analyse!$AP$8,2),"")</f>
        <v/>
      </c>
      <c r="F629" s="1" t="str">
        <f t="shared" si="133"/>
        <v/>
      </c>
      <c r="G629" s="12" t="str">
        <f ca="1">IF(F629&lt;&gt;"",ROW($D$5)+MATCH(F629,INDIRECT(Analyse!$AR$8):INDIRECT(Analyse!$AS$8)),"")</f>
        <v/>
      </c>
      <c r="H629" s="1" t="str">
        <f t="shared" ca="1" si="122"/>
        <v/>
      </c>
      <c r="I629" s="1" t="e">
        <f t="shared" ca="1" si="123"/>
        <v>#VALUE!</v>
      </c>
      <c r="J629" s="1" t="str">
        <f t="shared" ca="1" si="124"/>
        <v>C</v>
      </c>
      <c r="K629" s="1" t="e">
        <f t="shared" ca="1" si="125"/>
        <v>#VALUE!</v>
      </c>
      <c r="L629" s="10" t="e">
        <f t="shared" ca="1" si="126"/>
        <v>#REF!</v>
      </c>
      <c r="M629" s="10" t="e">
        <f t="shared" ca="1" si="127"/>
        <v>#REF!</v>
      </c>
      <c r="N629" s="2" t="e">
        <f t="shared" ca="1" si="128"/>
        <v>#REF!</v>
      </c>
      <c r="O629" s="10" t="e">
        <f t="shared" ca="1" si="129"/>
        <v>#REF!</v>
      </c>
      <c r="P629" s="2" t="e">
        <f t="shared" ca="1" si="130"/>
        <v>#REF!</v>
      </c>
      <c r="R629" s="1" t="str">
        <f t="shared" si="131"/>
        <v/>
      </c>
      <c r="S629" s="2" t="e">
        <f t="shared" ca="1" si="132"/>
        <v>#REF!</v>
      </c>
    </row>
    <row r="630" spans="4:19" x14ac:dyDescent="0.2">
      <c r="D630" s="13" t="str">
        <f>IF(B630&lt;&gt;"",TRUNC(B630-Analyse!$AP$8,2),"")</f>
        <v/>
      </c>
      <c r="F630" s="1" t="str">
        <f t="shared" si="133"/>
        <v/>
      </c>
      <c r="G630" s="12" t="str">
        <f ca="1">IF(F630&lt;&gt;"",ROW($D$5)+MATCH(F630,INDIRECT(Analyse!$AR$8):INDIRECT(Analyse!$AS$8)),"")</f>
        <v/>
      </c>
      <c r="H630" s="1" t="str">
        <f t="shared" ca="1" si="122"/>
        <v/>
      </c>
      <c r="I630" s="1" t="e">
        <f t="shared" ca="1" si="123"/>
        <v>#VALUE!</v>
      </c>
      <c r="J630" s="1" t="str">
        <f t="shared" ca="1" si="124"/>
        <v>C</v>
      </c>
      <c r="K630" s="1" t="e">
        <f t="shared" ca="1" si="125"/>
        <v>#VALUE!</v>
      </c>
      <c r="L630" s="10" t="e">
        <f t="shared" ca="1" si="126"/>
        <v>#REF!</v>
      </c>
      <c r="M630" s="10" t="e">
        <f t="shared" ca="1" si="127"/>
        <v>#REF!</v>
      </c>
      <c r="N630" s="2" t="e">
        <f t="shared" ca="1" si="128"/>
        <v>#REF!</v>
      </c>
      <c r="O630" s="10" t="e">
        <f t="shared" ca="1" si="129"/>
        <v>#REF!</v>
      </c>
      <c r="P630" s="2" t="e">
        <f t="shared" ca="1" si="130"/>
        <v>#REF!</v>
      </c>
      <c r="R630" s="1" t="str">
        <f t="shared" si="131"/>
        <v/>
      </c>
      <c r="S630" s="2" t="e">
        <f t="shared" ca="1" si="132"/>
        <v>#REF!</v>
      </c>
    </row>
    <row r="631" spans="4:19" x14ac:dyDescent="0.2">
      <c r="D631" s="13" t="str">
        <f>IF(B631&lt;&gt;"",TRUNC(B631-Analyse!$AP$8,2),"")</f>
        <v/>
      </c>
      <c r="F631" s="1" t="str">
        <f t="shared" si="133"/>
        <v/>
      </c>
      <c r="G631" s="12" t="str">
        <f ca="1">IF(F631&lt;&gt;"",ROW($D$5)+MATCH(F631,INDIRECT(Analyse!$AR$8):INDIRECT(Analyse!$AS$8)),"")</f>
        <v/>
      </c>
      <c r="H631" s="1" t="str">
        <f t="shared" ca="1" si="122"/>
        <v/>
      </c>
      <c r="I631" s="1" t="e">
        <f t="shared" ca="1" si="123"/>
        <v>#VALUE!</v>
      </c>
      <c r="J631" s="1" t="str">
        <f t="shared" ca="1" si="124"/>
        <v>C</v>
      </c>
      <c r="K631" s="1" t="e">
        <f t="shared" ca="1" si="125"/>
        <v>#VALUE!</v>
      </c>
      <c r="L631" s="10" t="e">
        <f t="shared" ca="1" si="126"/>
        <v>#REF!</v>
      </c>
      <c r="M631" s="10" t="e">
        <f t="shared" ca="1" si="127"/>
        <v>#REF!</v>
      </c>
      <c r="N631" s="2" t="e">
        <f t="shared" ca="1" si="128"/>
        <v>#REF!</v>
      </c>
      <c r="O631" s="10" t="e">
        <f t="shared" ca="1" si="129"/>
        <v>#REF!</v>
      </c>
      <c r="P631" s="2" t="e">
        <f t="shared" ca="1" si="130"/>
        <v>#REF!</v>
      </c>
      <c r="R631" s="1" t="str">
        <f t="shared" si="131"/>
        <v/>
      </c>
      <c r="S631" s="2" t="e">
        <f t="shared" ca="1" si="132"/>
        <v>#REF!</v>
      </c>
    </row>
    <row r="632" spans="4:19" x14ac:dyDescent="0.2">
      <c r="D632" s="13" t="str">
        <f>IF(B632&lt;&gt;"",TRUNC(B632-Analyse!$AP$8,2),"")</f>
        <v/>
      </c>
      <c r="F632" s="1" t="str">
        <f t="shared" si="133"/>
        <v/>
      </c>
      <c r="G632" s="12" t="str">
        <f ca="1">IF(F632&lt;&gt;"",ROW($D$5)+MATCH(F632,INDIRECT(Analyse!$AR$8):INDIRECT(Analyse!$AS$8)),"")</f>
        <v/>
      </c>
      <c r="H632" s="1" t="str">
        <f t="shared" ca="1" si="122"/>
        <v/>
      </c>
      <c r="I632" s="1" t="e">
        <f t="shared" ca="1" si="123"/>
        <v>#VALUE!</v>
      </c>
      <c r="J632" s="1" t="str">
        <f t="shared" ca="1" si="124"/>
        <v>C</v>
      </c>
      <c r="K632" s="1" t="e">
        <f t="shared" ca="1" si="125"/>
        <v>#VALUE!</v>
      </c>
      <c r="L632" s="10" t="e">
        <f t="shared" ca="1" si="126"/>
        <v>#REF!</v>
      </c>
      <c r="M632" s="10" t="e">
        <f t="shared" ca="1" si="127"/>
        <v>#REF!</v>
      </c>
      <c r="N632" s="2" t="e">
        <f t="shared" ca="1" si="128"/>
        <v>#REF!</v>
      </c>
      <c r="O632" s="10" t="e">
        <f t="shared" ca="1" si="129"/>
        <v>#REF!</v>
      </c>
      <c r="P632" s="2" t="e">
        <f t="shared" ca="1" si="130"/>
        <v>#REF!</v>
      </c>
      <c r="R632" s="1" t="str">
        <f t="shared" si="131"/>
        <v/>
      </c>
      <c r="S632" s="2" t="e">
        <f t="shared" ca="1" si="132"/>
        <v>#REF!</v>
      </c>
    </row>
    <row r="633" spans="4:19" x14ac:dyDescent="0.2">
      <c r="D633" s="13" t="str">
        <f>IF(B633&lt;&gt;"",TRUNC(B633-Analyse!$AP$8,2),"")</f>
        <v/>
      </c>
      <c r="F633" s="1" t="str">
        <f t="shared" si="133"/>
        <v/>
      </c>
      <c r="G633" s="12" t="str">
        <f ca="1">IF(F633&lt;&gt;"",ROW($D$5)+MATCH(F633,INDIRECT(Analyse!$AR$8):INDIRECT(Analyse!$AS$8)),"")</f>
        <v/>
      </c>
      <c r="H633" s="1" t="str">
        <f t="shared" ca="1" si="122"/>
        <v/>
      </c>
      <c r="I633" s="1" t="e">
        <f t="shared" ca="1" si="123"/>
        <v>#VALUE!</v>
      </c>
      <c r="J633" s="1" t="str">
        <f t="shared" ca="1" si="124"/>
        <v>C</v>
      </c>
      <c r="K633" s="1" t="e">
        <f t="shared" ca="1" si="125"/>
        <v>#VALUE!</v>
      </c>
      <c r="L633" s="10" t="e">
        <f t="shared" ca="1" si="126"/>
        <v>#REF!</v>
      </c>
      <c r="M633" s="10" t="e">
        <f t="shared" ca="1" si="127"/>
        <v>#REF!</v>
      </c>
      <c r="N633" s="2" t="e">
        <f t="shared" ca="1" si="128"/>
        <v>#REF!</v>
      </c>
      <c r="O633" s="10" t="e">
        <f t="shared" ca="1" si="129"/>
        <v>#REF!</v>
      </c>
      <c r="P633" s="2" t="e">
        <f t="shared" ca="1" si="130"/>
        <v>#REF!</v>
      </c>
      <c r="R633" s="1" t="str">
        <f t="shared" si="131"/>
        <v/>
      </c>
      <c r="S633" s="2" t="e">
        <f t="shared" ca="1" si="132"/>
        <v>#REF!</v>
      </c>
    </row>
    <row r="634" spans="4:19" x14ac:dyDescent="0.2">
      <c r="D634" s="13" t="str">
        <f>IF(B634&lt;&gt;"",TRUNC(B634-Analyse!$AP$8,2),"")</f>
        <v/>
      </c>
      <c r="F634" s="1" t="str">
        <f t="shared" si="133"/>
        <v/>
      </c>
      <c r="G634" s="12" t="str">
        <f ca="1">IF(F634&lt;&gt;"",ROW($D$5)+MATCH(F634,INDIRECT(Analyse!$AR$8):INDIRECT(Analyse!$AS$8)),"")</f>
        <v/>
      </c>
      <c r="H634" s="1" t="str">
        <f t="shared" ca="1" si="122"/>
        <v/>
      </c>
      <c r="I634" s="1" t="e">
        <f t="shared" ca="1" si="123"/>
        <v>#VALUE!</v>
      </c>
      <c r="J634" s="1" t="str">
        <f t="shared" ca="1" si="124"/>
        <v>C</v>
      </c>
      <c r="K634" s="1" t="e">
        <f t="shared" ca="1" si="125"/>
        <v>#VALUE!</v>
      </c>
      <c r="L634" s="10" t="e">
        <f t="shared" ca="1" si="126"/>
        <v>#REF!</v>
      </c>
      <c r="M634" s="10" t="e">
        <f t="shared" ca="1" si="127"/>
        <v>#REF!</v>
      </c>
      <c r="N634" s="2" t="e">
        <f t="shared" ca="1" si="128"/>
        <v>#REF!</v>
      </c>
      <c r="O634" s="10" t="e">
        <f t="shared" ca="1" si="129"/>
        <v>#REF!</v>
      </c>
      <c r="P634" s="2" t="e">
        <f t="shared" ca="1" si="130"/>
        <v>#REF!</v>
      </c>
      <c r="R634" s="1" t="str">
        <f t="shared" si="131"/>
        <v/>
      </c>
      <c r="S634" s="2" t="e">
        <f t="shared" ca="1" si="132"/>
        <v>#REF!</v>
      </c>
    </row>
    <row r="635" spans="4:19" x14ac:dyDescent="0.2">
      <c r="D635" s="13" t="str">
        <f>IF(B635&lt;&gt;"",TRUNC(B635-Analyse!$AP$8,2),"")</f>
        <v/>
      </c>
      <c r="F635" s="1" t="str">
        <f t="shared" si="133"/>
        <v/>
      </c>
      <c r="G635" s="12" t="str">
        <f ca="1">IF(F635&lt;&gt;"",ROW($D$5)+MATCH(F635,INDIRECT(Analyse!$AR$8):INDIRECT(Analyse!$AS$8)),"")</f>
        <v/>
      </c>
      <c r="H635" s="1" t="str">
        <f t="shared" ca="1" si="122"/>
        <v/>
      </c>
      <c r="I635" s="1" t="e">
        <f t="shared" ca="1" si="123"/>
        <v>#VALUE!</v>
      </c>
      <c r="J635" s="1" t="str">
        <f t="shared" ca="1" si="124"/>
        <v>C</v>
      </c>
      <c r="K635" s="1" t="e">
        <f t="shared" ca="1" si="125"/>
        <v>#VALUE!</v>
      </c>
      <c r="L635" s="10" t="e">
        <f t="shared" ca="1" si="126"/>
        <v>#REF!</v>
      </c>
      <c r="M635" s="10" t="e">
        <f t="shared" ca="1" si="127"/>
        <v>#REF!</v>
      </c>
      <c r="N635" s="2" t="e">
        <f t="shared" ca="1" si="128"/>
        <v>#REF!</v>
      </c>
      <c r="O635" s="10" t="e">
        <f t="shared" ca="1" si="129"/>
        <v>#REF!</v>
      </c>
      <c r="P635" s="2" t="e">
        <f t="shared" ca="1" si="130"/>
        <v>#REF!</v>
      </c>
      <c r="R635" s="1" t="str">
        <f t="shared" si="131"/>
        <v/>
      </c>
      <c r="S635" s="2" t="e">
        <f t="shared" ca="1" si="132"/>
        <v>#REF!</v>
      </c>
    </row>
    <row r="636" spans="4:19" x14ac:dyDescent="0.2">
      <c r="D636" s="13" t="str">
        <f>IF(B636&lt;&gt;"",TRUNC(B636-Analyse!$AP$8,2),"")</f>
        <v/>
      </c>
      <c r="F636" s="1" t="str">
        <f t="shared" si="133"/>
        <v/>
      </c>
      <c r="G636" s="12" t="str">
        <f ca="1">IF(F636&lt;&gt;"",ROW($D$5)+MATCH(F636,INDIRECT(Analyse!$AR$8):INDIRECT(Analyse!$AS$8)),"")</f>
        <v/>
      </c>
      <c r="H636" s="1" t="str">
        <f t="shared" ca="1" si="122"/>
        <v/>
      </c>
      <c r="I636" s="1" t="e">
        <f t="shared" ca="1" si="123"/>
        <v>#VALUE!</v>
      </c>
      <c r="J636" s="1" t="str">
        <f t="shared" ca="1" si="124"/>
        <v>C</v>
      </c>
      <c r="K636" s="1" t="e">
        <f t="shared" ca="1" si="125"/>
        <v>#VALUE!</v>
      </c>
      <c r="L636" s="10" t="e">
        <f t="shared" ca="1" si="126"/>
        <v>#REF!</v>
      </c>
      <c r="M636" s="10" t="e">
        <f t="shared" ca="1" si="127"/>
        <v>#REF!</v>
      </c>
      <c r="N636" s="2" t="e">
        <f t="shared" ca="1" si="128"/>
        <v>#REF!</v>
      </c>
      <c r="O636" s="10" t="e">
        <f t="shared" ca="1" si="129"/>
        <v>#REF!</v>
      </c>
      <c r="P636" s="2" t="e">
        <f t="shared" ca="1" si="130"/>
        <v>#REF!</v>
      </c>
      <c r="R636" s="1" t="str">
        <f t="shared" si="131"/>
        <v/>
      </c>
      <c r="S636" s="2" t="e">
        <f t="shared" ca="1" si="132"/>
        <v>#REF!</v>
      </c>
    </row>
    <row r="637" spans="4:19" x14ac:dyDescent="0.2">
      <c r="D637" s="13" t="str">
        <f>IF(B637&lt;&gt;"",TRUNC(B637-Analyse!$AP$8,2),"")</f>
        <v/>
      </c>
      <c r="F637" s="1" t="str">
        <f t="shared" si="133"/>
        <v/>
      </c>
      <c r="G637" s="12" t="str">
        <f ca="1">IF(F637&lt;&gt;"",ROW($D$5)+MATCH(F637,INDIRECT(Analyse!$AR$8):INDIRECT(Analyse!$AS$8)),"")</f>
        <v/>
      </c>
      <c r="H637" s="1" t="str">
        <f t="shared" ca="1" si="122"/>
        <v/>
      </c>
      <c r="I637" s="1" t="e">
        <f t="shared" ca="1" si="123"/>
        <v>#VALUE!</v>
      </c>
      <c r="J637" s="1" t="str">
        <f t="shared" ca="1" si="124"/>
        <v>C</v>
      </c>
      <c r="K637" s="1" t="e">
        <f t="shared" ca="1" si="125"/>
        <v>#VALUE!</v>
      </c>
      <c r="L637" s="10" t="e">
        <f t="shared" ca="1" si="126"/>
        <v>#REF!</v>
      </c>
      <c r="M637" s="10" t="e">
        <f t="shared" ca="1" si="127"/>
        <v>#REF!</v>
      </c>
      <c r="N637" s="2" t="e">
        <f t="shared" ca="1" si="128"/>
        <v>#REF!</v>
      </c>
      <c r="O637" s="10" t="e">
        <f t="shared" ca="1" si="129"/>
        <v>#REF!</v>
      </c>
      <c r="P637" s="2" t="e">
        <f t="shared" ca="1" si="130"/>
        <v>#REF!</v>
      </c>
      <c r="R637" s="1" t="str">
        <f t="shared" si="131"/>
        <v/>
      </c>
      <c r="S637" s="2" t="e">
        <f t="shared" ca="1" si="132"/>
        <v>#REF!</v>
      </c>
    </row>
    <row r="638" spans="4:19" x14ac:dyDescent="0.2">
      <c r="D638" s="13" t="str">
        <f>IF(B638&lt;&gt;"",TRUNC(B638-Analyse!$AP$8,2),"")</f>
        <v/>
      </c>
      <c r="F638" s="1" t="str">
        <f t="shared" si="133"/>
        <v/>
      </c>
      <c r="G638" s="12" t="str">
        <f ca="1">IF(F638&lt;&gt;"",ROW($D$5)+MATCH(F638,INDIRECT(Analyse!$AR$8):INDIRECT(Analyse!$AS$8)),"")</f>
        <v/>
      </c>
      <c r="H638" s="1" t="str">
        <f t="shared" ca="1" si="122"/>
        <v/>
      </c>
      <c r="I638" s="1" t="e">
        <f t="shared" ca="1" si="123"/>
        <v>#VALUE!</v>
      </c>
      <c r="J638" s="1" t="str">
        <f t="shared" ca="1" si="124"/>
        <v>C</v>
      </c>
      <c r="K638" s="1" t="e">
        <f t="shared" ca="1" si="125"/>
        <v>#VALUE!</v>
      </c>
      <c r="L638" s="10" t="e">
        <f t="shared" ca="1" si="126"/>
        <v>#REF!</v>
      </c>
      <c r="M638" s="10" t="e">
        <f t="shared" ca="1" si="127"/>
        <v>#REF!</v>
      </c>
      <c r="N638" s="2" t="e">
        <f t="shared" ca="1" si="128"/>
        <v>#REF!</v>
      </c>
      <c r="O638" s="10" t="e">
        <f t="shared" ca="1" si="129"/>
        <v>#REF!</v>
      </c>
      <c r="P638" s="2" t="e">
        <f t="shared" ca="1" si="130"/>
        <v>#REF!</v>
      </c>
      <c r="R638" s="1" t="str">
        <f t="shared" si="131"/>
        <v/>
      </c>
      <c r="S638" s="2" t="e">
        <f t="shared" ca="1" si="132"/>
        <v>#REF!</v>
      </c>
    </row>
    <row r="639" spans="4:19" x14ac:dyDescent="0.2">
      <c r="D639" s="13" t="str">
        <f>IF(B639&lt;&gt;"",TRUNC(B639-Analyse!$AP$8,2),"")</f>
        <v/>
      </c>
      <c r="F639" s="1" t="str">
        <f t="shared" si="133"/>
        <v/>
      </c>
      <c r="G639" s="12" t="str">
        <f ca="1">IF(F639&lt;&gt;"",ROW($D$5)+MATCH(F639,INDIRECT(Analyse!$AR$8):INDIRECT(Analyse!$AS$8)),"")</f>
        <v/>
      </c>
      <c r="H639" s="1" t="str">
        <f t="shared" ca="1" si="122"/>
        <v/>
      </c>
      <c r="I639" s="1" t="e">
        <f t="shared" ca="1" si="123"/>
        <v>#VALUE!</v>
      </c>
      <c r="J639" s="1" t="str">
        <f t="shared" ca="1" si="124"/>
        <v>C</v>
      </c>
      <c r="K639" s="1" t="e">
        <f t="shared" ca="1" si="125"/>
        <v>#VALUE!</v>
      </c>
      <c r="L639" s="10" t="e">
        <f t="shared" ca="1" si="126"/>
        <v>#REF!</v>
      </c>
      <c r="M639" s="10" t="e">
        <f t="shared" ca="1" si="127"/>
        <v>#REF!</v>
      </c>
      <c r="N639" s="2" t="e">
        <f t="shared" ca="1" si="128"/>
        <v>#REF!</v>
      </c>
      <c r="O639" s="10" t="e">
        <f t="shared" ca="1" si="129"/>
        <v>#REF!</v>
      </c>
      <c r="P639" s="2" t="e">
        <f t="shared" ca="1" si="130"/>
        <v>#REF!</v>
      </c>
      <c r="R639" s="1" t="str">
        <f t="shared" si="131"/>
        <v/>
      </c>
      <c r="S639" s="2" t="e">
        <f t="shared" ca="1" si="132"/>
        <v>#REF!</v>
      </c>
    </row>
    <row r="640" spans="4:19" x14ac:dyDescent="0.2">
      <c r="D640" s="13" t="str">
        <f>IF(B640&lt;&gt;"",TRUNC(B640-Analyse!$AP$8,2),"")</f>
        <v/>
      </c>
      <c r="F640" s="1" t="str">
        <f t="shared" si="133"/>
        <v/>
      </c>
      <c r="G640" s="12" t="str">
        <f ca="1">IF(F640&lt;&gt;"",ROW($D$5)+MATCH(F640,INDIRECT(Analyse!$AR$8):INDIRECT(Analyse!$AS$8)),"")</f>
        <v/>
      </c>
      <c r="H640" s="1" t="str">
        <f t="shared" ca="1" si="122"/>
        <v/>
      </c>
      <c r="I640" s="1" t="e">
        <f t="shared" ca="1" si="123"/>
        <v>#VALUE!</v>
      </c>
      <c r="J640" s="1" t="str">
        <f t="shared" ca="1" si="124"/>
        <v>C</v>
      </c>
      <c r="K640" s="1" t="e">
        <f t="shared" ca="1" si="125"/>
        <v>#VALUE!</v>
      </c>
      <c r="L640" s="10" t="e">
        <f t="shared" ca="1" si="126"/>
        <v>#REF!</v>
      </c>
      <c r="M640" s="10" t="e">
        <f t="shared" ca="1" si="127"/>
        <v>#REF!</v>
      </c>
      <c r="N640" s="2" t="e">
        <f t="shared" ca="1" si="128"/>
        <v>#REF!</v>
      </c>
      <c r="O640" s="10" t="e">
        <f t="shared" ca="1" si="129"/>
        <v>#REF!</v>
      </c>
      <c r="P640" s="2" t="e">
        <f t="shared" ca="1" si="130"/>
        <v>#REF!</v>
      </c>
      <c r="R640" s="1" t="str">
        <f t="shared" si="131"/>
        <v/>
      </c>
      <c r="S640" s="2" t="e">
        <f t="shared" ca="1" si="132"/>
        <v>#REF!</v>
      </c>
    </row>
    <row r="641" spans="4:19" x14ac:dyDescent="0.2">
      <c r="D641" s="13" t="str">
        <f>IF(B641&lt;&gt;"",TRUNC(B641-Analyse!$AP$8,2),"")</f>
        <v/>
      </c>
      <c r="F641" s="1" t="str">
        <f t="shared" si="133"/>
        <v/>
      </c>
      <c r="G641" s="12" t="str">
        <f ca="1">IF(F641&lt;&gt;"",ROW($D$5)+MATCH(F641,INDIRECT(Analyse!$AR$8):INDIRECT(Analyse!$AS$8)),"")</f>
        <v/>
      </c>
      <c r="H641" s="1" t="str">
        <f t="shared" ca="1" si="122"/>
        <v/>
      </c>
      <c r="I641" s="1" t="e">
        <f t="shared" ca="1" si="123"/>
        <v>#VALUE!</v>
      </c>
      <c r="J641" s="1" t="str">
        <f t="shared" ca="1" si="124"/>
        <v>C</v>
      </c>
      <c r="K641" s="1" t="e">
        <f t="shared" ca="1" si="125"/>
        <v>#VALUE!</v>
      </c>
      <c r="L641" s="10" t="e">
        <f t="shared" ca="1" si="126"/>
        <v>#REF!</v>
      </c>
      <c r="M641" s="10" t="e">
        <f t="shared" ca="1" si="127"/>
        <v>#REF!</v>
      </c>
      <c r="N641" s="2" t="e">
        <f t="shared" ca="1" si="128"/>
        <v>#REF!</v>
      </c>
      <c r="O641" s="10" t="e">
        <f t="shared" ca="1" si="129"/>
        <v>#REF!</v>
      </c>
      <c r="P641" s="2" t="e">
        <f t="shared" ca="1" si="130"/>
        <v>#REF!</v>
      </c>
      <c r="R641" s="1" t="str">
        <f t="shared" si="131"/>
        <v/>
      </c>
      <c r="S641" s="2" t="e">
        <f t="shared" ca="1" si="132"/>
        <v>#REF!</v>
      </c>
    </row>
    <row r="642" spans="4:19" x14ac:dyDescent="0.2">
      <c r="D642" s="13" t="str">
        <f>IF(B642&lt;&gt;"",TRUNC(B642-Analyse!$AP$8,2),"")</f>
        <v/>
      </c>
      <c r="F642" s="1" t="str">
        <f t="shared" si="133"/>
        <v/>
      </c>
      <c r="G642" s="12" t="str">
        <f ca="1">IF(F642&lt;&gt;"",ROW($D$5)+MATCH(F642,INDIRECT(Analyse!$AR$8):INDIRECT(Analyse!$AS$8)),"")</f>
        <v/>
      </c>
      <c r="H642" s="1" t="str">
        <f t="shared" ca="1" si="122"/>
        <v/>
      </c>
      <c r="I642" s="1" t="e">
        <f t="shared" ca="1" si="123"/>
        <v>#VALUE!</v>
      </c>
      <c r="J642" s="1" t="str">
        <f t="shared" ca="1" si="124"/>
        <v>C</v>
      </c>
      <c r="K642" s="1" t="e">
        <f t="shared" ca="1" si="125"/>
        <v>#VALUE!</v>
      </c>
      <c r="L642" s="10" t="e">
        <f t="shared" ca="1" si="126"/>
        <v>#REF!</v>
      </c>
      <c r="M642" s="10" t="e">
        <f t="shared" ca="1" si="127"/>
        <v>#REF!</v>
      </c>
      <c r="N642" s="2" t="e">
        <f t="shared" ca="1" si="128"/>
        <v>#REF!</v>
      </c>
      <c r="O642" s="10" t="e">
        <f t="shared" ca="1" si="129"/>
        <v>#REF!</v>
      </c>
      <c r="P642" s="2" t="e">
        <f t="shared" ca="1" si="130"/>
        <v>#REF!</v>
      </c>
      <c r="R642" s="1" t="str">
        <f t="shared" si="131"/>
        <v/>
      </c>
      <c r="S642" s="2" t="e">
        <f t="shared" ca="1" si="132"/>
        <v>#REF!</v>
      </c>
    </row>
    <row r="643" spans="4:19" x14ac:dyDescent="0.2">
      <c r="D643" s="13" t="str">
        <f>IF(B643&lt;&gt;"",TRUNC(B643-Analyse!$AP$8,2),"")</f>
        <v/>
      </c>
      <c r="F643" s="1" t="str">
        <f t="shared" si="133"/>
        <v/>
      </c>
      <c r="G643" s="12" t="str">
        <f ca="1">IF(F643&lt;&gt;"",ROW($D$5)+MATCH(F643,INDIRECT(Analyse!$AR$8):INDIRECT(Analyse!$AS$8)),"")</f>
        <v/>
      </c>
      <c r="H643" s="1" t="str">
        <f t="shared" ca="1" si="122"/>
        <v/>
      </c>
      <c r="I643" s="1" t="e">
        <f t="shared" ca="1" si="123"/>
        <v>#VALUE!</v>
      </c>
      <c r="J643" s="1" t="str">
        <f t="shared" ca="1" si="124"/>
        <v>C</v>
      </c>
      <c r="K643" s="1" t="e">
        <f t="shared" ca="1" si="125"/>
        <v>#VALUE!</v>
      </c>
      <c r="L643" s="10" t="e">
        <f t="shared" ca="1" si="126"/>
        <v>#REF!</v>
      </c>
      <c r="M643" s="10" t="e">
        <f t="shared" ca="1" si="127"/>
        <v>#REF!</v>
      </c>
      <c r="N643" s="2" t="e">
        <f t="shared" ca="1" si="128"/>
        <v>#REF!</v>
      </c>
      <c r="O643" s="10" t="e">
        <f t="shared" ca="1" si="129"/>
        <v>#REF!</v>
      </c>
      <c r="P643" s="2" t="e">
        <f t="shared" ca="1" si="130"/>
        <v>#REF!</v>
      </c>
      <c r="R643" s="1" t="str">
        <f t="shared" si="131"/>
        <v/>
      </c>
      <c r="S643" s="2" t="e">
        <f t="shared" ca="1" si="132"/>
        <v>#REF!</v>
      </c>
    </row>
    <row r="644" spans="4:19" x14ac:dyDescent="0.2">
      <c r="D644" s="13" t="str">
        <f>IF(B644&lt;&gt;"",TRUNC(B644-Analyse!$AP$8,2),"")</f>
        <v/>
      </c>
      <c r="F644" s="1" t="str">
        <f t="shared" si="133"/>
        <v/>
      </c>
      <c r="G644" s="12" t="str">
        <f ca="1">IF(F644&lt;&gt;"",ROW($D$5)+MATCH(F644,INDIRECT(Analyse!$AR$8):INDIRECT(Analyse!$AS$8)),"")</f>
        <v/>
      </c>
      <c r="H644" s="1" t="str">
        <f t="shared" ca="1" si="122"/>
        <v/>
      </c>
      <c r="I644" s="1" t="e">
        <f t="shared" ca="1" si="123"/>
        <v>#VALUE!</v>
      </c>
      <c r="J644" s="1" t="str">
        <f t="shared" ca="1" si="124"/>
        <v>C</v>
      </c>
      <c r="K644" s="1" t="e">
        <f t="shared" ca="1" si="125"/>
        <v>#VALUE!</v>
      </c>
      <c r="L644" s="10" t="e">
        <f t="shared" ca="1" si="126"/>
        <v>#REF!</v>
      </c>
      <c r="M644" s="10" t="e">
        <f t="shared" ca="1" si="127"/>
        <v>#REF!</v>
      </c>
      <c r="N644" s="2" t="e">
        <f t="shared" ca="1" si="128"/>
        <v>#REF!</v>
      </c>
      <c r="O644" s="10" t="e">
        <f t="shared" ca="1" si="129"/>
        <v>#REF!</v>
      </c>
      <c r="P644" s="2" t="e">
        <f t="shared" ca="1" si="130"/>
        <v>#REF!</v>
      </c>
      <c r="R644" s="1" t="str">
        <f t="shared" si="131"/>
        <v/>
      </c>
      <c r="S644" s="2" t="e">
        <f t="shared" ca="1" si="132"/>
        <v>#REF!</v>
      </c>
    </row>
    <row r="645" spans="4:19" x14ac:dyDescent="0.2">
      <c r="D645" s="13" t="str">
        <f>IF(B645&lt;&gt;"",TRUNC(B645-Analyse!$AP$8,2),"")</f>
        <v/>
      </c>
      <c r="F645" s="1" t="str">
        <f t="shared" si="133"/>
        <v/>
      </c>
      <c r="G645" s="12" t="str">
        <f ca="1">IF(F645&lt;&gt;"",ROW($D$5)+MATCH(F645,INDIRECT(Analyse!$AR$8):INDIRECT(Analyse!$AS$8)),"")</f>
        <v/>
      </c>
      <c r="H645" s="1" t="str">
        <f t="shared" ca="1" si="122"/>
        <v/>
      </c>
      <c r="I645" s="1" t="e">
        <f t="shared" ca="1" si="123"/>
        <v>#VALUE!</v>
      </c>
      <c r="J645" s="1" t="str">
        <f t="shared" ca="1" si="124"/>
        <v>C</v>
      </c>
      <c r="K645" s="1" t="e">
        <f t="shared" ca="1" si="125"/>
        <v>#VALUE!</v>
      </c>
      <c r="L645" s="10" t="e">
        <f t="shared" ca="1" si="126"/>
        <v>#REF!</v>
      </c>
      <c r="M645" s="10" t="e">
        <f t="shared" ca="1" si="127"/>
        <v>#REF!</v>
      </c>
      <c r="N645" s="2" t="e">
        <f t="shared" ca="1" si="128"/>
        <v>#REF!</v>
      </c>
      <c r="O645" s="10" t="e">
        <f t="shared" ca="1" si="129"/>
        <v>#REF!</v>
      </c>
      <c r="P645" s="2" t="e">
        <f t="shared" ca="1" si="130"/>
        <v>#REF!</v>
      </c>
      <c r="R645" s="1" t="str">
        <f t="shared" si="131"/>
        <v/>
      </c>
      <c r="S645" s="2" t="e">
        <f t="shared" ca="1" si="132"/>
        <v>#REF!</v>
      </c>
    </row>
    <row r="646" spans="4:19" x14ac:dyDescent="0.2">
      <c r="D646" s="13" t="str">
        <f>IF(B646&lt;&gt;"",TRUNC(B646-Analyse!$AP$8,2),"")</f>
        <v/>
      </c>
      <c r="F646" s="1" t="str">
        <f t="shared" si="133"/>
        <v/>
      </c>
      <c r="G646" s="12" t="str">
        <f ca="1">IF(F646&lt;&gt;"",ROW($D$5)+MATCH(F646,INDIRECT(Analyse!$AR$8):INDIRECT(Analyse!$AS$8)),"")</f>
        <v/>
      </c>
      <c r="H646" s="1" t="str">
        <f t="shared" ref="H646:H673" ca="1" si="134">IF(G646&lt;&gt;"","D"&amp;$G646,"")</f>
        <v/>
      </c>
      <c r="I646" s="1" t="e">
        <f t="shared" ref="I646:I673" ca="1" si="135">"D"&amp;TEXT($G646-1,"0")</f>
        <v>#VALUE!</v>
      </c>
      <c r="J646" s="1" t="str">
        <f t="shared" ref="J646:J673" ca="1" si="136">"C"&amp;$G646</f>
        <v>C</v>
      </c>
      <c r="K646" s="1" t="e">
        <f t="shared" ref="K646:K673" ca="1" si="137">"C"&amp;TEXT($G646-1,"0")</f>
        <v>#VALUE!</v>
      </c>
      <c r="L646" s="10" t="e">
        <f t="shared" ref="L646:L673" ca="1" si="138">IF(INDIRECT(J646)&lt;&gt;"",INDIRECT(K646)-INDIRECT(J646),"")</f>
        <v>#REF!</v>
      </c>
      <c r="M646" s="10" t="e">
        <f t="shared" ref="M646:M673" ca="1" si="139">IF(L646&lt;&gt;"",INDIRECT(I646)-INDIRECT(H646),"")</f>
        <v>#REF!</v>
      </c>
      <c r="N646" s="2" t="e">
        <f t="shared" ref="N646:N673" ca="1" si="140">IF(M646&lt;&gt;"",L646/M646,"")</f>
        <v>#REF!</v>
      </c>
      <c r="O646" s="10" t="e">
        <f t="shared" ref="O646:O673" ca="1" si="141">IF(N646&lt;&gt;"",INDIRECT(K646)-N646*INDIRECT(I646),"")</f>
        <v>#REF!</v>
      </c>
      <c r="P646" s="2" t="e">
        <f t="shared" ref="P646:P673" ca="1" si="142">IF(O646&lt;&gt;"",N646*F646+O646,"")</f>
        <v>#REF!</v>
      </c>
      <c r="R646" s="1" t="str">
        <f t="shared" ref="R646:R673" si="143">F646</f>
        <v/>
      </c>
      <c r="S646" s="2" t="e">
        <f t="shared" ref="S646:S673" ca="1" si="144">P646</f>
        <v>#REF!</v>
      </c>
    </row>
    <row r="647" spans="4:19" x14ac:dyDescent="0.2">
      <c r="D647" s="13" t="str">
        <f>IF(B647&lt;&gt;"",TRUNC(B647-Analyse!$AP$8,2),"")</f>
        <v/>
      </c>
      <c r="F647" s="1" t="str">
        <f t="shared" ref="F647:F673" si="145">IF(B647&lt;&gt;"",ROUND(F646+0.1,1),"")</f>
        <v/>
      </c>
      <c r="G647" s="12" t="str">
        <f ca="1">IF(F647&lt;&gt;"",ROW($D$5)+MATCH(F647,INDIRECT(Analyse!$AR$8):INDIRECT(Analyse!$AS$8)),"")</f>
        <v/>
      </c>
      <c r="H647" s="1" t="str">
        <f t="shared" ca="1" si="134"/>
        <v/>
      </c>
      <c r="I647" s="1" t="e">
        <f t="shared" ca="1" si="135"/>
        <v>#VALUE!</v>
      </c>
      <c r="J647" s="1" t="str">
        <f t="shared" ca="1" si="136"/>
        <v>C</v>
      </c>
      <c r="K647" s="1" t="e">
        <f t="shared" ca="1" si="137"/>
        <v>#VALUE!</v>
      </c>
      <c r="L647" s="10" t="e">
        <f t="shared" ca="1" si="138"/>
        <v>#REF!</v>
      </c>
      <c r="M647" s="10" t="e">
        <f t="shared" ca="1" si="139"/>
        <v>#REF!</v>
      </c>
      <c r="N647" s="2" t="e">
        <f t="shared" ca="1" si="140"/>
        <v>#REF!</v>
      </c>
      <c r="O647" s="10" t="e">
        <f t="shared" ca="1" si="141"/>
        <v>#REF!</v>
      </c>
      <c r="P647" s="2" t="e">
        <f t="shared" ca="1" si="142"/>
        <v>#REF!</v>
      </c>
      <c r="R647" s="1" t="str">
        <f t="shared" si="143"/>
        <v/>
      </c>
      <c r="S647" s="2" t="e">
        <f t="shared" ca="1" si="144"/>
        <v>#REF!</v>
      </c>
    </row>
    <row r="648" spans="4:19" x14ac:dyDescent="0.2">
      <c r="D648" s="13" t="str">
        <f>IF(B648&lt;&gt;"",TRUNC(B648-Analyse!$AP$8,2),"")</f>
        <v/>
      </c>
      <c r="F648" s="1" t="str">
        <f t="shared" si="145"/>
        <v/>
      </c>
      <c r="G648" s="12" t="str">
        <f ca="1">IF(F648&lt;&gt;"",ROW($D$5)+MATCH(F648,INDIRECT(Analyse!$AR$8):INDIRECT(Analyse!$AS$8)),"")</f>
        <v/>
      </c>
      <c r="H648" s="1" t="str">
        <f t="shared" ca="1" si="134"/>
        <v/>
      </c>
      <c r="I648" s="1" t="e">
        <f t="shared" ca="1" si="135"/>
        <v>#VALUE!</v>
      </c>
      <c r="J648" s="1" t="str">
        <f t="shared" ca="1" si="136"/>
        <v>C</v>
      </c>
      <c r="K648" s="1" t="e">
        <f t="shared" ca="1" si="137"/>
        <v>#VALUE!</v>
      </c>
      <c r="L648" s="10" t="e">
        <f t="shared" ca="1" si="138"/>
        <v>#REF!</v>
      </c>
      <c r="M648" s="10" t="e">
        <f t="shared" ca="1" si="139"/>
        <v>#REF!</v>
      </c>
      <c r="N648" s="2" t="e">
        <f t="shared" ca="1" si="140"/>
        <v>#REF!</v>
      </c>
      <c r="O648" s="10" t="e">
        <f t="shared" ca="1" si="141"/>
        <v>#REF!</v>
      </c>
      <c r="P648" s="2" t="e">
        <f t="shared" ca="1" si="142"/>
        <v>#REF!</v>
      </c>
      <c r="R648" s="1" t="str">
        <f t="shared" si="143"/>
        <v/>
      </c>
      <c r="S648" s="2" t="e">
        <f t="shared" ca="1" si="144"/>
        <v>#REF!</v>
      </c>
    </row>
    <row r="649" spans="4:19" x14ac:dyDescent="0.2">
      <c r="D649" s="13" t="str">
        <f>IF(B649&lt;&gt;"",TRUNC(B649-Analyse!$AP$8,2),"")</f>
        <v/>
      </c>
      <c r="F649" s="1" t="str">
        <f t="shared" si="145"/>
        <v/>
      </c>
      <c r="G649" s="12" t="str">
        <f ca="1">IF(F649&lt;&gt;"",ROW($D$5)+MATCH(F649,INDIRECT(Analyse!$AR$8):INDIRECT(Analyse!$AS$8)),"")</f>
        <v/>
      </c>
      <c r="H649" s="1" t="str">
        <f t="shared" ca="1" si="134"/>
        <v/>
      </c>
      <c r="I649" s="1" t="e">
        <f t="shared" ca="1" si="135"/>
        <v>#VALUE!</v>
      </c>
      <c r="J649" s="1" t="str">
        <f t="shared" ca="1" si="136"/>
        <v>C</v>
      </c>
      <c r="K649" s="1" t="e">
        <f t="shared" ca="1" si="137"/>
        <v>#VALUE!</v>
      </c>
      <c r="L649" s="10" t="e">
        <f t="shared" ca="1" si="138"/>
        <v>#REF!</v>
      </c>
      <c r="M649" s="10" t="e">
        <f t="shared" ca="1" si="139"/>
        <v>#REF!</v>
      </c>
      <c r="N649" s="2" t="e">
        <f t="shared" ca="1" si="140"/>
        <v>#REF!</v>
      </c>
      <c r="O649" s="10" t="e">
        <f t="shared" ca="1" si="141"/>
        <v>#REF!</v>
      </c>
      <c r="P649" s="2" t="e">
        <f t="shared" ca="1" si="142"/>
        <v>#REF!</v>
      </c>
      <c r="R649" s="1" t="str">
        <f t="shared" si="143"/>
        <v/>
      </c>
      <c r="S649" s="2" t="e">
        <f t="shared" ca="1" si="144"/>
        <v>#REF!</v>
      </c>
    </row>
    <row r="650" spans="4:19" x14ac:dyDescent="0.2">
      <c r="D650" s="13" t="str">
        <f>IF(B650&lt;&gt;"",TRUNC(B650-Analyse!$AP$8,2),"")</f>
        <v/>
      </c>
      <c r="F650" s="1" t="str">
        <f t="shared" si="145"/>
        <v/>
      </c>
      <c r="G650" s="12" t="str">
        <f ca="1">IF(F650&lt;&gt;"",ROW($D$5)+MATCH(F650,INDIRECT(Analyse!$AR$8):INDIRECT(Analyse!$AS$8)),"")</f>
        <v/>
      </c>
      <c r="H650" s="1" t="str">
        <f t="shared" ca="1" si="134"/>
        <v/>
      </c>
      <c r="I650" s="1" t="e">
        <f t="shared" ca="1" si="135"/>
        <v>#VALUE!</v>
      </c>
      <c r="J650" s="1" t="str">
        <f t="shared" ca="1" si="136"/>
        <v>C</v>
      </c>
      <c r="K650" s="1" t="e">
        <f t="shared" ca="1" si="137"/>
        <v>#VALUE!</v>
      </c>
      <c r="L650" s="10" t="e">
        <f t="shared" ca="1" si="138"/>
        <v>#REF!</v>
      </c>
      <c r="M650" s="10" t="e">
        <f t="shared" ca="1" si="139"/>
        <v>#REF!</v>
      </c>
      <c r="N650" s="2" t="e">
        <f t="shared" ca="1" si="140"/>
        <v>#REF!</v>
      </c>
      <c r="O650" s="10" t="e">
        <f t="shared" ca="1" si="141"/>
        <v>#REF!</v>
      </c>
      <c r="P650" s="2" t="e">
        <f t="shared" ca="1" si="142"/>
        <v>#REF!</v>
      </c>
      <c r="R650" s="1" t="str">
        <f t="shared" si="143"/>
        <v/>
      </c>
      <c r="S650" s="2" t="e">
        <f t="shared" ca="1" si="144"/>
        <v>#REF!</v>
      </c>
    </row>
    <row r="651" spans="4:19" x14ac:dyDescent="0.2">
      <c r="D651" s="13" t="str">
        <f>IF(B651&lt;&gt;"",TRUNC(B651-Analyse!$AP$8,2),"")</f>
        <v/>
      </c>
      <c r="F651" s="1" t="str">
        <f t="shared" si="145"/>
        <v/>
      </c>
      <c r="G651" s="12" t="str">
        <f ca="1">IF(F651&lt;&gt;"",ROW($D$5)+MATCH(F651,INDIRECT(Analyse!$AR$8):INDIRECT(Analyse!$AS$8)),"")</f>
        <v/>
      </c>
      <c r="H651" s="1" t="str">
        <f t="shared" ca="1" si="134"/>
        <v/>
      </c>
      <c r="I651" s="1" t="e">
        <f t="shared" ca="1" si="135"/>
        <v>#VALUE!</v>
      </c>
      <c r="J651" s="1" t="str">
        <f t="shared" ca="1" si="136"/>
        <v>C</v>
      </c>
      <c r="K651" s="1" t="e">
        <f t="shared" ca="1" si="137"/>
        <v>#VALUE!</v>
      </c>
      <c r="L651" s="10" t="e">
        <f t="shared" ca="1" si="138"/>
        <v>#REF!</v>
      </c>
      <c r="M651" s="10" t="e">
        <f t="shared" ca="1" si="139"/>
        <v>#REF!</v>
      </c>
      <c r="N651" s="2" t="e">
        <f t="shared" ca="1" si="140"/>
        <v>#REF!</v>
      </c>
      <c r="O651" s="10" t="e">
        <f t="shared" ca="1" si="141"/>
        <v>#REF!</v>
      </c>
      <c r="P651" s="2" t="e">
        <f t="shared" ca="1" si="142"/>
        <v>#REF!</v>
      </c>
      <c r="R651" s="1" t="str">
        <f t="shared" si="143"/>
        <v/>
      </c>
      <c r="S651" s="2" t="e">
        <f t="shared" ca="1" si="144"/>
        <v>#REF!</v>
      </c>
    </row>
    <row r="652" spans="4:19" x14ac:dyDescent="0.2">
      <c r="D652" s="13" t="str">
        <f>IF(B652&lt;&gt;"",TRUNC(B652-Analyse!$AP$8,2),"")</f>
        <v/>
      </c>
      <c r="F652" s="1" t="str">
        <f t="shared" si="145"/>
        <v/>
      </c>
      <c r="G652" s="12" t="str">
        <f ca="1">IF(F652&lt;&gt;"",ROW($D$5)+MATCH(F652,INDIRECT(Analyse!$AR$8):INDIRECT(Analyse!$AS$8)),"")</f>
        <v/>
      </c>
      <c r="H652" s="1" t="str">
        <f t="shared" ca="1" si="134"/>
        <v/>
      </c>
      <c r="I652" s="1" t="e">
        <f t="shared" ca="1" si="135"/>
        <v>#VALUE!</v>
      </c>
      <c r="J652" s="1" t="str">
        <f t="shared" ca="1" si="136"/>
        <v>C</v>
      </c>
      <c r="K652" s="1" t="e">
        <f t="shared" ca="1" si="137"/>
        <v>#VALUE!</v>
      </c>
      <c r="L652" s="10" t="e">
        <f t="shared" ca="1" si="138"/>
        <v>#REF!</v>
      </c>
      <c r="M652" s="10" t="e">
        <f t="shared" ca="1" si="139"/>
        <v>#REF!</v>
      </c>
      <c r="N652" s="2" t="e">
        <f t="shared" ca="1" si="140"/>
        <v>#REF!</v>
      </c>
      <c r="O652" s="10" t="e">
        <f t="shared" ca="1" si="141"/>
        <v>#REF!</v>
      </c>
      <c r="P652" s="2" t="e">
        <f t="shared" ca="1" si="142"/>
        <v>#REF!</v>
      </c>
      <c r="R652" s="1" t="str">
        <f t="shared" si="143"/>
        <v/>
      </c>
      <c r="S652" s="2" t="e">
        <f t="shared" ca="1" si="144"/>
        <v>#REF!</v>
      </c>
    </row>
    <row r="653" spans="4:19" x14ac:dyDescent="0.2">
      <c r="D653" s="13" t="str">
        <f>IF(B653&lt;&gt;"",TRUNC(B653-Analyse!$AP$8,2),"")</f>
        <v/>
      </c>
      <c r="F653" s="1" t="str">
        <f t="shared" si="145"/>
        <v/>
      </c>
      <c r="G653" s="12" t="str">
        <f ca="1">IF(F653&lt;&gt;"",ROW($D$5)+MATCH(F653,INDIRECT(Analyse!$AR$8):INDIRECT(Analyse!$AS$8)),"")</f>
        <v/>
      </c>
      <c r="H653" s="1" t="str">
        <f t="shared" ca="1" si="134"/>
        <v/>
      </c>
      <c r="I653" s="1" t="e">
        <f t="shared" ca="1" si="135"/>
        <v>#VALUE!</v>
      </c>
      <c r="J653" s="1" t="str">
        <f t="shared" ca="1" si="136"/>
        <v>C</v>
      </c>
      <c r="K653" s="1" t="e">
        <f t="shared" ca="1" si="137"/>
        <v>#VALUE!</v>
      </c>
      <c r="L653" s="10" t="e">
        <f t="shared" ca="1" si="138"/>
        <v>#REF!</v>
      </c>
      <c r="M653" s="10" t="e">
        <f t="shared" ca="1" si="139"/>
        <v>#REF!</v>
      </c>
      <c r="N653" s="2" t="e">
        <f t="shared" ca="1" si="140"/>
        <v>#REF!</v>
      </c>
      <c r="O653" s="10" t="e">
        <f t="shared" ca="1" si="141"/>
        <v>#REF!</v>
      </c>
      <c r="P653" s="2" t="e">
        <f t="shared" ca="1" si="142"/>
        <v>#REF!</v>
      </c>
      <c r="R653" s="1" t="str">
        <f t="shared" si="143"/>
        <v/>
      </c>
      <c r="S653" s="2" t="e">
        <f t="shared" ca="1" si="144"/>
        <v>#REF!</v>
      </c>
    </row>
    <row r="654" spans="4:19" x14ac:dyDescent="0.2">
      <c r="D654" s="13" t="str">
        <f>IF(B654&lt;&gt;"",TRUNC(B654-Analyse!$AP$8,2),"")</f>
        <v/>
      </c>
      <c r="F654" s="1" t="str">
        <f t="shared" si="145"/>
        <v/>
      </c>
      <c r="G654" s="12" t="str">
        <f ca="1">IF(F654&lt;&gt;"",ROW($D$5)+MATCH(F654,INDIRECT(Analyse!$AR$8):INDIRECT(Analyse!$AS$8)),"")</f>
        <v/>
      </c>
      <c r="H654" s="1" t="str">
        <f t="shared" ca="1" si="134"/>
        <v/>
      </c>
      <c r="I654" s="1" t="e">
        <f t="shared" ca="1" si="135"/>
        <v>#VALUE!</v>
      </c>
      <c r="J654" s="1" t="str">
        <f t="shared" ca="1" si="136"/>
        <v>C</v>
      </c>
      <c r="K654" s="1" t="e">
        <f t="shared" ca="1" si="137"/>
        <v>#VALUE!</v>
      </c>
      <c r="L654" s="10" t="e">
        <f t="shared" ca="1" si="138"/>
        <v>#REF!</v>
      </c>
      <c r="M654" s="10" t="e">
        <f t="shared" ca="1" si="139"/>
        <v>#REF!</v>
      </c>
      <c r="N654" s="2" t="e">
        <f t="shared" ca="1" si="140"/>
        <v>#REF!</v>
      </c>
      <c r="O654" s="10" t="e">
        <f t="shared" ca="1" si="141"/>
        <v>#REF!</v>
      </c>
      <c r="P654" s="2" t="e">
        <f t="shared" ca="1" si="142"/>
        <v>#REF!</v>
      </c>
      <c r="R654" s="1" t="str">
        <f t="shared" si="143"/>
        <v/>
      </c>
      <c r="S654" s="2" t="e">
        <f t="shared" ca="1" si="144"/>
        <v>#REF!</v>
      </c>
    </row>
    <row r="655" spans="4:19" x14ac:dyDescent="0.2">
      <c r="D655" s="13" t="str">
        <f>IF(B655&lt;&gt;"",TRUNC(B655-Analyse!$AP$8,2),"")</f>
        <v/>
      </c>
      <c r="F655" s="1" t="str">
        <f t="shared" si="145"/>
        <v/>
      </c>
      <c r="G655" s="12" t="str">
        <f ca="1">IF(F655&lt;&gt;"",ROW($D$5)+MATCH(F655,INDIRECT(Analyse!$AR$8):INDIRECT(Analyse!$AS$8)),"")</f>
        <v/>
      </c>
      <c r="H655" s="1" t="str">
        <f t="shared" ca="1" si="134"/>
        <v/>
      </c>
      <c r="I655" s="1" t="e">
        <f t="shared" ca="1" si="135"/>
        <v>#VALUE!</v>
      </c>
      <c r="J655" s="1" t="str">
        <f t="shared" ca="1" si="136"/>
        <v>C</v>
      </c>
      <c r="K655" s="1" t="e">
        <f t="shared" ca="1" si="137"/>
        <v>#VALUE!</v>
      </c>
      <c r="L655" s="10" t="e">
        <f t="shared" ca="1" si="138"/>
        <v>#REF!</v>
      </c>
      <c r="M655" s="10" t="e">
        <f t="shared" ca="1" si="139"/>
        <v>#REF!</v>
      </c>
      <c r="N655" s="2" t="e">
        <f t="shared" ca="1" si="140"/>
        <v>#REF!</v>
      </c>
      <c r="O655" s="10" t="e">
        <f t="shared" ca="1" si="141"/>
        <v>#REF!</v>
      </c>
      <c r="P655" s="2" t="e">
        <f t="shared" ca="1" si="142"/>
        <v>#REF!</v>
      </c>
      <c r="R655" s="1" t="str">
        <f t="shared" si="143"/>
        <v/>
      </c>
      <c r="S655" s="2" t="e">
        <f t="shared" ca="1" si="144"/>
        <v>#REF!</v>
      </c>
    </row>
    <row r="656" spans="4:19" x14ac:dyDescent="0.2">
      <c r="D656" s="13" t="str">
        <f>IF(B656&lt;&gt;"",TRUNC(B656-Analyse!$AP$8,2),"")</f>
        <v/>
      </c>
      <c r="F656" s="1" t="str">
        <f t="shared" si="145"/>
        <v/>
      </c>
      <c r="G656" s="12" t="str">
        <f ca="1">IF(F656&lt;&gt;"",ROW($D$5)+MATCH(F656,INDIRECT(Analyse!$AR$8):INDIRECT(Analyse!$AS$8)),"")</f>
        <v/>
      </c>
      <c r="H656" s="1" t="str">
        <f t="shared" ca="1" si="134"/>
        <v/>
      </c>
      <c r="I656" s="1" t="e">
        <f t="shared" ca="1" si="135"/>
        <v>#VALUE!</v>
      </c>
      <c r="J656" s="1" t="str">
        <f t="shared" ca="1" si="136"/>
        <v>C</v>
      </c>
      <c r="K656" s="1" t="e">
        <f t="shared" ca="1" si="137"/>
        <v>#VALUE!</v>
      </c>
      <c r="L656" s="10" t="e">
        <f t="shared" ca="1" si="138"/>
        <v>#REF!</v>
      </c>
      <c r="M656" s="10" t="e">
        <f t="shared" ca="1" si="139"/>
        <v>#REF!</v>
      </c>
      <c r="N656" s="2" t="e">
        <f t="shared" ca="1" si="140"/>
        <v>#REF!</v>
      </c>
      <c r="O656" s="10" t="e">
        <f t="shared" ca="1" si="141"/>
        <v>#REF!</v>
      </c>
      <c r="P656" s="2" t="e">
        <f t="shared" ca="1" si="142"/>
        <v>#REF!</v>
      </c>
      <c r="R656" s="1" t="str">
        <f t="shared" si="143"/>
        <v/>
      </c>
      <c r="S656" s="2" t="e">
        <f t="shared" ca="1" si="144"/>
        <v>#REF!</v>
      </c>
    </row>
    <row r="657" spans="4:19" x14ac:dyDescent="0.2">
      <c r="D657" s="13" t="str">
        <f>IF(B657&lt;&gt;"",TRUNC(B657-Analyse!$AP$8,2),"")</f>
        <v/>
      </c>
      <c r="F657" s="1" t="str">
        <f t="shared" si="145"/>
        <v/>
      </c>
      <c r="G657" s="12" t="str">
        <f ca="1">IF(F657&lt;&gt;"",ROW($D$5)+MATCH(F657,INDIRECT(Analyse!$AR$8):INDIRECT(Analyse!$AS$8)),"")</f>
        <v/>
      </c>
      <c r="H657" s="1" t="str">
        <f t="shared" ca="1" si="134"/>
        <v/>
      </c>
      <c r="I657" s="1" t="e">
        <f t="shared" ca="1" si="135"/>
        <v>#VALUE!</v>
      </c>
      <c r="J657" s="1" t="str">
        <f t="shared" ca="1" si="136"/>
        <v>C</v>
      </c>
      <c r="K657" s="1" t="e">
        <f t="shared" ca="1" si="137"/>
        <v>#VALUE!</v>
      </c>
      <c r="L657" s="10" t="e">
        <f t="shared" ca="1" si="138"/>
        <v>#REF!</v>
      </c>
      <c r="M657" s="10" t="e">
        <f t="shared" ca="1" si="139"/>
        <v>#REF!</v>
      </c>
      <c r="N657" s="2" t="e">
        <f t="shared" ca="1" si="140"/>
        <v>#REF!</v>
      </c>
      <c r="O657" s="10" t="e">
        <f t="shared" ca="1" si="141"/>
        <v>#REF!</v>
      </c>
      <c r="P657" s="2" t="e">
        <f t="shared" ca="1" si="142"/>
        <v>#REF!</v>
      </c>
      <c r="R657" s="1" t="str">
        <f t="shared" si="143"/>
        <v/>
      </c>
      <c r="S657" s="2" t="e">
        <f t="shared" ca="1" si="144"/>
        <v>#REF!</v>
      </c>
    </row>
    <row r="658" spans="4:19" x14ac:dyDescent="0.2">
      <c r="D658" s="13" t="str">
        <f>IF(B658&lt;&gt;"",TRUNC(B658-Analyse!$AP$8,2),"")</f>
        <v/>
      </c>
      <c r="F658" s="1" t="str">
        <f t="shared" si="145"/>
        <v/>
      </c>
      <c r="G658" s="12" t="str">
        <f ca="1">IF(F658&lt;&gt;"",ROW($D$5)+MATCH(F658,INDIRECT(Analyse!$AR$8):INDIRECT(Analyse!$AS$8)),"")</f>
        <v/>
      </c>
      <c r="H658" s="1" t="str">
        <f t="shared" ca="1" si="134"/>
        <v/>
      </c>
      <c r="I658" s="1" t="e">
        <f t="shared" ca="1" si="135"/>
        <v>#VALUE!</v>
      </c>
      <c r="J658" s="1" t="str">
        <f t="shared" ca="1" si="136"/>
        <v>C</v>
      </c>
      <c r="K658" s="1" t="e">
        <f t="shared" ca="1" si="137"/>
        <v>#VALUE!</v>
      </c>
      <c r="L658" s="10" t="e">
        <f t="shared" ca="1" si="138"/>
        <v>#REF!</v>
      </c>
      <c r="M658" s="10" t="e">
        <f t="shared" ca="1" si="139"/>
        <v>#REF!</v>
      </c>
      <c r="N658" s="2" t="e">
        <f t="shared" ca="1" si="140"/>
        <v>#REF!</v>
      </c>
      <c r="O658" s="10" t="e">
        <f t="shared" ca="1" si="141"/>
        <v>#REF!</v>
      </c>
      <c r="P658" s="2" t="e">
        <f t="shared" ca="1" si="142"/>
        <v>#REF!</v>
      </c>
      <c r="R658" s="1" t="str">
        <f t="shared" si="143"/>
        <v/>
      </c>
      <c r="S658" s="2" t="e">
        <f t="shared" ca="1" si="144"/>
        <v>#REF!</v>
      </c>
    </row>
    <row r="659" spans="4:19" x14ac:dyDescent="0.2">
      <c r="D659" s="13" t="str">
        <f>IF(B659&lt;&gt;"",TRUNC(B659-Analyse!$AP$8,2),"")</f>
        <v/>
      </c>
      <c r="F659" s="1" t="str">
        <f t="shared" si="145"/>
        <v/>
      </c>
      <c r="G659" s="12" t="str">
        <f ca="1">IF(F659&lt;&gt;"",ROW($D$5)+MATCH(F659,INDIRECT(Analyse!$AR$8):INDIRECT(Analyse!$AS$8)),"")</f>
        <v/>
      </c>
      <c r="H659" s="1" t="str">
        <f t="shared" ca="1" si="134"/>
        <v/>
      </c>
      <c r="I659" s="1" t="e">
        <f t="shared" ca="1" si="135"/>
        <v>#VALUE!</v>
      </c>
      <c r="J659" s="1" t="str">
        <f t="shared" ca="1" si="136"/>
        <v>C</v>
      </c>
      <c r="K659" s="1" t="e">
        <f t="shared" ca="1" si="137"/>
        <v>#VALUE!</v>
      </c>
      <c r="L659" s="10" t="e">
        <f t="shared" ca="1" si="138"/>
        <v>#REF!</v>
      </c>
      <c r="M659" s="10" t="e">
        <f t="shared" ca="1" si="139"/>
        <v>#REF!</v>
      </c>
      <c r="N659" s="2" t="e">
        <f t="shared" ca="1" si="140"/>
        <v>#REF!</v>
      </c>
      <c r="O659" s="10" t="e">
        <f t="shared" ca="1" si="141"/>
        <v>#REF!</v>
      </c>
      <c r="P659" s="2" t="e">
        <f t="shared" ca="1" si="142"/>
        <v>#REF!</v>
      </c>
      <c r="R659" s="1" t="str">
        <f t="shared" si="143"/>
        <v/>
      </c>
      <c r="S659" s="2" t="e">
        <f t="shared" ca="1" si="144"/>
        <v>#REF!</v>
      </c>
    </row>
    <row r="660" spans="4:19" x14ac:dyDescent="0.2">
      <c r="D660" s="13" t="str">
        <f>IF(B660&lt;&gt;"",TRUNC(B660-Analyse!$AP$8,2),"")</f>
        <v/>
      </c>
      <c r="F660" s="1" t="str">
        <f t="shared" si="145"/>
        <v/>
      </c>
      <c r="G660" s="12" t="str">
        <f ca="1">IF(F660&lt;&gt;"",ROW($D$5)+MATCH(F660,INDIRECT(Analyse!$AR$8):INDIRECT(Analyse!$AS$8)),"")</f>
        <v/>
      </c>
      <c r="H660" s="1" t="str">
        <f t="shared" ca="1" si="134"/>
        <v/>
      </c>
      <c r="I660" s="1" t="e">
        <f t="shared" ca="1" si="135"/>
        <v>#VALUE!</v>
      </c>
      <c r="J660" s="1" t="str">
        <f t="shared" ca="1" si="136"/>
        <v>C</v>
      </c>
      <c r="K660" s="1" t="e">
        <f t="shared" ca="1" si="137"/>
        <v>#VALUE!</v>
      </c>
      <c r="L660" s="10" t="e">
        <f t="shared" ca="1" si="138"/>
        <v>#REF!</v>
      </c>
      <c r="M660" s="10" t="e">
        <f t="shared" ca="1" si="139"/>
        <v>#REF!</v>
      </c>
      <c r="N660" s="2" t="e">
        <f t="shared" ca="1" si="140"/>
        <v>#REF!</v>
      </c>
      <c r="O660" s="10" t="e">
        <f t="shared" ca="1" si="141"/>
        <v>#REF!</v>
      </c>
      <c r="P660" s="2" t="e">
        <f t="shared" ca="1" si="142"/>
        <v>#REF!</v>
      </c>
      <c r="R660" s="1" t="str">
        <f t="shared" si="143"/>
        <v/>
      </c>
      <c r="S660" s="2" t="e">
        <f t="shared" ca="1" si="144"/>
        <v>#REF!</v>
      </c>
    </row>
    <row r="661" spans="4:19" x14ac:dyDescent="0.2">
      <c r="D661" s="13" t="str">
        <f>IF(B661&lt;&gt;"",TRUNC(B661-Analyse!$AP$8,2),"")</f>
        <v/>
      </c>
      <c r="F661" s="1" t="str">
        <f t="shared" si="145"/>
        <v/>
      </c>
      <c r="G661" s="12" t="str">
        <f ca="1">IF(F661&lt;&gt;"",ROW($D$5)+MATCH(F661,INDIRECT(Analyse!$AR$8):INDIRECT(Analyse!$AS$8)),"")</f>
        <v/>
      </c>
      <c r="H661" s="1" t="str">
        <f t="shared" ca="1" si="134"/>
        <v/>
      </c>
      <c r="I661" s="1" t="e">
        <f t="shared" ca="1" si="135"/>
        <v>#VALUE!</v>
      </c>
      <c r="J661" s="1" t="str">
        <f t="shared" ca="1" si="136"/>
        <v>C</v>
      </c>
      <c r="K661" s="1" t="e">
        <f t="shared" ca="1" si="137"/>
        <v>#VALUE!</v>
      </c>
      <c r="L661" s="10" t="e">
        <f t="shared" ca="1" si="138"/>
        <v>#REF!</v>
      </c>
      <c r="M661" s="10" t="e">
        <f t="shared" ca="1" si="139"/>
        <v>#REF!</v>
      </c>
      <c r="N661" s="2" t="e">
        <f t="shared" ca="1" si="140"/>
        <v>#REF!</v>
      </c>
      <c r="O661" s="10" t="e">
        <f t="shared" ca="1" si="141"/>
        <v>#REF!</v>
      </c>
      <c r="P661" s="2" t="e">
        <f t="shared" ca="1" si="142"/>
        <v>#REF!</v>
      </c>
      <c r="R661" s="1" t="str">
        <f t="shared" si="143"/>
        <v/>
      </c>
      <c r="S661" s="2" t="e">
        <f t="shared" ca="1" si="144"/>
        <v>#REF!</v>
      </c>
    </row>
    <row r="662" spans="4:19" x14ac:dyDescent="0.2">
      <c r="D662" s="13" t="str">
        <f>IF(B662&lt;&gt;"",TRUNC(B662-Analyse!$AP$8,2),"")</f>
        <v/>
      </c>
      <c r="F662" s="1" t="str">
        <f t="shared" si="145"/>
        <v/>
      </c>
      <c r="G662" s="12" t="str">
        <f ca="1">IF(F662&lt;&gt;"",ROW($D$5)+MATCH(F662,INDIRECT(Analyse!$AR$8):INDIRECT(Analyse!$AS$8)),"")</f>
        <v/>
      </c>
      <c r="H662" s="1" t="str">
        <f t="shared" ca="1" si="134"/>
        <v/>
      </c>
      <c r="I662" s="1" t="e">
        <f t="shared" ca="1" si="135"/>
        <v>#VALUE!</v>
      </c>
      <c r="J662" s="1" t="str">
        <f t="shared" ca="1" si="136"/>
        <v>C</v>
      </c>
      <c r="K662" s="1" t="e">
        <f t="shared" ca="1" si="137"/>
        <v>#VALUE!</v>
      </c>
      <c r="L662" s="10" t="e">
        <f t="shared" ca="1" si="138"/>
        <v>#REF!</v>
      </c>
      <c r="M662" s="10" t="e">
        <f t="shared" ca="1" si="139"/>
        <v>#REF!</v>
      </c>
      <c r="N662" s="2" t="e">
        <f t="shared" ca="1" si="140"/>
        <v>#REF!</v>
      </c>
      <c r="O662" s="10" t="e">
        <f t="shared" ca="1" si="141"/>
        <v>#REF!</v>
      </c>
      <c r="P662" s="2" t="e">
        <f t="shared" ca="1" si="142"/>
        <v>#REF!</v>
      </c>
      <c r="R662" s="1" t="str">
        <f t="shared" si="143"/>
        <v/>
      </c>
      <c r="S662" s="2" t="e">
        <f t="shared" ca="1" si="144"/>
        <v>#REF!</v>
      </c>
    </row>
    <row r="663" spans="4:19" x14ac:dyDescent="0.2">
      <c r="D663" s="13" t="str">
        <f>IF(B663&lt;&gt;"",TRUNC(B663-Analyse!$AP$8,2),"")</f>
        <v/>
      </c>
      <c r="F663" s="1" t="str">
        <f t="shared" si="145"/>
        <v/>
      </c>
      <c r="G663" s="12" t="str">
        <f ca="1">IF(F663&lt;&gt;"",ROW($D$5)+MATCH(F663,INDIRECT(Analyse!$AR$8):INDIRECT(Analyse!$AS$8)),"")</f>
        <v/>
      </c>
      <c r="H663" s="1" t="str">
        <f t="shared" ca="1" si="134"/>
        <v/>
      </c>
      <c r="I663" s="1" t="e">
        <f t="shared" ca="1" si="135"/>
        <v>#VALUE!</v>
      </c>
      <c r="J663" s="1" t="str">
        <f t="shared" ca="1" si="136"/>
        <v>C</v>
      </c>
      <c r="K663" s="1" t="e">
        <f t="shared" ca="1" si="137"/>
        <v>#VALUE!</v>
      </c>
      <c r="L663" s="10" t="e">
        <f t="shared" ca="1" si="138"/>
        <v>#REF!</v>
      </c>
      <c r="M663" s="10" t="e">
        <f t="shared" ca="1" si="139"/>
        <v>#REF!</v>
      </c>
      <c r="N663" s="2" t="e">
        <f t="shared" ca="1" si="140"/>
        <v>#REF!</v>
      </c>
      <c r="O663" s="10" t="e">
        <f t="shared" ca="1" si="141"/>
        <v>#REF!</v>
      </c>
      <c r="P663" s="2" t="e">
        <f t="shared" ca="1" si="142"/>
        <v>#REF!</v>
      </c>
      <c r="R663" s="1" t="str">
        <f t="shared" si="143"/>
        <v/>
      </c>
      <c r="S663" s="2" t="e">
        <f t="shared" ca="1" si="144"/>
        <v>#REF!</v>
      </c>
    </row>
    <row r="664" spans="4:19" x14ac:dyDescent="0.2">
      <c r="D664" s="13" t="str">
        <f>IF(B664&lt;&gt;"",TRUNC(B664-Analyse!$AP$8,2),"")</f>
        <v/>
      </c>
      <c r="F664" s="1" t="str">
        <f t="shared" si="145"/>
        <v/>
      </c>
      <c r="G664" s="12" t="str">
        <f ca="1">IF(F664&lt;&gt;"",ROW($D$5)+MATCH(F664,INDIRECT(Analyse!$AR$8):INDIRECT(Analyse!$AS$8)),"")</f>
        <v/>
      </c>
      <c r="H664" s="1" t="str">
        <f t="shared" ca="1" si="134"/>
        <v/>
      </c>
      <c r="I664" s="1" t="e">
        <f t="shared" ca="1" si="135"/>
        <v>#VALUE!</v>
      </c>
      <c r="J664" s="1" t="str">
        <f t="shared" ca="1" si="136"/>
        <v>C</v>
      </c>
      <c r="K664" s="1" t="e">
        <f t="shared" ca="1" si="137"/>
        <v>#VALUE!</v>
      </c>
      <c r="L664" s="10" t="e">
        <f t="shared" ca="1" si="138"/>
        <v>#REF!</v>
      </c>
      <c r="M664" s="10" t="e">
        <f t="shared" ca="1" si="139"/>
        <v>#REF!</v>
      </c>
      <c r="N664" s="2" t="e">
        <f t="shared" ca="1" si="140"/>
        <v>#REF!</v>
      </c>
      <c r="O664" s="10" t="e">
        <f t="shared" ca="1" si="141"/>
        <v>#REF!</v>
      </c>
      <c r="P664" s="2" t="e">
        <f t="shared" ca="1" si="142"/>
        <v>#REF!</v>
      </c>
      <c r="R664" s="1" t="str">
        <f t="shared" si="143"/>
        <v/>
      </c>
      <c r="S664" s="2" t="e">
        <f t="shared" ca="1" si="144"/>
        <v>#REF!</v>
      </c>
    </row>
    <row r="665" spans="4:19" x14ac:dyDescent="0.2">
      <c r="D665" s="13" t="str">
        <f>IF(B665&lt;&gt;"",TRUNC(B665-Analyse!$AP$8,2),"")</f>
        <v/>
      </c>
      <c r="F665" s="1" t="str">
        <f t="shared" si="145"/>
        <v/>
      </c>
      <c r="G665" s="12" t="str">
        <f ca="1">IF(F665&lt;&gt;"",ROW($D$5)+MATCH(F665,INDIRECT(Analyse!$AR$8):INDIRECT(Analyse!$AS$8)),"")</f>
        <v/>
      </c>
      <c r="H665" s="1" t="str">
        <f t="shared" ca="1" si="134"/>
        <v/>
      </c>
      <c r="I665" s="1" t="e">
        <f t="shared" ca="1" si="135"/>
        <v>#VALUE!</v>
      </c>
      <c r="J665" s="1" t="str">
        <f t="shared" ca="1" si="136"/>
        <v>C</v>
      </c>
      <c r="K665" s="1" t="e">
        <f t="shared" ca="1" si="137"/>
        <v>#VALUE!</v>
      </c>
      <c r="L665" s="10" t="e">
        <f t="shared" ca="1" si="138"/>
        <v>#REF!</v>
      </c>
      <c r="M665" s="10" t="e">
        <f t="shared" ca="1" si="139"/>
        <v>#REF!</v>
      </c>
      <c r="N665" s="2" t="e">
        <f t="shared" ca="1" si="140"/>
        <v>#REF!</v>
      </c>
      <c r="O665" s="10" t="e">
        <f t="shared" ca="1" si="141"/>
        <v>#REF!</v>
      </c>
      <c r="P665" s="2" t="e">
        <f t="shared" ca="1" si="142"/>
        <v>#REF!</v>
      </c>
      <c r="R665" s="1" t="str">
        <f t="shared" si="143"/>
        <v/>
      </c>
      <c r="S665" s="2" t="e">
        <f t="shared" ca="1" si="144"/>
        <v>#REF!</v>
      </c>
    </row>
    <row r="666" spans="4:19" x14ac:dyDescent="0.2">
      <c r="D666" s="13" t="str">
        <f>IF(B666&lt;&gt;"",TRUNC(B666-Analyse!$AP$8,2),"")</f>
        <v/>
      </c>
      <c r="F666" s="1" t="str">
        <f t="shared" si="145"/>
        <v/>
      </c>
      <c r="G666" s="12" t="str">
        <f ca="1">IF(F666&lt;&gt;"",ROW($D$5)+MATCH(F666,INDIRECT(Analyse!$AR$8):INDIRECT(Analyse!$AS$8)),"")</f>
        <v/>
      </c>
      <c r="H666" s="1" t="str">
        <f t="shared" ca="1" si="134"/>
        <v/>
      </c>
      <c r="I666" s="1" t="e">
        <f t="shared" ca="1" si="135"/>
        <v>#VALUE!</v>
      </c>
      <c r="J666" s="1" t="str">
        <f t="shared" ca="1" si="136"/>
        <v>C</v>
      </c>
      <c r="K666" s="1" t="e">
        <f t="shared" ca="1" si="137"/>
        <v>#VALUE!</v>
      </c>
      <c r="L666" s="10" t="e">
        <f t="shared" ca="1" si="138"/>
        <v>#REF!</v>
      </c>
      <c r="M666" s="10" t="e">
        <f t="shared" ca="1" si="139"/>
        <v>#REF!</v>
      </c>
      <c r="N666" s="2" t="e">
        <f t="shared" ca="1" si="140"/>
        <v>#REF!</v>
      </c>
      <c r="O666" s="10" t="e">
        <f t="shared" ca="1" si="141"/>
        <v>#REF!</v>
      </c>
      <c r="P666" s="2" t="e">
        <f t="shared" ca="1" si="142"/>
        <v>#REF!</v>
      </c>
      <c r="R666" s="1" t="str">
        <f t="shared" si="143"/>
        <v/>
      </c>
      <c r="S666" s="2" t="e">
        <f t="shared" ca="1" si="144"/>
        <v>#REF!</v>
      </c>
    </row>
    <row r="667" spans="4:19" x14ac:dyDescent="0.2">
      <c r="D667" s="13" t="str">
        <f>IF(B667&lt;&gt;"",TRUNC(B667-Analyse!$AP$8,2),"")</f>
        <v/>
      </c>
      <c r="F667" s="1" t="str">
        <f t="shared" si="145"/>
        <v/>
      </c>
      <c r="G667" s="12" t="str">
        <f ca="1">IF(F667&lt;&gt;"",ROW($D$5)+MATCH(F667,INDIRECT(Analyse!$AR$8):INDIRECT(Analyse!$AS$8)),"")</f>
        <v/>
      </c>
      <c r="H667" s="1" t="str">
        <f t="shared" ca="1" si="134"/>
        <v/>
      </c>
      <c r="I667" s="1" t="e">
        <f t="shared" ca="1" si="135"/>
        <v>#VALUE!</v>
      </c>
      <c r="J667" s="1" t="str">
        <f t="shared" ca="1" si="136"/>
        <v>C</v>
      </c>
      <c r="K667" s="1" t="e">
        <f t="shared" ca="1" si="137"/>
        <v>#VALUE!</v>
      </c>
      <c r="L667" s="10" t="e">
        <f t="shared" ca="1" si="138"/>
        <v>#REF!</v>
      </c>
      <c r="M667" s="10" t="e">
        <f t="shared" ca="1" si="139"/>
        <v>#REF!</v>
      </c>
      <c r="N667" s="2" t="e">
        <f t="shared" ca="1" si="140"/>
        <v>#REF!</v>
      </c>
      <c r="O667" s="10" t="e">
        <f t="shared" ca="1" si="141"/>
        <v>#REF!</v>
      </c>
      <c r="P667" s="2" t="e">
        <f t="shared" ca="1" si="142"/>
        <v>#REF!</v>
      </c>
      <c r="R667" s="1" t="str">
        <f t="shared" si="143"/>
        <v/>
      </c>
      <c r="S667" s="2" t="e">
        <f t="shared" ca="1" si="144"/>
        <v>#REF!</v>
      </c>
    </row>
    <row r="668" spans="4:19" x14ac:dyDescent="0.2">
      <c r="D668" s="13" t="str">
        <f>IF(B668&lt;&gt;"",TRUNC(B668-Analyse!$AP$8,2),"")</f>
        <v/>
      </c>
      <c r="F668" s="1" t="str">
        <f t="shared" si="145"/>
        <v/>
      </c>
      <c r="G668" s="12" t="str">
        <f ca="1">IF(F668&lt;&gt;"",ROW($D$5)+MATCH(F668,INDIRECT(Analyse!$AR$8):INDIRECT(Analyse!$AS$8)),"")</f>
        <v/>
      </c>
      <c r="H668" s="1" t="str">
        <f t="shared" ca="1" si="134"/>
        <v/>
      </c>
      <c r="I668" s="1" t="e">
        <f t="shared" ca="1" si="135"/>
        <v>#VALUE!</v>
      </c>
      <c r="J668" s="1" t="str">
        <f t="shared" ca="1" si="136"/>
        <v>C</v>
      </c>
      <c r="K668" s="1" t="e">
        <f t="shared" ca="1" si="137"/>
        <v>#VALUE!</v>
      </c>
      <c r="L668" s="10" t="e">
        <f t="shared" ca="1" si="138"/>
        <v>#REF!</v>
      </c>
      <c r="M668" s="10" t="e">
        <f t="shared" ca="1" si="139"/>
        <v>#REF!</v>
      </c>
      <c r="N668" s="2" t="e">
        <f t="shared" ca="1" si="140"/>
        <v>#REF!</v>
      </c>
      <c r="O668" s="10" t="e">
        <f t="shared" ca="1" si="141"/>
        <v>#REF!</v>
      </c>
      <c r="P668" s="2" t="e">
        <f t="shared" ca="1" si="142"/>
        <v>#REF!</v>
      </c>
      <c r="R668" s="1" t="str">
        <f t="shared" si="143"/>
        <v/>
      </c>
      <c r="S668" s="2" t="e">
        <f t="shared" ca="1" si="144"/>
        <v>#REF!</v>
      </c>
    </row>
    <row r="669" spans="4:19" x14ac:dyDescent="0.2">
      <c r="D669" s="13" t="str">
        <f>IF(B669&lt;&gt;"",TRUNC(B669-Analyse!$AP$8,2),"")</f>
        <v/>
      </c>
      <c r="F669" s="1" t="str">
        <f t="shared" si="145"/>
        <v/>
      </c>
      <c r="G669" s="12" t="str">
        <f ca="1">IF(F669&lt;&gt;"",ROW($D$5)+MATCH(F669,INDIRECT(Analyse!$AR$8):INDIRECT(Analyse!$AS$8)),"")</f>
        <v/>
      </c>
      <c r="H669" s="1" t="str">
        <f t="shared" ca="1" si="134"/>
        <v/>
      </c>
      <c r="I669" s="1" t="e">
        <f t="shared" ca="1" si="135"/>
        <v>#VALUE!</v>
      </c>
      <c r="J669" s="1" t="str">
        <f t="shared" ca="1" si="136"/>
        <v>C</v>
      </c>
      <c r="K669" s="1" t="e">
        <f t="shared" ca="1" si="137"/>
        <v>#VALUE!</v>
      </c>
      <c r="L669" s="10" t="e">
        <f t="shared" ca="1" si="138"/>
        <v>#REF!</v>
      </c>
      <c r="M669" s="10" t="e">
        <f t="shared" ca="1" si="139"/>
        <v>#REF!</v>
      </c>
      <c r="N669" s="2" t="e">
        <f t="shared" ca="1" si="140"/>
        <v>#REF!</v>
      </c>
      <c r="O669" s="10" t="e">
        <f t="shared" ca="1" si="141"/>
        <v>#REF!</v>
      </c>
      <c r="P669" s="2" t="e">
        <f t="shared" ca="1" si="142"/>
        <v>#REF!</v>
      </c>
      <c r="R669" s="1" t="str">
        <f t="shared" si="143"/>
        <v/>
      </c>
      <c r="S669" s="2" t="e">
        <f t="shared" ca="1" si="144"/>
        <v>#REF!</v>
      </c>
    </row>
    <row r="670" spans="4:19" x14ac:dyDescent="0.2">
      <c r="D670" s="13" t="str">
        <f>IF(B670&lt;&gt;"",TRUNC(B670-Analyse!$AP$8,2),"")</f>
        <v/>
      </c>
      <c r="F670" s="1" t="str">
        <f t="shared" si="145"/>
        <v/>
      </c>
      <c r="G670" s="12" t="str">
        <f ca="1">IF(F670&lt;&gt;"",ROW($D$5)+MATCH(F670,INDIRECT(Analyse!$AR$8):INDIRECT(Analyse!$AS$8)),"")</f>
        <v/>
      </c>
      <c r="H670" s="1" t="str">
        <f t="shared" ca="1" si="134"/>
        <v/>
      </c>
      <c r="I670" s="1" t="e">
        <f t="shared" ca="1" si="135"/>
        <v>#VALUE!</v>
      </c>
      <c r="J670" s="1" t="str">
        <f t="shared" ca="1" si="136"/>
        <v>C</v>
      </c>
      <c r="K670" s="1" t="e">
        <f t="shared" ca="1" si="137"/>
        <v>#VALUE!</v>
      </c>
      <c r="L670" s="10" t="e">
        <f t="shared" ca="1" si="138"/>
        <v>#REF!</v>
      </c>
      <c r="M670" s="10" t="e">
        <f t="shared" ca="1" si="139"/>
        <v>#REF!</v>
      </c>
      <c r="N670" s="2" t="e">
        <f t="shared" ca="1" si="140"/>
        <v>#REF!</v>
      </c>
      <c r="O670" s="10" t="e">
        <f t="shared" ca="1" si="141"/>
        <v>#REF!</v>
      </c>
      <c r="P670" s="2" t="e">
        <f t="shared" ca="1" si="142"/>
        <v>#REF!</v>
      </c>
      <c r="R670" s="1" t="str">
        <f t="shared" si="143"/>
        <v/>
      </c>
      <c r="S670" s="2" t="e">
        <f t="shared" ca="1" si="144"/>
        <v>#REF!</v>
      </c>
    </row>
    <row r="671" spans="4:19" x14ac:dyDescent="0.2">
      <c r="D671" s="13" t="str">
        <f>IF(B671&lt;&gt;"",TRUNC(B671-Analyse!$AP$8,2),"")</f>
        <v/>
      </c>
      <c r="F671" s="1" t="str">
        <f t="shared" si="145"/>
        <v/>
      </c>
      <c r="G671" s="12" t="str">
        <f ca="1">IF(F671&lt;&gt;"",ROW($D$5)+MATCH(F671,INDIRECT(Analyse!$AR$8):INDIRECT(Analyse!$AS$8)),"")</f>
        <v/>
      </c>
      <c r="H671" s="1" t="str">
        <f t="shared" ca="1" si="134"/>
        <v/>
      </c>
      <c r="I671" s="1" t="e">
        <f t="shared" ca="1" si="135"/>
        <v>#VALUE!</v>
      </c>
      <c r="J671" s="1" t="str">
        <f t="shared" ca="1" si="136"/>
        <v>C</v>
      </c>
      <c r="K671" s="1" t="e">
        <f t="shared" ca="1" si="137"/>
        <v>#VALUE!</v>
      </c>
      <c r="L671" s="10" t="e">
        <f t="shared" ca="1" si="138"/>
        <v>#REF!</v>
      </c>
      <c r="M671" s="10" t="e">
        <f t="shared" ca="1" si="139"/>
        <v>#REF!</v>
      </c>
      <c r="N671" s="2" t="e">
        <f t="shared" ca="1" si="140"/>
        <v>#REF!</v>
      </c>
      <c r="O671" s="10" t="e">
        <f t="shared" ca="1" si="141"/>
        <v>#REF!</v>
      </c>
      <c r="P671" s="2" t="e">
        <f t="shared" ca="1" si="142"/>
        <v>#REF!</v>
      </c>
      <c r="R671" s="1" t="str">
        <f t="shared" si="143"/>
        <v/>
      </c>
      <c r="S671" s="2" t="e">
        <f t="shared" ca="1" si="144"/>
        <v>#REF!</v>
      </c>
    </row>
    <row r="672" spans="4:19" x14ac:dyDescent="0.2">
      <c r="D672" s="13" t="str">
        <f>IF(B672&lt;&gt;"",TRUNC(B672-Analyse!$AP$8,2),"")</f>
        <v/>
      </c>
      <c r="F672" s="1" t="str">
        <f t="shared" si="145"/>
        <v/>
      </c>
      <c r="G672" s="12" t="str">
        <f ca="1">IF(F672&lt;&gt;"",ROW($D$5)+MATCH(F672,INDIRECT(Analyse!$AR$8):INDIRECT(Analyse!$AS$8)),"")</f>
        <v/>
      </c>
      <c r="H672" s="1" t="str">
        <f t="shared" ca="1" si="134"/>
        <v/>
      </c>
      <c r="I672" s="1" t="e">
        <f t="shared" ca="1" si="135"/>
        <v>#VALUE!</v>
      </c>
      <c r="J672" s="1" t="str">
        <f t="shared" ca="1" si="136"/>
        <v>C</v>
      </c>
      <c r="K672" s="1" t="e">
        <f t="shared" ca="1" si="137"/>
        <v>#VALUE!</v>
      </c>
      <c r="L672" s="10" t="e">
        <f t="shared" ca="1" si="138"/>
        <v>#REF!</v>
      </c>
      <c r="M672" s="10" t="e">
        <f t="shared" ca="1" si="139"/>
        <v>#REF!</v>
      </c>
      <c r="N672" s="2" t="e">
        <f t="shared" ca="1" si="140"/>
        <v>#REF!</v>
      </c>
      <c r="O672" s="10" t="e">
        <f t="shared" ca="1" si="141"/>
        <v>#REF!</v>
      </c>
      <c r="P672" s="2" t="e">
        <f t="shared" ca="1" si="142"/>
        <v>#REF!</v>
      </c>
      <c r="R672" s="1" t="str">
        <f t="shared" si="143"/>
        <v/>
      </c>
      <c r="S672" s="2" t="e">
        <f t="shared" ca="1" si="144"/>
        <v>#REF!</v>
      </c>
    </row>
    <row r="673" spans="4:19" x14ac:dyDescent="0.2">
      <c r="D673" s="13" t="str">
        <f>IF(B673&lt;&gt;"",TRUNC(B673-Analyse!$AP$8,2),"")</f>
        <v/>
      </c>
      <c r="F673" s="1" t="str">
        <f t="shared" si="145"/>
        <v/>
      </c>
      <c r="G673" s="12" t="str">
        <f ca="1">IF(F673&lt;&gt;"",ROW($D$5)+MATCH(F673,INDIRECT(Analyse!$AR$8):INDIRECT(Analyse!$AS$8)),"")</f>
        <v/>
      </c>
      <c r="H673" s="1" t="str">
        <f t="shared" ca="1" si="134"/>
        <v/>
      </c>
      <c r="I673" s="1" t="e">
        <f t="shared" ca="1" si="135"/>
        <v>#VALUE!</v>
      </c>
      <c r="J673" s="1" t="str">
        <f t="shared" ca="1" si="136"/>
        <v>C</v>
      </c>
      <c r="K673" s="1" t="e">
        <f t="shared" ca="1" si="137"/>
        <v>#VALUE!</v>
      </c>
      <c r="L673" s="10" t="e">
        <f t="shared" ca="1" si="138"/>
        <v>#REF!</v>
      </c>
      <c r="M673" s="10" t="e">
        <f t="shared" ca="1" si="139"/>
        <v>#REF!</v>
      </c>
      <c r="N673" s="2" t="e">
        <f t="shared" ca="1" si="140"/>
        <v>#REF!</v>
      </c>
      <c r="O673" s="10" t="e">
        <f t="shared" ca="1" si="141"/>
        <v>#REF!</v>
      </c>
      <c r="P673" s="2" t="e">
        <f t="shared" ca="1" si="142"/>
        <v>#REF!</v>
      </c>
      <c r="R673" s="1" t="str">
        <f t="shared" si="143"/>
        <v/>
      </c>
      <c r="S673" s="2" t="e">
        <f t="shared" ca="1" si="144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W1" workbookViewId="0">
      <selection activeCell="W5" sqref="W5"/>
    </sheetView>
  </sheetViews>
  <sheetFormatPr baseColWidth="10" defaultRowHeight="16" x14ac:dyDescent="0.2"/>
  <cols>
    <col min="3" max="3" width="7.5" bestFit="1" customWidth="1"/>
    <col min="4" max="4" width="5" customWidth="1"/>
    <col min="5" max="5" width="7.83203125" bestFit="1" customWidth="1"/>
    <col min="6" max="6" width="8.6640625" bestFit="1" customWidth="1"/>
    <col min="7" max="7" width="7.6640625" bestFit="1" customWidth="1"/>
    <col min="8" max="8" width="14" bestFit="1" customWidth="1"/>
    <col min="9" max="10" width="14" customWidth="1"/>
    <col min="11" max="11" width="16.1640625" bestFit="1" customWidth="1"/>
    <col min="12" max="14" width="16.1640625" customWidth="1"/>
    <col min="15" max="15" width="6.33203125" bestFit="1" customWidth="1"/>
    <col min="16" max="16" width="6.83203125" bestFit="1" customWidth="1"/>
    <col min="18" max="18" width="10.33203125" bestFit="1" customWidth="1"/>
    <col min="19" max="20" width="15" bestFit="1" customWidth="1"/>
    <col min="21" max="21" width="11.83203125" bestFit="1" customWidth="1"/>
    <col min="22" max="22" width="10.83203125" bestFit="1" customWidth="1"/>
    <col min="23" max="23" width="15" bestFit="1" customWidth="1"/>
    <col min="24" max="24" width="15.1640625" bestFit="1" customWidth="1"/>
    <col min="25" max="25" width="15" bestFit="1" customWidth="1"/>
    <col min="26" max="27" width="14" bestFit="1" customWidth="1"/>
    <col min="28" max="32" width="14" customWidth="1"/>
    <col min="34" max="35" width="15" bestFit="1" customWidth="1"/>
    <col min="36" max="37" width="15.1640625" bestFit="1" customWidth="1"/>
    <col min="38" max="38" width="15" bestFit="1" customWidth="1"/>
    <col min="39" max="39" width="12.1640625" bestFit="1" customWidth="1"/>
    <col min="42" max="42" width="12.83203125" bestFit="1" customWidth="1"/>
    <col min="43" max="43" width="12.83203125" customWidth="1"/>
    <col min="44" max="44" width="13.1640625" bestFit="1" customWidth="1"/>
    <col min="45" max="45" width="27.1640625" bestFit="1" customWidth="1"/>
    <col min="46" max="46" width="16" bestFit="1" customWidth="1"/>
  </cols>
  <sheetData>
    <row r="1" spans="1:46" x14ac:dyDescent="0.2">
      <c r="A1" s="14" t="s">
        <v>68</v>
      </c>
      <c r="B1" t="s">
        <v>57</v>
      </c>
      <c r="C1" t="s">
        <v>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5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46" x14ac:dyDescent="0.2">
      <c r="A2" t="s">
        <v>82</v>
      </c>
    </row>
    <row r="4" spans="1:46" x14ac:dyDescent="0.2">
      <c r="B4" t="s">
        <v>11</v>
      </c>
      <c r="C4" s="17" t="s">
        <v>38</v>
      </c>
      <c r="D4" s="17"/>
      <c r="E4" s="17"/>
      <c r="F4" s="17"/>
      <c r="G4" s="17"/>
      <c r="H4" s="17"/>
      <c r="I4" s="17"/>
      <c r="J4" s="17"/>
      <c r="K4" s="17"/>
      <c r="L4" s="4"/>
      <c r="M4" s="4"/>
      <c r="N4" s="4"/>
      <c r="O4" t="s">
        <v>14</v>
      </c>
      <c r="P4" t="s">
        <v>17</v>
      </c>
      <c r="Q4" t="s">
        <v>20</v>
      </c>
      <c r="R4" t="s">
        <v>21</v>
      </c>
      <c r="S4" t="s">
        <v>23</v>
      </c>
      <c r="U4" t="s">
        <v>26</v>
      </c>
      <c r="V4" t="s">
        <v>27</v>
      </c>
      <c r="W4" t="s">
        <v>40</v>
      </c>
      <c r="Y4" t="s">
        <v>41</v>
      </c>
      <c r="AQ4" t="s">
        <v>52</v>
      </c>
    </row>
    <row r="5" spans="1:46" x14ac:dyDescent="0.2">
      <c r="B5" s="3"/>
      <c r="C5" s="8" t="s">
        <v>28</v>
      </c>
      <c r="D5" s="5" t="s">
        <v>19</v>
      </c>
      <c r="E5" s="5" t="s">
        <v>29</v>
      </c>
      <c r="F5" s="8" t="s">
        <v>15</v>
      </c>
      <c r="G5" t="s">
        <v>16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P5" t="s">
        <v>18</v>
      </c>
      <c r="R5" t="s">
        <v>22</v>
      </c>
      <c r="S5" t="s">
        <v>24</v>
      </c>
      <c r="T5" t="s">
        <v>25</v>
      </c>
      <c r="W5" t="s">
        <v>30</v>
      </c>
      <c r="X5" t="s">
        <v>39</v>
      </c>
      <c r="Y5" t="s">
        <v>42</v>
      </c>
      <c r="Z5" t="s">
        <v>90</v>
      </c>
      <c r="AA5" t="s">
        <v>91</v>
      </c>
      <c r="AB5" t="s">
        <v>92</v>
      </c>
      <c r="AC5" t="s">
        <v>93</v>
      </c>
      <c r="AD5" t="s">
        <v>44</v>
      </c>
      <c r="AE5" t="s">
        <v>6</v>
      </c>
      <c r="AF5" t="s">
        <v>24</v>
      </c>
      <c r="AG5" t="s">
        <v>43</v>
      </c>
      <c r="AH5" t="s">
        <v>90</v>
      </c>
      <c r="AI5" t="s">
        <v>91</v>
      </c>
      <c r="AJ5" t="s">
        <v>92</v>
      </c>
      <c r="AK5" t="s">
        <v>93</v>
      </c>
      <c r="AL5" t="s">
        <v>44</v>
      </c>
      <c r="AM5" t="s">
        <v>6</v>
      </c>
      <c r="AN5" t="s">
        <v>24</v>
      </c>
      <c r="AO5" t="s">
        <v>84</v>
      </c>
      <c r="AP5" t="s">
        <v>45</v>
      </c>
      <c r="AQ5" t="s">
        <v>55</v>
      </c>
      <c r="AR5" t="s">
        <v>53</v>
      </c>
      <c r="AS5" t="s">
        <v>54</v>
      </c>
      <c r="AT5" t="s">
        <v>46</v>
      </c>
    </row>
    <row r="6" spans="1:46" x14ac:dyDescent="0.2">
      <c r="B6" s="7" t="s">
        <v>12</v>
      </c>
      <c r="C6" s="9" t="s">
        <v>13</v>
      </c>
      <c r="D6" s="6">
        <f>IF(C6&lt;&gt;"",MATCH(C6,$B$1:$AA$1),"")</f>
        <v>2</v>
      </c>
      <c r="E6" s="6" t="str">
        <f>MID("ABCDEFGHIJKLMNOPQRSTUVWXYZ",$D6+1,1)</f>
        <v>C</v>
      </c>
      <c r="F6" s="5">
        <v>5</v>
      </c>
      <c r="G6">
        <v>2000</v>
      </c>
      <c r="H6" t="str">
        <f>$B6&amp;"!"&amp;$C6&amp;F6</f>
        <v>Data_Prof1!B5</v>
      </c>
      <c r="I6" t="str">
        <f>$B6&amp;"!"&amp;$E6&amp;F6</f>
        <v>Data_Prof1!C5</v>
      </c>
      <c r="J6" t="str">
        <f>$B6&amp;"!"&amp;$C6&amp;TEXT(F6+1,"0")</f>
        <v>Data_Prof1!B6</v>
      </c>
      <c r="K6" t="str">
        <f>$B6&amp;"!"&amp;$C6&amp;G6</f>
        <v>Data_Prof1!B2000</v>
      </c>
      <c r="L6" t="str">
        <f ca="1">$B6&amp;"!"&amp;$C6&amp;TEXT($F6+$O6-1,"0")</f>
        <v>Data_Prof1!B213</v>
      </c>
      <c r="M6" t="str">
        <f ca="1">$B6&amp;"!"&amp;$E6&amp;TEXT(F6+O6-1,"0")</f>
        <v>Data_Prof1!C213</v>
      </c>
      <c r="N6" t="str">
        <f ca="1">$B6&amp;"!"&amp;$C6&amp;TEXT(F6+O6-2,"0")</f>
        <v>Data_Prof1!B212</v>
      </c>
      <c r="O6">
        <f ca="1">COUNT(INDIRECT(H6):INDIRECT(K6))</f>
        <v>209</v>
      </c>
      <c r="P6">
        <f ca="1">ROUND(O6/2,0) + F6</f>
        <v>110</v>
      </c>
      <c r="Q6">
        <f t="array" aca="1" ref="Q6" ca="1">MIN(INDIRECT(J6):INDIRECT(L6)-INDIRECT(H6):INDIRECT(N6))</f>
        <v>7.9999999999999849E-2</v>
      </c>
      <c r="R6">
        <f t="array" aca="1" ref="R6" ca="1">MATCH(TRUE,ABS(INDIRECT(H6):INDIRECT(L6))&lt;($Q$6*0.95),0)+F6-1</f>
        <v>108</v>
      </c>
      <c r="S6" t="str">
        <f ca="1">$B6&amp;"!"&amp;MID("ABCDEFGHIJKLMNOPQRSTUVWXYZ",$D6,1)&amp;$R6</f>
        <v>Data_Prof1!B108</v>
      </c>
      <c r="T6" t="str">
        <f ca="1">$B6&amp;"!"&amp;E6&amp;$R6</f>
        <v>Data_Prof1!C108</v>
      </c>
      <c r="U6">
        <f ca="1">INDIRECT(T6)</f>
        <v>68.150000000000006</v>
      </c>
      <c r="V6">
        <f ca="1">U6/2</f>
        <v>34.075000000000003</v>
      </c>
      <c r="W6" t="str">
        <f ca="1">$B6&amp;"!"&amp;$E6&amp;R6</f>
        <v>Data_Prof1!C108</v>
      </c>
      <c r="X6" t="str">
        <f ca="1">$B6&amp;"!"&amp;$C6&amp;R6</f>
        <v>Data_Prof1!B108</v>
      </c>
      <c r="Y6">
        <f ca="1">MATCH(V6,INDIRECT(I6):INDIRECT(W6))+F6</f>
        <v>55</v>
      </c>
      <c r="Z6" t="str">
        <f ca="1">$B6&amp;"!"&amp;$E6&amp;$Y6</f>
        <v>Data_Prof1!C55</v>
      </c>
      <c r="AA6" t="str">
        <f ca="1">$B6&amp;"!"&amp;$E6&amp;$Y6-1</f>
        <v>Data_Prof1!C54</v>
      </c>
      <c r="AB6" t="str">
        <f ca="1">$B6&amp;"!"&amp;$C6&amp;$Y6</f>
        <v>Data_Prof1!B55</v>
      </c>
      <c r="AC6" t="str">
        <f ca="1">$B6&amp;"!"&amp;$C6&amp;$Y6-1</f>
        <v>Data_Prof1!B54</v>
      </c>
      <c r="AD6">
        <f ca="1">(INDIRECT(AB6)-INDIRECT(AC6))/(INDIRECT(Z6)-INDIRECT(AA6))</f>
        <v>1.206272617611576E-2</v>
      </c>
      <c r="AE6">
        <f ca="1">INDIRECT(AC6)-(AD6*INDIRECT(AA6))</f>
        <v>-5.7562243667068742</v>
      </c>
      <c r="AF6">
        <f ca="1">AD6*$V6+AE6</f>
        <v>-5.3451869722557293</v>
      </c>
      <c r="AG6">
        <f ca="1">MATCH(V6,INDIRECT(W6):INDIRECT(M6),-1)+R6</f>
        <v>164</v>
      </c>
      <c r="AH6" t="str">
        <f ca="1">$B6&amp;"!"&amp;$E6&amp;$AG6</f>
        <v>Data_Prof1!C164</v>
      </c>
      <c r="AI6" t="str">
        <f ca="1">$B6&amp;"!"&amp;$E6&amp;$AG6-1</f>
        <v>Data_Prof1!C163</v>
      </c>
      <c r="AJ6" t="str">
        <f ca="1">$B6&amp;"!"&amp;$C6&amp;$AG6</f>
        <v>Data_Prof1!B164</v>
      </c>
      <c r="AK6" t="str">
        <f ca="1">$B6&amp;"!"&amp;$C6&amp;$AG6-1</f>
        <v>Data_Prof1!B163</v>
      </c>
      <c r="AL6">
        <f ca="1">(INDIRECT(AJ6)-INDIRECT(AK6))/(INDIRECT(AH6)-INDIRECT(AI6))</f>
        <v>-1.2062726176115868E-2</v>
      </c>
      <c r="AM6">
        <f ca="1">INDIRECT(AK6)-(AL6*INDIRECT(AI6))</f>
        <v>5.9762243667068784</v>
      </c>
      <c r="AN6">
        <f ca="1">AL6*$V6+AM6</f>
        <v>5.5651869722557299</v>
      </c>
      <c r="AO6">
        <f ca="1">AN6-AF6</f>
        <v>10.910373944511459</v>
      </c>
      <c r="AP6">
        <f ca="1">AN6-(AO6)/2</f>
        <v>0.11000000000000032</v>
      </c>
      <c r="AQ6" s="6" t="str">
        <f>MID("ABCDEFGHIJKLMNOPQRSTUVWXYZ",$D6+2,1)</f>
        <v>D</v>
      </c>
      <c r="AR6" t="str">
        <f>$B6&amp;"!"&amp;$AQ6&amp;F6</f>
        <v>Data_Prof1!D5</v>
      </c>
      <c r="AS6" t="str">
        <f ca="1">$B6&amp;"!"&amp;$AQ6&amp;TEXT($F6+$O6-1,"0")</f>
        <v>Data_Prof1!D213</v>
      </c>
      <c r="AT6">
        <f ca="1">-1*TRUNC(MIN(ABS(INDIRECT(AR6)),ABS(INDIRECT(AS6))),1)</f>
        <v>-10.4</v>
      </c>
    </row>
    <row r="7" spans="1:46" x14ac:dyDescent="0.2">
      <c r="B7" s="7" t="s">
        <v>56</v>
      </c>
      <c r="C7" s="9" t="s">
        <v>13</v>
      </c>
      <c r="D7" s="6">
        <f>IF(C7&lt;&gt;"",MATCH(C7,$B$1:$AA$1),"")</f>
        <v>2</v>
      </c>
      <c r="E7" s="6" t="str">
        <f>MID("ABCDEFGHIJKLMNOPQRSTUVWXYZ",$D7+1,1)</f>
        <v>C</v>
      </c>
      <c r="F7" s="5">
        <v>5</v>
      </c>
      <c r="G7">
        <v>2000</v>
      </c>
      <c r="H7" t="str">
        <f>$B7&amp;"!"&amp;$C7&amp;F7</f>
        <v>Data_Prof2!B5</v>
      </c>
      <c r="I7" t="str">
        <f>$B7&amp;"!"&amp;$E7&amp;F7</f>
        <v>Data_Prof2!C5</v>
      </c>
      <c r="J7" t="str">
        <f>$B7&amp;"!"&amp;$C7&amp;TEXT(F7+1,"0")</f>
        <v>Data_Prof2!B6</v>
      </c>
      <c r="K7" t="str">
        <f>$B7&amp;"!"&amp;$C7&amp;G7</f>
        <v>Data_Prof2!B2000</v>
      </c>
      <c r="L7" t="str">
        <f ca="1">$B7&amp;"!"&amp;$C7&amp;TEXT($F7+$O7-1,"0")</f>
        <v>Data_Prof2!B233</v>
      </c>
      <c r="M7" t="str">
        <f ca="1">$B7&amp;"!"&amp;$E7&amp;TEXT(F7+O7-1,"0")</f>
        <v>Data_Prof2!C233</v>
      </c>
      <c r="N7" t="str">
        <f ca="1">$B7&amp;"!"&amp;$C7&amp;TEXT(F7+O7-2,"0")</f>
        <v>Data_Prof2!B232</v>
      </c>
      <c r="O7">
        <f ca="1">COUNT(INDIRECT(H7):INDIRECT(K7))</f>
        <v>229</v>
      </c>
      <c r="P7">
        <f ca="1">ROUND(O7/2,0) + F7</f>
        <v>120</v>
      </c>
      <c r="Q7">
        <f t="array" aca="1" ref="Q7" ca="1">MIN(INDIRECT(J7):INDIRECT(L7)-INDIRECT(H7):INDIRECT(N7))</f>
        <v>7.9999999999999627E-2</v>
      </c>
      <c r="R7">
        <f t="array" aca="1" ref="R7" ca="1">MATCH(TRUE,ABS(INDIRECT(H7):INDIRECT(L7))&lt;($Q$6*0.95),0)+F7-1</f>
        <v>118</v>
      </c>
      <c r="S7" t="str">
        <f ca="1">$B7&amp;"!"&amp;MID("ABCDEFGHIJKLMNOPQRSTUVWXYZ",$D7,1)&amp;$R7</f>
        <v>Data_Prof2!B118</v>
      </c>
      <c r="T7" t="str">
        <f ca="1">$B7&amp;"!"&amp;E7&amp;$R7</f>
        <v>Data_Prof2!C118</v>
      </c>
      <c r="U7">
        <f ca="1">INDIRECT(T7)</f>
        <v>40.42</v>
      </c>
      <c r="V7">
        <f ca="1">U7/2</f>
        <v>20.21</v>
      </c>
      <c r="W7" t="str">
        <f ca="1">$B7&amp;"!"&amp;$E7&amp;R7</f>
        <v>Data_Prof2!C118</v>
      </c>
      <c r="X7" t="str">
        <f ca="1">$B7&amp;"!"&amp;$C7&amp;R7</f>
        <v>Data_Prof2!B118</v>
      </c>
      <c r="Y7">
        <f ca="1">MATCH(V7,INDIRECT(I7):INDIRECT(W7))+F7</f>
        <v>60</v>
      </c>
      <c r="Z7" t="str">
        <f ca="1">$B7&amp;"!"&amp;$E7&amp;$Y7</f>
        <v>Data_Prof2!C60</v>
      </c>
      <c r="AA7" t="str">
        <f ca="1">$B7&amp;"!"&amp;$E7&amp;$Y7-1</f>
        <v>Data_Prof2!C59</v>
      </c>
      <c r="AB7" t="str">
        <f ca="1">$B7&amp;"!"&amp;$C7&amp;$Y7</f>
        <v>Data_Prof2!B60</v>
      </c>
      <c r="AC7" t="str">
        <f ca="1">$B7&amp;"!"&amp;$C7&amp;$Y7-1</f>
        <v>Data_Prof2!B59</v>
      </c>
      <c r="AD7">
        <f ca="1">(INDIRECT(AB7)-INDIRECT(AC7))/(INDIRECT(Z7)-INDIRECT(AA7))</f>
        <v>2.1978021978021896E-2</v>
      </c>
      <c r="AE7">
        <f ca="1">INDIRECT(AC7)-(AD7*INDIRECT(AA7))</f>
        <v>-6.3284615384615366</v>
      </c>
      <c r="AF7">
        <f ca="1">AD7*$V7+AE7</f>
        <v>-5.8842857142857143</v>
      </c>
      <c r="AG7">
        <f ca="1">MATCH(V7,INDIRECT(W7):INDIRECT(M7),-1)+R7</f>
        <v>179</v>
      </c>
      <c r="AH7" t="str">
        <f ca="1">$B7&amp;"!"&amp;$E7&amp;$AG7</f>
        <v>Data_Prof2!C179</v>
      </c>
      <c r="AI7" t="str">
        <f ca="1">$B7&amp;"!"&amp;$E7&amp;$AG7-1</f>
        <v>Data_Prof2!C178</v>
      </c>
      <c r="AJ7" t="str">
        <f ca="1">$B7&amp;"!"&amp;$C7&amp;$AG7</f>
        <v>Data_Prof2!B179</v>
      </c>
      <c r="AK7" t="str">
        <f ca="1">$B7&amp;"!"&amp;$C7&amp;$AG7-1</f>
        <v>Data_Prof2!B178</v>
      </c>
      <c r="AL7">
        <f ca="1">(INDIRECT(AJ7)-INDIRECT(AK7))/(INDIRECT(AH7)-INDIRECT(AI7))</f>
        <v>-2.1978021978022091E-2</v>
      </c>
      <c r="AM7">
        <f ca="1">INDIRECT(AK7)-(AL7*INDIRECT(AI7))</f>
        <v>6.4684615384615407</v>
      </c>
      <c r="AN7">
        <f ca="1">AL7*$V7+AM7</f>
        <v>6.024285714285714</v>
      </c>
      <c r="AO7">
        <f t="shared" ref="AO7:AO8" ca="1" si="0">AN7-AF7</f>
        <v>11.908571428571427</v>
      </c>
      <c r="AP7">
        <f t="shared" ref="AP7:AP8" ca="1" si="1">AN7-(AO7)/2</f>
        <v>7.0000000000000284E-2</v>
      </c>
      <c r="AQ7" s="6" t="str">
        <f>MID("ABCDEFGHIJKLMNOPQRSTUVWXYZ",$D7+2,1)</f>
        <v>D</v>
      </c>
      <c r="AR7" t="str">
        <f>$B7&amp;"!"&amp;$AQ7&amp;F7</f>
        <v>Data_Prof2!D5</v>
      </c>
      <c r="AS7" t="str">
        <f ca="1">$B7&amp;"!"&amp;$AQ7&amp;TEXT($F7+$O7-1,"0")</f>
        <v>Data_Prof2!D233</v>
      </c>
      <c r="AT7">
        <f ca="1">-1*TRUNC(MIN(ABS(INDIRECT(AR7)),ABS(INDIRECT(AS7))),1)</f>
        <v>-11.4</v>
      </c>
    </row>
    <row r="8" spans="1:46" x14ac:dyDescent="0.2">
      <c r="B8" s="7" t="s">
        <v>83</v>
      </c>
      <c r="C8" s="9" t="s">
        <v>13</v>
      </c>
      <c r="D8" s="6">
        <f>IF(C8&lt;&gt;"",MATCH(C8,$B$1:$AA$1),"")</f>
        <v>2</v>
      </c>
      <c r="E8" s="6" t="str">
        <f>MID("ABCDEFGHIJKLMNOPQRSTUVWXYZ",$D8+1,1)</f>
        <v>C</v>
      </c>
      <c r="F8" s="5">
        <v>5</v>
      </c>
      <c r="G8">
        <v>2000</v>
      </c>
      <c r="H8" t="str">
        <f>$B8&amp;"!"&amp;$C8&amp;F8</f>
        <v>Data_Prof3!B5</v>
      </c>
      <c r="I8" t="str">
        <f>$B8&amp;"!"&amp;$E8&amp;F8</f>
        <v>Data_Prof3!C5</v>
      </c>
      <c r="J8" t="str">
        <f>$B8&amp;"!"&amp;$C8&amp;TEXT(F8+1,"0")</f>
        <v>Data_Prof3!B6</v>
      </c>
      <c r="K8" t="str">
        <f>$B8&amp;"!"&amp;$C8&amp;G8</f>
        <v>Data_Prof3!B2000</v>
      </c>
      <c r="L8" t="str">
        <f ca="1">$B8&amp;"!"&amp;$C8&amp;TEXT($F8+$O8-1,"0")</f>
        <v>Data_Prof3!B621</v>
      </c>
      <c r="M8" t="str">
        <f ca="1">$B8&amp;"!"&amp;$E8&amp;TEXT(F8+O8-1,"0")</f>
        <v>Data_Prof3!C621</v>
      </c>
      <c r="N8" t="str">
        <f ca="1">$B8&amp;"!"&amp;$C8&amp;TEXT(F8+O8-2,"0")</f>
        <v>Data_Prof3!B620</v>
      </c>
      <c r="O8">
        <f ca="1">COUNT(INDIRECT(H8):INDIRECT(K8))</f>
        <v>617</v>
      </c>
      <c r="P8">
        <f ca="1">ROUND(O8/2,0) + F8</f>
        <v>314</v>
      </c>
      <c r="Q8">
        <f t="array" aca="1" ref="Q8" ca="1">MIN(INDIRECT(J8):INDIRECT(L8)-INDIRECT(H8):INDIRECT(N8))</f>
        <v>7.9999999999998295E-2</v>
      </c>
      <c r="R8">
        <f t="array" aca="1" ref="R8" ca="1">MATCH(TRUE,ABS(INDIRECT(H8):INDIRECT(L8))&lt;($Q$6*0.95),0)+F8-1</f>
        <v>312</v>
      </c>
      <c r="S8" t="str">
        <f ca="1">$B8&amp;"!"&amp;MID("ABCDEFGHIJKLMNOPQRSTUVWXYZ",$D8,1)&amp;$R8</f>
        <v>Data_Prof3!B312</v>
      </c>
      <c r="T8" t="str">
        <f ca="1">$B8&amp;"!"&amp;E8&amp;$R8</f>
        <v>Data_Prof3!C312</v>
      </c>
      <c r="U8">
        <f ca="1">INDIRECT(T8)</f>
        <v>48.16</v>
      </c>
      <c r="V8">
        <f ca="1">U8/2</f>
        <v>24.08</v>
      </c>
      <c r="W8" t="str">
        <f ca="1">$B8&amp;"!"&amp;$E8&amp;R8</f>
        <v>Data_Prof3!C312</v>
      </c>
      <c r="X8" t="str">
        <f ca="1">$B8&amp;"!"&amp;$C8&amp;R8</f>
        <v>Data_Prof3!B312</v>
      </c>
      <c r="Y8">
        <f ca="1">MATCH(V8,INDIRECT(I8):INDIRECT(W8))+F8</f>
        <v>74</v>
      </c>
      <c r="Z8" t="str">
        <f ca="1">$B8&amp;"!"&amp;$E8&amp;$Y8</f>
        <v>Data_Prof3!C74</v>
      </c>
      <c r="AA8" t="str">
        <f ca="1">$B8&amp;"!"&amp;$E8&amp;$Y8-1</f>
        <v>Data_Prof3!C73</v>
      </c>
      <c r="AB8" t="str">
        <f ca="1">$B8&amp;"!"&amp;$C8&amp;$Y8</f>
        <v>Data_Prof3!B74</v>
      </c>
      <c r="AC8" t="str">
        <f ca="1">$B8&amp;"!"&amp;$C8&amp;$Y8-1</f>
        <v>Data_Prof3!B73</v>
      </c>
      <c r="AD8">
        <f ca="1">(INDIRECT(AB8)-INDIRECT(AC8))/(INDIRECT(Z8)-INDIRECT(AA8))</f>
        <v>2.2222222222221748E-2</v>
      </c>
      <c r="AE8">
        <f ca="1">INDIRECT(AC8)-(AD8*INDIRECT(AA8))</f>
        <v>-24.431111111111097</v>
      </c>
      <c r="AF8">
        <f ca="1">AD8*$V8+AE8</f>
        <v>-23.895999999999997</v>
      </c>
      <c r="AG8">
        <f ca="1">MATCH(V8,INDIRECT(W8):INDIRECT(M8),-1)+R8</f>
        <v>553</v>
      </c>
      <c r="AH8" t="str">
        <f ca="1">$B8&amp;"!"&amp;$E8&amp;$AG8</f>
        <v>Data_Prof3!C553</v>
      </c>
      <c r="AI8" t="str">
        <f ca="1">$B8&amp;"!"&amp;$E8&amp;$AG8-1</f>
        <v>Data_Prof3!C552</v>
      </c>
      <c r="AJ8" t="str">
        <f ca="1">$B8&amp;"!"&amp;$C8&amp;$AG8</f>
        <v>Data_Prof3!B553</v>
      </c>
      <c r="AK8" t="str">
        <f ca="1">$B8&amp;"!"&amp;$C8&amp;$AG8-1</f>
        <v>Data_Prof3!B552</v>
      </c>
      <c r="AL8">
        <f ca="1">(INDIRECT(AJ8)-INDIRECT(AK8))/(INDIRECT(AH8)-INDIRECT(AI8))</f>
        <v>-2.2222222222222539E-2</v>
      </c>
      <c r="AM8">
        <f ca="1">INDIRECT(AK8)-(AL8*INDIRECT(AI8))</f>
        <v>24.631111111111121</v>
      </c>
      <c r="AN8">
        <f ca="1">AL8*$V8+AM8</f>
        <v>24.096000000000004</v>
      </c>
      <c r="AO8">
        <f t="shared" ca="1" si="0"/>
        <v>47.992000000000004</v>
      </c>
      <c r="AP8">
        <f t="shared" ca="1" si="1"/>
        <v>0.10000000000000142</v>
      </c>
      <c r="AQ8" s="6" t="str">
        <f>MID("ABCDEFGHIJKLMNOPQRSTUVWXYZ",$D8+2,1)</f>
        <v>D</v>
      </c>
      <c r="AR8" t="str">
        <f>$B8&amp;"!"&amp;$AQ8&amp;F8</f>
        <v>Data_Prof3!D5</v>
      </c>
      <c r="AS8" t="str">
        <f ca="1">$B8&amp;"!"&amp;$AQ8&amp;TEXT($F8+$O8-1,"0")</f>
        <v>Data_Prof3!D621</v>
      </c>
      <c r="AT8">
        <f ca="1">-1*TRUNC(MIN(ABS(INDIRECT(AR8)),ABS(INDIRECT(AS8))),1)</f>
        <v>-30.8</v>
      </c>
    </row>
    <row r="9" spans="1:46" x14ac:dyDescent="0.2">
      <c r="C9" s="9"/>
      <c r="D9" s="6"/>
    </row>
    <row r="10" spans="1:46" x14ac:dyDescent="0.2">
      <c r="C10" s="9"/>
      <c r="D10" s="6"/>
    </row>
    <row r="11" spans="1:46" x14ac:dyDescent="0.2">
      <c r="C11" s="9"/>
      <c r="D11" s="6"/>
    </row>
  </sheetData>
  <mergeCells count="1"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Data_Prof1</vt:lpstr>
      <vt:lpstr>Data_Prof2</vt:lpstr>
      <vt:lpstr>Data_Prof3</vt:lpstr>
      <vt:lpstr>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2016-05-11T13:48:19Z</dcterms:created>
  <dcterms:modified xsi:type="dcterms:W3CDTF">2016-05-23T21:23:58Z</dcterms:modified>
</cp:coreProperties>
</file>