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ick_note"/>
  </sheets>
  <definedNames>
    <definedName name="_xlnm._FilterDatabase" localSheetId="0">'Single SKU'!$A$1:$I$149</definedName>
  </definedNames>
  <calcPr fullCalcOnLoad="1"/>
</workbook>
</file>

<file path=xl/sharedStrings.xml><?xml version="1.0" encoding="utf-8"?>
<sst xmlns="http://schemas.openxmlformats.org/spreadsheetml/2006/main" count="1117" uniqueCount="450">
  <si>
    <t>图片</t>
  </si>
  <si>
    <t>sku名</t>
  </si>
  <si>
    <t>sku</t>
  </si>
  <si>
    <t>1拣货单位=多少sku?</t>
  </si>
  <si>
    <t>拣货单位名</t>
  </si>
  <si>
    <t>拣货SKU名</t>
  </si>
  <si>
    <t>是否支持PKG打包</t>
  </si>
  <si>
    <t>1 PKG=多少SKU</t>
  </si>
  <si>
    <t>PKG打包单位名</t>
  </si>
  <si>
    <t>香槟色，苋菜吊米珠-1pcs</t>
  </si>
  <si>
    <t>(1pcs)-F-3-Peach-Amaranth</t>
  </si>
  <si>
    <t>1</t>
  </si>
  <si>
    <t>pcs</t>
  </si>
  <si>
    <t>F-3-Peach-Amaranth</t>
  </si>
  <si>
    <t>否</t>
  </si>
  <si>
    <t>pack</t>
  </si>
  <si>
    <t>绿色，苋菜吊米珠-1pcs</t>
  </si>
  <si>
    <t>(1pcs)-F-3-Green-Amaranth</t>
  </si>
  <si>
    <t>F-3-Green-Amaranth</t>
  </si>
  <si>
    <t>棕色，苋菜吊米珠-1pcs</t>
  </si>
  <si>
    <t>(1pcs)-F-3-Brown-Amaranth</t>
  </si>
  <si>
    <t>F-3-Brown-Amaranth</t>
  </si>
  <si>
    <t>蓝色，苋菜吊米珠-1pcs</t>
  </si>
  <si>
    <t>(1pcs)-F-3-Blue-Amaranth</t>
  </si>
  <si>
    <t>F-3-Blue-Amaranth</t>
  </si>
  <si>
    <t>米色，苋菜吊米珠-1pcs</t>
  </si>
  <si>
    <t>(1pcs)-F-3-Beige-Amaranth</t>
  </si>
  <si>
    <t>F-3-Beige-Amaranth</t>
  </si>
  <si>
    <t>白色，大九头玫瑰花束-1pcs</t>
  </si>
  <si>
    <t>(1pcs)-F-1-White-9hRose</t>
  </si>
  <si>
    <t>F-1-White-9hRose</t>
  </si>
  <si>
    <t>粉色，大九头玫瑰花束-1pcs</t>
  </si>
  <si>
    <t>(1pcs)-F-1-Pink-9hRose</t>
  </si>
  <si>
    <t>F-1-Pink-9hRose</t>
  </si>
  <si>
    <t>红色，大九头玫瑰花束-1pcs</t>
  </si>
  <si>
    <t>(1pcs)-F-1-Red-9hRose</t>
  </si>
  <si>
    <t>F-1-Red-9hRose</t>
  </si>
  <si>
    <t>白色，五头大玫瑰花束-1pcs</t>
  </si>
  <si>
    <t>(1pcs)-F-2-White-5hBigRose</t>
  </si>
  <si>
    <t>F-2-White-5hBigRose</t>
  </si>
  <si>
    <t>粉色，五头大玫瑰花束-1pcs</t>
  </si>
  <si>
    <t>(1pcs)-F-2-Pink-5hBigRose</t>
  </si>
  <si>
    <t>F-2-Pink-5hBigRose</t>
  </si>
  <si>
    <t>红色，五头大玫瑰花束-1pcs</t>
  </si>
  <si>
    <t>(1pcs)-F-2-Red-5hBigRose</t>
  </si>
  <si>
    <t>F-2-Red-5hBigRose</t>
  </si>
  <si>
    <t>白色，双头牡丹花(一大一小)-1pcs</t>
  </si>
  <si>
    <t>(1pcs)-F-6-White-Peony</t>
  </si>
  <si>
    <t>F-6-White-Peony</t>
  </si>
  <si>
    <t>粉色，双头牡丹花(一大一小)-1pcs</t>
  </si>
  <si>
    <t>(1pcs)-F-6-Pink-Peony</t>
  </si>
  <si>
    <t>F-6-Pink-Peony</t>
  </si>
  <si>
    <t>红色，双头牡丹花(一大一小)-1pcs</t>
  </si>
  <si>
    <t>(1pcs)-F-6-Red-Peony</t>
  </si>
  <si>
    <t>F-6-Red-Peony</t>
  </si>
  <si>
    <t>白色，五头蝴蝶-1pcs</t>
  </si>
  <si>
    <t>(1pcs)-F-8-White-Butterfly</t>
  </si>
  <si>
    <t>F-8-White-Butterfly</t>
  </si>
  <si>
    <t>粉色，五头蝴蝶-1pcs</t>
  </si>
  <si>
    <t>(1pcs)-F-8-Pink-Butterfly</t>
  </si>
  <si>
    <t>F-8-Pink-Butterfly</t>
  </si>
  <si>
    <t>红色，五头蝴蝶-1pcs</t>
  </si>
  <si>
    <t>(1pcs)-F-8-Red-Butterfly</t>
  </si>
  <si>
    <t>F-8-Red-Butterfly</t>
  </si>
  <si>
    <t>蓝白色，五头蝴蝶-1pcs</t>
  </si>
  <si>
    <t>(1pcs)-F-8-Blue-Butterfly</t>
  </si>
  <si>
    <t>F-8-Blue-Butterfly</t>
  </si>
  <si>
    <t>白色，小紫藤花条-1pcs</t>
  </si>
  <si>
    <t>(1pcs)-G-17-White-WisteriaStrip</t>
  </si>
  <si>
    <t>G-17-White-WisteriaStrip</t>
  </si>
  <si>
    <t>是</t>
  </si>
  <si>
    <t>12</t>
  </si>
  <si>
    <t>粉色，小紫藤花条-1pcs</t>
  </si>
  <si>
    <t>(1pcs)-G-17-Pink-WisteriaStrip</t>
  </si>
  <si>
    <t>G-17-Pink-WisteriaStrip</t>
  </si>
  <si>
    <t>香槟色，小紫藤花条-1pcs</t>
  </si>
  <si>
    <t>(1pcs)-G-17-Peach-WisteriaStrip</t>
  </si>
  <si>
    <t>G-17-Peach-WisteriaStrip</t>
  </si>
  <si>
    <t>紫色，小紫藤花条-1pcs</t>
  </si>
  <si>
    <t>(1pcs)-G-17-Purple-WisteriaStrip</t>
  </si>
  <si>
    <t>G-17-Purple-WisteriaStrip</t>
  </si>
  <si>
    <t>蓝色，小紫藤花条-1pcs</t>
  </si>
  <si>
    <t>(1pcs)-G-17-Blue-WisteriaStrip</t>
  </si>
  <si>
    <t>G-17-Blue-WisteriaStrip</t>
  </si>
  <si>
    <t>绿色，小紫藤花条-1pcs</t>
  </si>
  <si>
    <t>(1pcs)-G-17-Green-WisteriaStrip</t>
  </si>
  <si>
    <t>G-17-Green-WisteriaStrip</t>
  </si>
  <si>
    <t>中号-灯笼花瓶-1pcs</t>
  </si>
  <si>
    <t>(1pcs)-HP-4-Lantern(L)</t>
  </si>
  <si>
    <t>HP-4-Lantern(L)</t>
  </si>
  <si>
    <t>小号-灯笼花瓶-1pcs</t>
  </si>
  <si>
    <t>(1pcs)-HP-4-Lantern(S)</t>
  </si>
  <si>
    <t>HP-4-Lantern(S)</t>
  </si>
  <si>
    <t>金色-小酒瓶-1pcs</t>
  </si>
  <si>
    <t>(1pcs)-HP-4-9-Gold Bottle</t>
  </si>
  <si>
    <t>HP-4-9-Gold Bottle</t>
  </si>
  <si>
    <t>红色-炫彩大朵樱花-1pcs</t>
  </si>
  <si>
    <t>(1pcs)-F-4-Red-BigSakura</t>
  </si>
  <si>
    <t>F-4-Red-BigSakura</t>
  </si>
  <si>
    <t>粉色-炫彩大朵樱花-1pcs</t>
  </si>
  <si>
    <t>(1pcs)-F-4-Pink-BigSakura</t>
  </si>
  <si>
    <t>F-4-Pink-BigSakura</t>
  </si>
  <si>
    <t>白色-炫彩大朵樱花-1pcs</t>
  </si>
  <si>
    <t>(1pcs)-F-4-White-BigSakura</t>
  </si>
  <si>
    <t>F-4-White-BigSakura</t>
  </si>
  <si>
    <t>红色-苋菜吊米珠-1pcs</t>
  </si>
  <si>
    <t>(1pcs)-F-3-Red-Amaranth</t>
  </si>
  <si>
    <t>F-3-Red-Amaranth</t>
  </si>
  <si>
    <t>粉色-苋菜吊米珠-1pcs</t>
  </si>
  <si>
    <t>(1pcs)-F-3-Pink-Amaranth</t>
  </si>
  <si>
    <t>F-3-Pink-Amaranth</t>
  </si>
  <si>
    <t>白色-苋菜吊米珠-1pcs</t>
  </si>
  <si>
    <t>(1pcs)-F-3-White-Amaranth</t>
  </si>
  <si>
    <t>F-3-White-Amaranth</t>
  </si>
  <si>
    <t>0.5平方米-1m宽无胶草（基础sku）</t>
  </si>
  <si>
    <t>Wallgrass-1*0.5m</t>
  </si>
  <si>
    <t>2</t>
  </si>
  <si>
    <t>m</t>
  </si>
  <si>
    <t>Wallgrass-1*</t>
  </si>
  <si>
    <t>1平方米-2m宽无胶草（基础sku）</t>
  </si>
  <si>
    <t>Wallgrass-2*0.5m</t>
  </si>
  <si>
    <t>Wallgrass-2*</t>
  </si>
  <si>
    <t>黄色-向日葵藤条-1pcs</t>
  </si>
  <si>
    <t>(1pcs)-G-6-Sunflower Rattan</t>
  </si>
  <si>
    <t>G-6-Sunflower Rattan</t>
  </si>
  <si>
    <t>带花田园金钱草-1pcs</t>
  </si>
  <si>
    <t>(1pcs)-W-7</t>
  </si>
  <si>
    <t>W-7</t>
  </si>
  <si>
    <t>1.5m竹子一根 (基础)</t>
  </si>
  <si>
    <t>(1pcs)-Bamboo(1.5m)</t>
  </si>
  <si>
    <t>Bamboo(1.5m)</t>
  </si>
  <si>
    <t>1.2m竹子一根 (基础)</t>
  </si>
  <si>
    <t>(1pcs)-Bamboo(1.2m)</t>
  </si>
  <si>
    <t>Bamboo(1.2m)</t>
  </si>
  <si>
    <t>1m竹子一根 (基础)</t>
  </si>
  <si>
    <t>(1pcs)-Bamboo(1m)</t>
  </si>
  <si>
    <t>Bamboo(1m)</t>
  </si>
  <si>
    <t>低价-最基础的(1平米茅草)--2m*0.5m</t>
  </si>
  <si>
    <t>CW-17-brown-2*0.5m</t>
  </si>
  <si>
    <t>CW-17-brown-2*</t>
  </si>
  <si>
    <t>【网格 茅草】最基础的 (一平米茅草) --2m*0.5m</t>
  </si>
  <si>
    <t>CW-16-brown-2*0.5m</t>
  </si>
  <si>
    <t>CW-16-brown-2*</t>
  </si>
  <si>
    <t>红色,PE卷-1pcs</t>
  </si>
  <si>
    <t>(1pcs)-A-14-Red-PE</t>
  </si>
  <si>
    <t>A-14-Red-PE</t>
  </si>
  <si>
    <t>10</t>
  </si>
  <si>
    <t>黄色,PE卷-1pcs</t>
  </si>
  <si>
    <t>(1pcs)-A-14-Yellow-PE</t>
  </si>
  <si>
    <t>A-14-Yellow-PE</t>
  </si>
  <si>
    <t>粉色,PE卷-1pcs</t>
  </si>
  <si>
    <t>(1pcs)-A-14-Pink-PE</t>
  </si>
  <si>
    <t>A-14-Pink-PE</t>
  </si>
  <si>
    <t>白色,PE卷-1pcs</t>
  </si>
  <si>
    <t>(1pcs)-A-14-White-PE</t>
  </si>
  <si>
    <t>A-14-White-PE</t>
  </si>
  <si>
    <t>蓝色,PE卷-1pcs</t>
  </si>
  <si>
    <t>(1pcs)-A-14-Blue-PE</t>
  </si>
  <si>
    <t>A-14-Blue-PE</t>
  </si>
  <si>
    <t>黑色,PE卷-1pcs</t>
  </si>
  <si>
    <t>(1pcs)-A-14-Black-PE</t>
  </si>
  <si>
    <t>A-14-Black-PE</t>
  </si>
  <si>
    <t>三混色,PE卷-1pcs</t>
  </si>
  <si>
    <t>(1pcs)-A-14-Tricolor-PE</t>
  </si>
  <si>
    <t>A-14-Tricolor-PE</t>
  </si>
  <si>
    <t>白色葡萄藤条--1pcs</t>
  </si>
  <si>
    <t>(1pcs)-G-2-White Grape-vine</t>
  </si>
  <si>
    <t>G-2-White Grape-vine</t>
  </si>
  <si>
    <t>黑色芦苇叶- 1pcs</t>
  </si>
  <si>
    <t>(1pcs)-A-11-Black Reed</t>
  </si>
  <si>
    <t>A-11-Black Reed</t>
  </si>
  <si>
    <t>1.5平方米草地</t>
  </si>
  <si>
    <t>Lawn-3*0.5m</t>
  </si>
  <si>
    <t>Lawn-3*</t>
  </si>
  <si>
    <t>2平方米草地</t>
  </si>
  <si>
    <t>Lawn-4*0.5m</t>
  </si>
  <si>
    <t>Lawn-4*</t>
  </si>
  <si>
    <t>1.75平方米草地</t>
  </si>
  <si>
    <t>Lawn-3.5*0.5m</t>
  </si>
  <si>
    <t>Lawn-3.5*</t>
  </si>
  <si>
    <t>1.25平方米草地</t>
  </si>
  <si>
    <t>Lawn-2.5*0.5m</t>
  </si>
  <si>
    <t>Lawn-2.5*</t>
  </si>
  <si>
    <t>0.75平方米草地</t>
  </si>
  <si>
    <t>Lawn-1.5*0.5m</t>
  </si>
  <si>
    <t>Lawn-1.5*</t>
  </si>
  <si>
    <t>0.25平方米草地</t>
  </si>
  <si>
    <t>Lawn-0.5*0.5m</t>
  </si>
  <si>
    <t>Lawn-0.5*</t>
  </si>
  <si>
    <t>2*0.5m（一平方米网格草地）</t>
  </si>
  <si>
    <t>CW-99-2*0.5m</t>
  </si>
  <si>
    <t>CW-99-2*</t>
  </si>
  <si>
    <t>金色小竹叶-1pcs</t>
  </si>
  <si>
    <t>(1pcs)-A-4-Small Gold bamboo</t>
  </si>
  <si>
    <t>A-4-Small Gold bamboo</t>
  </si>
  <si>
    <t>混色彩花金钱草-1pcs</t>
  </si>
  <si>
    <t>(1pcs)-W-6</t>
  </si>
  <si>
    <t>W-6</t>
  </si>
  <si>
    <t>低价-最基础的 (0.5平米茅草) --1m*0.5m</t>
  </si>
  <si>
    <t>CW-17-brown-1*0.5m</t>
  </si>
  <si>
    <t>CW-17-brown-1*</t>
  </si>
  <si>
    <t>网格-最基础的 (0.5平米茅草) --1m*0.5m</t>
  </si>
  <si>
    <t>CW-16-brown-1*0.5m</t>
  </si>
  <si>
    <t>CW-16-brown-1*</t>
  </si>
  <si>
    <t>黑金-大人气球</t>
  </si>
  <si>
    <t>QQ-7-Black Gold(1Pack)</t>
  </si>
  <si>
    <t>Pack</t>
  </si>
  <si>
    <t>QQ-7-Black Gold</t>
  </si>
  <si>
    <t>0</t>
  </si>
  <si>
    <t>粉色-大人气球</t>
  </si>
  <si>
    <t>QQ-7-Pink Gold(1Pack)</t>
  </si>
  <si>
    <t>QQ-7-Pink Gold</t>
  </si>
  <si>
    <t>带灯-气球（不含电池）</t>
  </si>
  <si>
    <t>QQ-4-With Light(1Pack)</t>
  </si>
  <si>
    <t>QQ-4-With Light</t>
  </si>
  <si>
    <t>苏菲亚-气球</t>
  </si>
  <si>
    <t>QQ-1(1Pack)</t>
  </si>
  <si>
    <t>QQ-1-Sophia</t>
  </si>
  <si>
    <t>黄色樱花枝条-1pcs</t>
  </si>
  <si>
    <t>(1pcs)-G-13-Yellow-Sakura branches</t>
  </si>
  <si>
    <t>G-13-Yellow-Sakura branches</t>
  </si>
  <si>
    <t>紫色樱花枝条--1pcs</t>
  </si>
  <si>
    <t>(1pcs)-G-13-Purple-Sakura branches</t>
  </si>
  <si>
    <t>G-13-Purple-Sakura branches</t>
  </si>
  <si>
    <t>粉色樱花枝条--1pcs</t>
  </si>
  <si>
    <t>(1pcs)-G-13-Pink-Sakura branches</t>
  </si>
  <si>
    <t>G-13-Pink-Sakura branches</t>
  </si>
  <si>
    <t>白色樱花枝条--1pcs</t>
  </si>
  <si>
    <t>(1pcs)-G-13-White-Sakura branches</t>
  </si>
  <si>
    <t>G-13-White-Sakura branches</t>
  </si>
  <si>
    <t>红色樱花枝条--1pcs</t>
  </si>
  <si>
    <t>(1pcs)-G-13-Red-Sakura branches</t>
  </si>
  <si>
    <t>G-13-Red-Sakura branches</t>
  </si>
  <si>
    <t>粉色-樱花藤条-1pcs</t>
  </si>
  <si>
    <t>(1pcs)-G-6-Pink Sakura Rattan</t>
  </si>
  <si>
    <t>G-6-Pink Sakura Rattan</t>
  </si>
  <si>
    <t>白色-樱花藤条-1pcs</t>
  </si>
  <si>
    <t>(1pcs)-G-6-White Sakura Rattan</t>
  </si>
  <si>
    <t>G-6-White Sakura Rattan</t>
  </si>
  <si>
    <t>万紫千红草坪-1pcs</t>
  </si>
  <si>
    <t>(1pcs)-W-5</t>
  </si>
  <si>
    <t>W-5</t>
  </si>
  <si>
    <t>波斯草草坪-1pcs</t>
  </si>
  <si>
    <t>(1pcs)-W-4</t>
  </si>
  <si>
    <t>W-4</t>
  </si>
  <si>
    <t>黄花富贵金钱草-1pcs</t>
  </si>
  <si>
    <t>(1pcs)-W-3</t>
  </si>
  <si>
    <t>W-3</t>
  </si>
  <si>
    <t>尤加利-1pcs</t>
  </si>
  <si>
    <t>(1pcs)-W-2</t>
  </si>
  <si>
    <t>W-2</t>
  </si>
  <si>
    <t>米兰-1pcs</t>
  </si>
  <si>
    <t>(1pcs)-W-1</t>
  </si>
  <si>
    <t>W-1</t>
  </si>
  <si>
    <t>爬山虎挂壁藤壁挂--1PCS</t>
  </si>
  <si>
    <t>(1pcs)-D-5-ivy</t>
  </si>
  <si>
    <t>D-5-ivy</t>
  </si>
  <si>
    <t>海棠叶藤壁挂--1PCS</t>
  </si>
  <si>
    <t>(1pcs)-D-4-crabapple</t>
  </si>
  <si>
    <t>D-4-crabapple</t>
  </si>
  <si>
    <t>绿罗叶藤壁挂--1PCS</t>
  </si>
  <si>
    <t>(1pcs)-D-3-green dill</t>
  </si>
  <si>
    <t>D-3-green dill</t>
  </si>
  <si>
    <t>西瓜叶叶藤壁挂--1PCS</t>
  </si>
  <si>
    <t>(1pcs)-D-2-watermelon</t>
  </si>
  <si>
    <t>D-2-watermelon</t>
  </si>
  <si>
    <t>葡萄叶藤壁挂--1PCS</t>
  </si>
  <si>
    <t>(1pcs)-D-1-grape</t>
  </si>
  <si>
    <t>D-1-grape</t>
  </si>
  <si>
    <t>红色枫叶藤条--1pcs</t>
  </si>
  <si>
    <t>(1pcs)-G-7-Red-Maple-vine</t>
  </si>
  <si>
    <t>G-7-Red-Maple-vine</t>
  </si>
  <si>
    <t>爬山虎叶藤条--1pcs</t>
  </si>
  <si>
    <t>(1pcs)-G-6-Lvy-vine</t>
  </si>
  <si>
    <t>G-6-Lvy-vine</t>
  </si>
  <si>
    <t>橙色-渐变芦苇叶--1pcs</t>
  </si>
  <si>
    <t>(1pcs)-A-12-Orange-pampas</t>
  </si>
  <si>
    <t>A-12-Orange-pampas</t>
  </si>
  <si>
    <t>海棠叶藤条--1pcs</t>
  </si>
  <si>
    <t>(1pcs)-G-5-Crabapple-vine</t>
  </si>
  <si>
    <t>G-5-Crabapple-vine</t>
  </si>
  <si>
    <t>黄色-渐变芦苇叶--1pcs</t>
  </si>
  <si>
    <t>(1pcs)-A-12-Yellow-pampas</t>
  </si>
  <si>
    <t>A-12-Yellow-pampas</t>
  </si>
  <si>
    <t>绿萝叶子藤条--1pcs</t>
  </si>
  <si>
    <t>(1pcs)-G-4-Green Dill-vine</t>
  </si>
  <si>
    <t>G-4-Green Dill-vine</t>
  </si>
  <si>
    <t>紫色-渐变芦苇叶--1pcs</t>
  </si>
  <si>
    <t>(1pcs)-A-12-Purple-pampas</t>
  </si>
  <si>
    <t>A-12-Purple-pampas</t>
  </si>
  <si>
    <t>西瓜叶子藤条--1pcs</t>
  </si>
  <si>
    <t>(1pcs)-G-3-Watermelon-vine</t>
  </si>
  <si>
    <t>G-3-Watermelon-vine</t>
  </si>
  <si>
    <t>金色葡萄藤条--1pcs</t>
  </si>
  <si>
    <t>(1pcs)-G-2-Golden Grape-vine</t>
  </si>
  <si>
    <t>G-2-Golden Grape-vine</t>
  </si>
  <si>
    <t>蓝色-渐变芦苇叶--1pcs</t>
  </si>
  <si>
    <t>(1pcs)-A-12-Blue-pampas</t>
  </si>
  <si>
    <t>A-12-Blue-pampas</t>
  </si>
  <si>
    <t>葡萄叶藤条--1pcs</t>
  </si>
  <si>
    <t>(1pcs)-G-2-Grape-vine</t>
  </si>
  <si>
    <t>G-2-Grape-vine</t>
  </si>
  <si>
    <t>黄边芒果叶--1pcs</t>
  </si>
  <si>
    <t>(1pcs)-A-5-Edge Yellow-Mango</t>
  </si>
  <si>
    <t>A-5-Edge Yellow-Mango</t>
  </si>
  <si>
    <t>青色-渐变芦苇叶--1pcs</t>
  </si>
  <si>
    <t>(1pcs)-A-12-Cyan-pampas</t>
  </si>
  <si>
    <t>A-12-Cyan-pampas</t>
  </si>
  <si>
    <t>白边芒果叶-1pcs</t>
  </si>
  <si>
    <t>(1pcs)-A-5-Edge White-Mango</t>
  </si>
  <si>
    <t>A-5-Edge White-Mango</t>
  </si>
  <si>
    <t>绿色-渐变芦苇叶--1pcs</t>
  </si>
  <si>
    <t>(1pcs)-A-12-Green-pampas</t>
  </si>
  <si>
    <t>A-12-Green-pampas</t>
  </si>
  <si>
    <t>红色-渐变芦苇叶--1pcs</t>
  </si>
  <si>
    <t>(1pcs)-A-12-Red-pampas</t>
  </si>
  <si>
    <t>A-12-Red-pampas</t>
  </si>
  <si>
    <t>纯白色藤叶花-1pcs</t>
  </si>
  <si>
    <t>(1pcs)-G-9-Pure white-rattan</t>
  </si>
  <si>
    <t>G-9-Pure white-rattan</t>
  </si>
  <si>
    <t>灰色芦苇-叶 1pcs</t>
  </si>
  <si>
    <t>(1pcs)-A-11-Grey Reed</t>
  </si>
  <si>
    <t>A-11-Grey Reed</t>
  </si>
  <si>
    <t>蓝色芦苇叶-1pcs</t>
  </si>
  <si>
    <t>(1pcs)-A-11-Blue Reed</t>
  </si>
  <si>
    <t>A-11-Blue Reed</t>
  </si>
  <si>
    <t>蓝色藤叶花-1pcs</t>
  </si>
  <si>
    <t>(1pcs)-G-9-Blue-rattan</t>
  </si>
  <si>
    <t>G-9-Blue-rattan</t>
  </si>
  <si>
    <t>褐色芦苇叶-1pcs</t>
  </si>
  <si>
    <t>(1pcs)-A-11-Brown Reed</t>
  </si>
  <si>
    <t>A-11-Brown Reed</t>
  </si>
  <si>
    <t>粉色芦苇叶-1pcs</t>
  </si>
  <si>
    <t>(1pcs)-A-11-Pink Reed</t>
  </si>
  <si>
    <t>A-11-Pink Reed</t>
  </si>
  <si>
    <t>香槟色藤叶-1pcs</t>
  </si>
  <si>
    <t>(1pcs)-G-9-Peach-rattan</t>
  </si>
  <si>
    <t>G-9-Peach-rattan</t>
  </si>
  <si>
    <t>粉色藤叶-1pcs</t>
  </si>
  <si>
    <t>(1pcs)-G-9-Pink-rattan</t>
  </si>
  <si>
    <t>G-9-Pink-rattan</t>
  </si>
  <si>
    <t>米色芦苇叶-1pcs</t>
  </si>
  <si>
    <t>(1pcs)-A-11-Beige Reed</t>
  </si>
  <si>
    <t>A-11-Beige Reed</t>
  </si>
  <si>
    <t>绿色藤叶-1pcs</t>
  </si>
  <si>
    <t>(1pcs)-G-9-Green-rattan</t>
  </si>
  <si>
    <t>G-9-Green-rattan</t>
  </si>
  <si>
    <t>白色芦苇叶-1pcs</t>
  </si>
  <si>
    <t>(1pcs)-A-11-White Reed</t>
  </si>
  <si>
    <t>A-11-White Reed</t>
  </si>
  <si>
    <t>紫色藤叶-1pcs</t>
  </si>
  <si>
    <t>(1pcs)-G-9-Purple-rattan</t>
  </si>
  <si>
    <t>G-9-Purple-rattan</t>
  </si>
  <si>
    <t>最便宜的,小竹叶-1pcs</t>
  </si>
  <si>
    <t>(1pcs)-A-4-Small bamboo</t>
  </si>
  <si>
    <t>A-4-Small bamboo</t>
  </si>
  <si>
    <t>绿色大竹叶-1pcs</t>
  </si>
  <si>
    <t>(1pcs)-A-4-Green Bamboo</t>
  </si>
  <si>
    <t>A-4-Green Bamboo</t>
  </si>
  <si>
    <t>白色藤叶-1pcs</t>
  </si>
  <si>
    <t>(1pcs)-G-9-White-rattan</t>
  </si>
  <si>
    <t>G-9-White-rattan</t>
  </si>
  <si>
    <t>黄色银杏叶-1pcs</t>
  </si>
  <si>
    <t>(1pcs)-A-3-Yellow-Ginkgo</t>
  </si>
  <si>
    <t>A-3-Yellow-Ginkgo</t>
  </si>
  <si>
    <t>金色银杏叶-1pcs</t>
  </si>
  <si>
    <t>(1pcs)-A-3-Gold-Ginkgo</t>
  </si>
  <si>
    <t>A-3-Gold-Ginkgo</t>
  </si>
  <si>
    <t>白色银杏叶-1pcs</t>
  </si>
  <si>
    <t>(1pcs)-A-3-White-Ginkgo</t>
  </si>
  <si>
    <t>A-3-White-Ginkgo</t>
  </si>
  <si>
    <t>白边绿色榕树叶-1pcs</t>
  </si>
  <si>
    <t>(1pcs)-A-2-Edge White-Banyan</t>
  </si>
  <si>
    <t>A-2-Edge White-Banyan</t>
  </si>
  <si>
    <t>绿色榕树叶-1pcs</t>
  </si>
  <si>
    <t>(1pcs)-A-2-Green-Banyan</t>
  </si>
  <si>
    <t>A-2-Green-Banyan</t>
  </si>
  <si>
    <t>金色榕树叶-1pcs</t>
  </si>
  <si>
    <t>(1pcs)-A-2-Gold-Banyan</t>
  </si>
  <si>
    <t>A-2-Gold-Banyan</t>
  </si>
  <si>
    <t>白色榕树叶-1pcs</t>
  </si>
  <si>
    <t>(1pcs)-A-2-White-Banyan</t>
  </si>
  <si>
    <t>A-2-White-Banyan</t>
  </si>
  <si>
    <t>绿色枫叶-1pcs</t>
  </si>
  <si>
    <t>(1pcs)-A-1-Green-Maple</t>
  </si>
  <si>
    <t>A-1-Green-Maple</t>
  </si>
  <si>
    <t>金色枫叶-1pcs</t>
  </si>
  <si>
    <t>(1pcs)-A-1-Golden-Maple</t>
  </si>
  <si>
    <t>A-1-Golden-Maple</t>
  </si>
  <si>
    <t>白色枫叶-1pcs</t>
  </si>
  <si>
    <t>(1pcs)-A-1-White-Maple</t>
  </si>
  <si>
    <t>A-1-White-Maple</t>
  </si>
  <si>
    <t>红色枫叶-1pcs</t>
  </si>
  <si>
    <t>(1pcs)-A-1-Red-Maple</t>
  </si>
  <si>
    <t>A-1-Red-Maple</t>
  </si>
  <si>
    <t>SPORTS-篮球-尺寸(7)</t>
  </si>
  <si>
    <t>S-9-Size(7)</t>
  </si>
  <si>
    <t>SPORTS-篮球-尺寸(5)</t>
  </si>
  <si>
    <t>S-9-Size(5)</t>
  </si>
  <si>
    <t>SPORTS-篮球-尺寸(3)</t>
  </si>
  <si>
    <t>S-9-Size(3)</t>
  </si>
  <si>
    <t>2*0.5M(一平方米草地)</t>
  </si>
  <si>
    <t>Orange(CW-7)-2*0.5M</t>
  </si>
  <si>
    <t>Orange(CW-7)-2*</t>
  </si>
  <si>
    <t>1m*0.5m(半平方米草地)</t>
  </si>
  <si>
    <t>Orange(CW-8)-1*0.5M</t>
  </si>
  <si>
    <t>Orange(CW-8)-1*</t>
  </si>
  <si>
    <t>2m*0.5m(一平方米草地)</t>
  </si>
  <si>
    <t>CW-7-2*0.5m</t>
  </si>
  <si>
    <t>CW-7-2*</t>
  </si>
  <si>
    <t>变形金刚气球</t>
  </si>
  <si>
    <t>QQ-5(1Pack)</t>
  </si>
  <si>
    <t>QQ-5-Transformers</t>
  </si>
  <si>
    <t>白雪公主气球</t>
  </si>
  <si>
    <t>QQ-3(1Pack)</t>
  </si>
  <si>
    <t>QQ-3-Snow White</t>
  </si>
  <si>
    <t>艾莎公主气球</t>
  </si>
  <si>
    <t>QQ-2(1Pack)</t>
  </si>
  <si>
    <t>QQ-2-Elsa</t>
  </si>
  <si>
    <t>蜘蛛侠气球</t>
  </si>
  <si>
    <t>QQ-6(1Pack)</t>
  </si>
  <si>
    <t>QQ-6-SpiderMan</t>
  </si>
  <si>
    <t>(粉+白）气球加量包-1包（50pcs）</t>
  </si>
  <si>
    <t>QQ-16-PW(1Pack)</t>
  </si>
  <si>
    <t>QQ-16-PW</t>
  </si>
  <si>
    <t>(蓝+白）气球加量包-1包（50pcs）</t>
  </si>
  <si>
    <t>QQ-16-BW(1Pack)</t>
  </si>
  <si>
    <t>QQ-16-BW</t>
  </si>
  <si>
    <t>CW-8-1*0.5m</t>
  </si>
  <si>
    <t>CW-8-1*</t>
  </si>
  <si>
    <t>MOLTEN 橡胶篮球(7)</t>
  </si>
  <si>
    <t>S-1</t>
  </si>
  <si>
    <t>Mikasa排球5号</t>
  </si>
  <si>
    <t>S-2</t>
  </si>
  <si>
    <t>斯伯丁篮球</t>
  </si>
  <si>
    <t>S-3-NBA</t>
  </si>
  <si>
    <t>Wilson篮球</t>
  </si>
  <si>
    <t>S-4-Wilson</t>
  </si>
  <si>
    <t>NIKE精英篮球</t>
  </si>
  <si>
    <t>S-5-ELITE</t>
  </si>
  <si>
    <t>Jordan篮球-黑色</t>
  </si>
  <si>
    <t>S-6-Black</t>
  </si>
  <si>
    <t>MOLTEN-GG7X(篮球)</t>
  </si>
  <si>
    <t>S-8-GG7X</t>
  </si>
  <si>
    <t>MOLTEN-GQ7X篮球</t>
  </si>
  <si>
    <t>S-8-GQ7X(Blue)</t>
  </si>
  <si>
    <t>打气筒</t>
  </si>
  <si>
    <t>Pump</t>
  </si>
  <si>
    <t>MOLTEN-BG5000(篮球)</t>
  </si>
  <si>
    <t>S-8-BG5000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</si>
</sst>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宋体"/>
      <family val="2"/>
    </font>
    <font>
      <sz val="11"/>
      <color rgb="FF000000"/>
      <name val="PingFang SC"/>
      <family val="2"/>
    </font>
    <font>
      <sz val="10"/>
      <color theme="1"/>
      <name val="Arial"/>
      <family val="2"/>
    </font>
    <font>
      <sz val="10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 wrapText="1"/>
    </xf>
    <xf xfId="0" numFmtId="49" applyNumberFormat="1" borderId="1" applyBorder="1" fontId="3" applyFont="1" fillId="2" applyFill="1" applyAlignment="1">
      <alignment horizontal="left" wrapText="1"/>
    </xf>
    <xf xfId="0" numFmtId="0" borderId="1" applyBorder="1" fontId="3" applyFont="1" fillId="2" applyFill="1" applyAlignment="1">
      <alignment horizontal="left" wrapText="1"/>
    </xf>
    <xf xfId="0" numFmtId="3" applyNumberFormat="1" borderId="1" applyBorder="1" fontId="3" applyFont="1" fillId="2" applyFill="1" applyAlignment="1">
      <alignment horizontal="left" wrapText="1"/>
    </xf>
    <xf xfId="0" numFmtId="0" borderId="2" applyBorder="1" fontId="1" applyFont="1" fillId="0" applyAlignment="1">
      <alignment horizontal="left"/>
    </xf>
    <xf xfId="0" numFmtId="0" borderId="2" applyBorder="1" fontId="4" applyFont="1" fillId="0" applyAlignment="1">
      <alignment horizontal="left" wrapText="1"/>
    </xf>
    <xf xfId="0" numFmtId="49" applyNumberFormat="1" borderId="2" applyBorder="1" fontId="4" applyFont="1" fillId="0" applyAlignment="1">
      <alignment horizontal="left" wrapText="1"/>
    </xf>
    <xf xfId="0" numFmtId="0" borderId="2" applyBorder="1" fontId="5" applyFont="1" fillId="0" applyAlignment="1">
      <alignment horizontal="left" wrapText="1"/>
    </xf>
    <xf xfId="0" numFmtId="3" applyNumberFormat="1" borderId="2" applyBorder="1" fontId="4" applyFont="1" fillId="0" applyAlignment="1">
      <alignment horizontal="righ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9" applyNumberFormat="1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4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1" width="10.147857142857141" customWidth="1" bestFit="1"/>
    <col min="2" max="2" style="12" width="17.14785714285714" customWidth="1" bestFit="1"/>
    <col min="3" max="3" style="12" width="12.43357142857143" customWidth="1" bestFit="1"/>
    <col min="4" max="4" style="13" width="10.576428571428572" customWidth="1" bestFit="1"/>
    <col min="5" max="5" style="12" width="10.576428571428572" customWidth="1" bestFit="1"/>
    <col min="6" max="6" style="12" width="12.43357142857143" customWidth="1" bestFit="1"/>
    <col min="7" max="7" style="12" width="14.43357142857143" customWidth="1" bestFit="1"/>
    <col min="8" max="8" style="14" width="15.719285714285713" customWidth="1" bestFit="1"/>
    <col min="9" max="9" style="12" width="13.576428571428572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</row>
    <row x14ac:dyDescent="0.25" r="2" customHeight="1" ht="41.25">
      <c r="A2" s="6">
        <f>_xlfn.DISPIMG("ID_FCB6E6567B264EAEAAF59D6EC80E0417",1)</f>
      </c>
      <c r="B2" s="7" t="s">
        <v>9</v>
      </c>
      <c r="C2" s="7" t="s">
        <v>10</v>
      </c>
      <c r="D2" s="8" t="s">
        <v>11</v>
      </c>
      <c r="E2" s="7" t="s">
        <v>12</v>
      </c>
      <c r="F2" s="7" t="s">
        <v>13</v>
      </c>
      <c r="G2" s="9" t="s">
        <v>14</v>
      </c>
      <c r="H2" s="10">
        <v>0</v>
      </c>
      <c r="I2" s="7" t="s">
        <v>15</v>
      </c>
    </row>
    <row x14ac:dyDescent="0.25" r="3" customHeight="1" ht="41.25">
      <c r="A3" s="6">
        <f>_xlfn.DISPIMG("ID_A67F3DF75A414D83987724A7F75BDDBB",1)</f>
      </c>
      <c r="B3" s="7" t="s">
        <v>16</v>
      </c>
      <c r="C3" s="7" t="s">
        <v>17</v>
      </c>
      <c r="D3" s="8" t="s">
        <v>11</v>
      </c>
      <c r="E3" s="7" t="s">
        <v>12</v>
      </c>
      <c r="F3" s="7" t="s">
        <v>18</v>
      </c>
      <c r="G3" s="9" t="s">
        <v>14</v>
      </c>
      <c r="H3" s="10">
        <v>0</v>
      </c>
      <c r="I3" s="7" t="s">
        <v>15</v>
      </c>
    </row>
    <row x14ac:dyDescent="0.25" r="4" customHeight="1" ht="41.25">
      <c r="A4" s="6">
        <f>_xlfn.DISPIMG("ID_38516AD5F5E34434BCE6311FAF6DC3AB",1)</f>
      </c>
      <c r="B4" s="7" t="s">
        <v>19</v>
      </c>
      <c r="C4" s="7" t="s">
        <v>20</v>
      </c>
      <c r="D4" s="8" t="s">
        <v>11</v>
      </c>
      <c r="E4" s="7" t="s">
        <v>12</v>
      </c>
      <c r="F4" s="7" t="s">
        <v>21</v>
      </c>
      <c r="G4" s="9" t="s">
        <v>14</v>
      </c>
      <c r="H4" s="10">
        <v>0</v>
      </c>
      <c r="I4" s="7" t="s">
        <v>15</v>
      </c>
    </row>
    <row x14ac:dyDescent="0.25" r="5" customHeight="1" ht="41.25">
      <c r="A5" s="6">
        <f>_xlfn.DISPIMG("ID_656ED238BCFC46C49DACF2C1DE6D782F",1)</f>
      </c>
      <c r="B5" s="7" t="s">
        <v>22</v>
      </c>
      <c r="C5" s="7" t="s">
        <v>23</v>
      </c>
      <c r="D5" s="8" t="s">
        <v>11</v>
      </c>
      <c r="E5" s="7" t="s">
        <v>12</v>
      </c>
      <c r="F5" s="7" t="s">
        <v>24</v>
      </c>
      <c r="G5" s="9" t="s">
        <v>14</v>
      </c>
      <c r="H5" s="10">
        <v>0</v>
      </c>
      <c r="I5" s="7" t="s">
        <v>15</v>
      </c>
    </row>
    <row x14ac:dyDescent="0.25" r="6" customHeight="1" ht="41.25">
      <c r="A6" s="6">
        <f>_xlfn.DISPIMG("ID_C7219CD4EF5C4951ACEC78C9A334F297",1)</f>
      </c>
      <c r="B6" s="7" t="s">
        <v>25</v>
      </c>
      <c r="C6" s="7" t="s">
        <v>26</v>
      </c>
      <c r="D6" s="8" t="s">
        <v>11</v>
      </c>
      <c r="E6" s="7" t="s">
        <v>12</v>
      </c>
      <c r="F6" s="7" t="s">
        <v>27</v>
      </c>
      <c r="G6" s="9" t="s">
        <v>14</v>
      </c>
      <c r="H6" s="10">
        <v>0</v>
      </c>
      <c r="I6" s="7" t="s">
        <v>15</v>
      </c>
    </row>
    <row x14ac:dyDescent="0.25" r="7" customHeight="1" ht="41.25">
      <c r="A7" s="6">
        <f>_xlfn.DISPIMG("ID_7CAD87E574FC4F5D8E136EB0E1D6294F",1)</f>
      </c>
      <c r="B7" s="7" t="s">
        <v>28</v>
      </c>
      <c r="C7" s="7" t="s">
        <v>29</v>
      </c>
      <c r="D7" s="8" t="s">
        <v>11</v>
      </c>
      <c r="E7" s="7" t="s">
        <v>12</v>
      </c>
      <c r="F7" s="7" t="s">
        <v>30</v>
      </c>
      <c r="G7" s="9" t="s">
        <v>14</v>
      </c>
      <c r="H7" s="10">
        <v>0</v>
      </c>
      <c r="I7" s="7" t="s">
        <v>15</v>
      </c>
    </row>
    <row x14ac:dyDescent="0.25" r="8" customHeight="1" ht="33.75">
      <c r="A8" s="6">
        <f>_xlfn.DISPIMG("ID_684BF31BBA26426EA06A425FB568CB5B",1)</f>
      </c>
      <c r="B8" s="7" t="s">
        <v>31</v>
      </c>
      <c r="C8" s="7" t="s">
        <v>32</v>
      </c>
      <c r="D8" s="8" t="s">
        <v>11</v>
      </c>
      <c r="E8" s="7" t="s">
        <v>12</v>
      </c>
      <c r="F8" s="7" t="s">
        <v>33</v>
      </c>
      <c r="G8" s="9" t="s">
        <v>14</v>
      </c>
      <c r="H8" s="10">
        <v>0</v>
      </c>
      <c r="I8" s="7" t="s">
        <v>15</v>
      </c>
    </row>
    <row x14ac:dyDescent="0.25" r="9" customHeight="1" ht="33.75">
      <c r="A9" s="6">
        <f>_xlfn.DISPIMG("ID_1DCF3A9DA67446618B4F9C6927EA8EA5",1)</f>
      </c>
      <c r="B9" s="7" t="s">
        <v>34</v>
      </c>
      <c r="C9" s="7" t="s">
        <v>35</v>
      </c>
      <c r="D9" s="8" t="s">
        <v>11</v>
      </c>
      <c r="E9" s="7" t="s">
        <v>12</v>
      </c>
      <c r="F9" s="7" t="s">
        <v>36</v>
      </c>
      <c r="G9" s="9" t="s">
        <v>14</v>
      </c>
      <c r="H9" s="10">
        <v>0</v>
      </c>
      <c r="I9" s="7" t="s">
        <v>15</v>
      </c>
    </row>
    <row x14ac:dyDescent="0.25" r="10" customHeight="1" ht="41.25">
      <c r="A10" s="6">
        <f>_xlfn.DISPIMG("ID_6860751C57DF461084A6CA8D8D16A3B4",1)</f>
      </c>
      <c r="B10" s="7" t="s">
        <v>37</v>
      </c>
      <c r="C10" s="7" t="s">
        <v>38</v>
      </c>
      <c r="D10" s="8" t="s">
        <v>11</v>
      </c>
      <c r="E10" s="7" t="s">
        <v>12</v>
      </c>
      <c r="F10" s="7" t="s">
        <v>39</v>
      </c>
      <c r="G10" s="9" t="s">
        <v>14</v>
      </c>
      <c r="H10" s="10">
        <v>0</v>
      </c>
      <c r="I10" s="7" t="s">
        <v>15</v>
      </c>
    </row>
    <row x14ac:dyDescent="0.25" r="11" customHeight="1" ht="41.25">
      <c r="A11" s="6">
        <f>_xlfn.DISPIMG("ID_0ECA9D31C7F84FB68ADDA6F82C2A3F01",1)</f>
      </c>
      <c r="B11" s="7" t="s">
        <v>40</v>
      </c>
      <c r="C11" s="7" t="s">
        <v>41</v>
      </c>
      <c r="D11" s="8" t="s">
        <v>11</v>
      </c>
      <c r="E11" s="7" t="s">
        <v>12</v>
      </c>
      <c r="F11" s="7" t="s">
        <v>42</v>
      </c>
      <c r="G11" s="9" t="s">
        <v>14</v>
      </c>
      <c r="H11" s="10">
        <v>0</v>
      </c>
      <c r="I11" s="7" t="s">
        <v>15</v>
      </c>
    </row>
    <row x14ac:dyDescent="0.25" r="12" customHeight="1" ht="41.25">
      <c r="A12" s="6">
        <f>_xlfn.DISPIMG("ID_6077E95E62C34850879EE7DFD54F4299",1)</f>
      </c>
      <c r="B12" s="7" t="s">
        <v>43</v>
      </c>
      <c r="C12" s="7" t="s">
        <v>44</v>
      </c>
      <c r="D12" s="8" t="s">
        <v>11</v>
      </c>
      <c r="E12" s="7" t="s">
        <v>12</v>
      </c>
      <c r="F12" s="7" t="s">
        <v>45</v>
      </c>
      <c r="G12" s="9" t="s">
        <v>14</v>
      </c>
      <c r="H12" s="10">
        <v>0</v>
      </c>
      <c r="I12" s="7" t="s">
        <v>15</v>
      </c>
    </row>
    <row x14ac:dyDescent="0.25" r="13" customHeight="1" ht="33.75">
      <c r="A13" s="6">
        <f>_xlfn.DISPIMG("ID_891EE4B611FB43AF974D523842DCA7BD",1)</f>
      </c>
      <c r="B13" s="7" t="s">
        <v>46</v>
      </c>
      <c r="C13" s="7" t="s">
        <v>47</v>
      </c>
      <c r="D13" s="8" t="s">
        <v>11</v>
      </c>
      <c r="E13" s="7" t="s">
        <v>12</v>
      </c>
      <c r="F13" s="7" t="s">
        <v>48</v>
      </c>
      <c r="G13" s="9" t="s">
        <v>14</v>
      </c>
      <c r="H13" s="10">
        <v>0</v>
      </c>
      <c r="I13" s="7" t="s">
        <v>15</v>
      </c>
    </row>
    <row x14ac:dyDescent="0.25" r="14" customHeight="1" ht="33.75">
      <c r="A14" s="6">
        <f>_xlfn.DISPIMG("ID_F111AE98C1C2420EBA1DD8CECCD34CC9",1)</f>
      </c>
      <c r="B14" s="7" t="s">
        <v>49</v>
      </c>
      <c r="C14" s="7" t="s">
        <v>50</v>
      </c>
      <c r="D14" s="8" t="s">
        <v>11</v>
      </c>
      <c r="E14" s="7" t="s">
        <v>12</v>
      </c>
      <c r="F14" s="7" t="s">
        <v>51</v>
      </c>
      <c r="G14" s="9" t="s">
        <v>14</v>
      </c>
      <c r="H14" s="10">
        <v>0</v>
      </c>
      <c r="I14" s="7" t="s">
        <v>15</v>
      </c>
    </row>
    <row x14ac:dyDescent="0.25" r="15" customHeight="1" ht="33.75">
      <c r="A15" s="6">
        <f>_xlfn.DISPIMG("ID_172BE730512F4FA8BF09B657046CCA00",1)</f>
      </c>
      <c r="B15" s="7" t="s">
        <v>52</v>
      </c>
      <c r="C15" s="7" t="s">
        <v>53</v>
      </c>
      <c r="D15" s="8" t="s">
        <v>11</v>
      </c>
      <c r="E15" s="7" t="s">
        <v>12</v>
      </c>
      <c r="F15" s="7" t="s">
        <v>54</v>
      </c>
      <c r="G15" s="9" t="s">
        <v>14</v>
      </c>
      <c r="H15" s="10">
        <v>0</v>
      </c>
      <c r="I15" s="7" t="s">
        <v>15</v>
      </c>
    </row>
    <row x14ac:dyDescent="0.25" r="16" customHeight="1" ht="41.25">
      <c r="A16" s="6">
        <f>_xlfn.DISPIMG("ID_9D22D2AC5D4D48B08647338D0CEA3455",1)</f>
      </c>
      <c r="B16" s="7" t="s">
        <v>55</v>
      </c>
      <c r="C16" s="7" t="s">
        <v>56</v>
      </c>
      <c r="D16" s="8" t="s">
        <v>11</v>
      </c>
      <c r="E16" s="7" t="s">
        <v>12</v>
      </c>
      <c r="F16" s="7" t="s">
        <v>57</v>
      </c>
      <c r="G16" s="9" t="s">
        <v>14</v>
      </c>
      <c r="H16" s="10">
        <v>0</v>
      </c>
      <c r="I16" s="7" t="s">
        <v>15</v>
      </c>
    </row>
    <row x14ac:dyDescent="0.25" r="17" customHeight="1" ht="33.75">
      <c r="A17" s="6">
        <f>_xlfn.DISPIMG("ID_7A240F04B10E4562A0ACA87684F6C64D",1)</f>
      </c>
      <c r="B17" s="7" t="s">
        <v>58</v>
      </c>
      <c r="C17" s="7" t="s">
        <v>59</v>
      </c>
      <c r="D17" s="8" t="s">
        <v>11</v>
      </c>
      <c r="E17" s="7" t="s">
        <v>12</v>
      </c>
      <c r="F17" s="7" t="s">
        <v>60</v>
      </c>
      <c r="G17" s="9" t="s">
        <v>14</v>
      </c>
      <c r="H17" s="10">
        <v>0</v>
      </c>
      <c r="I17" s="7" t="s">
        <v>15</v>
      </c>
    </row>
    <row x14ac:dyDescent="0.25" r="18" customHeight="1" ht="33.75">
      <c r="A18" s="6">
        <f>_xlfn.DISPIMG("ID_65658BA44E7142CCAA9F87F2B510EAAF",1)</f>
      </c>
      <c r="B18" s="7" t="s">
        <v>61</v>
      </c>
      <c r="C18" s="7" t="s">
        <v>62</v>
      </c>
      <c r="D18" s="8" t="s">
        <v>11</v>
      </c>
      <c r="E18" s="7" t="s">
        <v>12</v>
      </c>
      <c r="F18" s="7" t="s">
        <v>63</v>
      </c>
      <c r="G18" s="9" t="s">
        <v>14</v>
      </c>
      <c r="H18" s="10">
        <v>0</v>
      </c>
      <c r="I18" s="7" t="s">
        <v>15</v>
      </c>
    </row>
    <row x14ac:dyDescent="0.25" r="19" customHeight="1" ht="17.25">
      <c r="A19" s="6">
        <f>_xlfn.DISPIMG("ID_5E91715E7EA54181A6AA669F00182B81",1)</f>
      </c>
      <c r="B19" s="7" t="s">
        <v>64</v>
      </c>
      <c r="C19" s="7" t="s">
        <v>65</v>
      </c>
      <c r="D19" s="8" t="s">
        <v>11</v>
      </c>
      <c r="E19" s="7" t="s">
        <v>12</v>
      </c>
      <c r="F19" s="7" t="s">
        <v>66</v>
      </c>
      <c r="G19" s="9" t="s">
        <v>14</v>
      </c>
      <c r="H19" s="10">
        <v>0</v>
      </c>
      <c r="I19" s="7" t="s">
        <v>15</v>
      </c>
    </row>
    <row x14ac:dyDescent="0.25" r="20" customHeight="1" ht="50">
      <c r="A20" s="6">
        <f>_xlfn.DISPIMG("ID_5AEE4C1D7DDC4B9AA7D0DB3D2DD32FC1",1)</f>
      </c>
      <c r="B20" s="7" t="s">
        <v>67</v>
      </c>
      <c r="C20" s="7" t="s">
        <v>68</v>
      </c>
      <c r="D20" s="8" t="s">
        <v>11</v>
      </c>
      <c r="E20" s="7" t="s">
        <v>12</v>
      </c>
      <c r="F20" s="7" t="s">
        <v>69</v>
      </c>
      <c r="G20" s="9" t="s">
        <v>70</v>
      </c>
      <c r="H20" s="8" t="s">
        <v>71</v>
      </c>
      <c r="I20" s="7" t="s">
        <v>15</v>
      </c>
    </row>
    <row x14ac:dyDescent="0.25" r="21" customHeight="1" ht="50">
      <c r="A21" s="6">
        <f>_xlfn.DISPIMG("ID_5A085465F32F47B2B42E7893E9607259",1)</f>
      </c>
      <c r="B21" s="7" t="s">
        <v>72</v>
      </c>
      <c r="C21" s="7" t="s">
        <v>73</v>
      </c>
      <c r="D21" s="8" t="s">
        <v>11</v>
      </c>
      <c r="E21" s="7" t="s">
        <v>12</v>
      </c>
      <c r="F21" s="7" t="s">
        <v>74</v>
      </c>
      <c r="G21" s="9" t="s">
        <v>70</v>
      </c>
      <c r="H21" s="8" t="s">
        <v>71</v>
      </c>
      <c r="I21" s="7" t="s">
        <v>15</v>
      </c>
    </row>
    <row x14ac:dyDescent="0.25" r="22" customHeight="1" ht="50">
      <c r="A22" s="6">
        <f>_xlfn.DISPIMG("ID_F69DA0900DEC426E89319BBF4E63527C",1)</f>
      </c>
      <c r="B22" s="7" t="s">
        <v>75</v>
      </c>
      <c r="C22" s="7" t="s">
        <v>76</v>
      </c>
      <c r="D22" s="8" t="s">
        <v>11</v>
      </c>
      <c r="E22" s="7" t="s">
        <v>12</v>
      </c>
      <c r="F22" s="7" t="s">
        <v>77</v>
      </c>
      <c r="G22" s="9" t="s">
        <v>70</v>
      </c>
      <c r="H22" s="8" t="s">
        <v>71</v>
      </c>
      <c r="I22" s="7" t="s">
        <v>15</v>
      </c>
    </row>
    <row x14ac:dyDescent="0.25" r="23" customHeight="1" ht="50">
      <c r="A23" s="6">
        <f>_xlfn.DISPIMG("ID_8CBF759F690A440DA5C4FB6DB61A1D6F",1)</f>
      </c>
      <c r="B23" s="7" t="s">
        <v>78</v>
      </c>
      <c r="C23" s="7" t="s">
        <v>79</v>
      </c>
      <c r="D23" s="8" t="s">
        <v>11</v>
      </c>
      <c r="E23" s="7" t="s">
        <v>12</v>
      </c>
      <c r="F23" s="7" t="s">
        <v>80</v>
      </c>
      <c r="G23" s="9" t="s">
        <v>70</v>
      </c>
      <c r="H23" s="8" t="s">
        <v>71</v>
      </c>
      <c r="I23" s="7" t="s">
        <v>15</v>
      </c>
    </row>
    <row x14ac:dyDescent="0.25" r="24" customHeight="1" ht="50">
      <c r="A24" s="6">
        <f>_xlfn.DISPIMG("ID_7D5FEFD5296F4E8090B4CD544D7C37C2",1)</f>
      </c>
      <c r="B24" s="7" t="s">
        <v>81</v>
      </c>
      <c r="C24" s="7" t="s">
        <v>82</v>
      </c>
      <c r="D24" s="8" t="s">
        <v>11</v>
      </c>
      <c r="E24" s="7" t="s">
        <v>12</v>
      </c>
      <c r="F24" s="7" t="s">
        <v>83</v>
      </c>
      <c r="G24" s="9" t="s">
        <v>70</v>
      </c>
      <c r="H24" s="8" t="s">
        <v>71</v>
      </c>
      <c r="I24" s="7" t="s">
        <v>15</v>
      </c>
    </row>
    <row x14ac:dyDescent="0.25" r="25" customHeight="1" ht="50">
      <c r="A25" s="6">
        <f>_xlfn.DISPIMG("ID_E223FA7780724DF797DCF2B39DF67328",1)</f>
      </c>
      <c r="B25" s="7" t="s">
        <v>84</v>
      </c>
      <c r="C25" s="7" t="s">
        <v>85</v>
      </c>
      <c r="D25" s="8" t="s">
        <v>11</v>
      </c>
      <c r="E25" s="7" t="s">
        <v>12</v>
      </c>
      <c r="F25" s="7" t="s">
        <v>86</v>
      </c>
      <c r="G25" s="9" t="s">
        <v>70</v>
      </c>
      <c r="H25" s="8" t="s">
        <v>71</v>
      </c>
      <c r="I25" s="7" t="s">
        <v>15</v>
      </c>
    </row>
    <row x14ac:dyDescent="0.25" r="26" customHeight="1" ht="17.25">
      <c r="A26" s="6">
        <f>_xlfn.DISPIMG("ID_BF8F31F90E214799987074848F004AD8",1)</f>
      </c>
      <c r="B26" s="7" t="s">
        <v>87</v>
      </c>
      <c r="C26" s="7" t="s">
        <v>88</v>
      </c>
      <c r="D26" s="8" t="s">
        <v>11</v>
      </c>
      <c r="E26" s="7" t="s">
        <v>12</v>
      </c>
      <c r="F26" s="7" t="s">
        <v>89</v>
      </c>
      <c r="G26" s="9" t="s">
        <v>14</v>
      </c>
      <c r="H26" s="10">
        <v>0</v>
      </c>
      <c r="I26" s="7" t="s">
        <v>15</v>
      </c>
    </row>
    <row x14ac:dyDescent="0.25" r="27" customHeight="1" ht="17.25">
      <c r="A27" s="6">
        <f>_xlfn.DISPIMG("ID_CAA52F0FECD648E5BF5B279B3B1EBB20",1)</f>
      </c>
      <c r="B27" s="7" t="s">
        <v>90</v>
      </c>
      <c r="C27" s="7" t="s">
        <v>91</v>
      </c>
      <c r="D27" s="8" t="s">
        <v>11</v>
      </c>
      <c r="E27" s="7" t="s">
        <v>12</v>
      </c>
      <c r="F27" s="7" t="s">
        <v>92</v>
      </c>
      <c r="G27" s="9" t="s">
        <v>14</v>
      </c>
      <c r="H27" s="10">
        <v>0</v>
      </c>
      <c r="I27" s="7" t="s">
        <v>15</v>
      </c>
    </row>
    <row x14ac:dyDescent="0.25" r="28" customHeight="1" ht="17.25">
      <c r="A28" s="6">
        <f>_xlfn.DISPIMG("ID_051236C3CF7E44D286EC73A3D0DB1F36",1)</f>
      </c>
      <c r="B28" s="7" t="s">
        <v>93</v>
      </c>
      <c r="C28" s="7" t="s">
        <v>94</v>
      </c>
      <c r="D28" s="8" t="s">
        <v>11</v>
      </c>
      <c r="E28" s="7" t="s">
        <v>12</v>
      </c>
      <c r="F28" s="7" t="s">
        <v>95</v>
      </c>
      <c r="G28" s="9" t="s">
        <v>14</v>
      </c>
      <c r="H28" s="10">
        <v>0</v>
      </c>
      <c r="I28" s="7" t="s">
        <v>15</v>
      </c>
    </row>
    <row x14ac:dyDescent="0.25" r="29" customHeight="1" ht="17.25">
      <c r="A29" s="6">
        <f>_xlfn.DISPIMG("ID_E201DB963B954075B4950AA09C74B211",1)</f>
      </c>
      <c r="B29" s="7" t="s">
        <v>96</v>
      </c>
      <c r="C29" s="7" t="s">
        <v>97</v>
      </c>
      <c r="D29" s="8" t="s">
        <v>11</v>
      </c>
      <c r="E29" s="7" t="s">
        <v>12</v>
      </c>
      <c r="F29" s="7" t="s">
        <v>98</v>
      </c>
      <c r="G29" s="9" t="s">
        <v>14</v>
      </c>
      <c r="H29" s="10">
        <v>0</v>
      </c>
      <c r="I29" s="7" t="s">
        <v>15</v>
      </c>
    </row>
    <row x14ac:dyDescent="0.25" r="30" customHeight="1" ht="17.25">
      <c r="A30" s="6">
        <f>_xlfn.DISPIMG("ID_BD49E5CCFB1E43E3A29E122E8D48779C",1)</f>
      </c>
      <c r="B30" s="7" t="s">
        <v>99</v>
      </c>
      <c r="C30" s="7" t="s">
        <v>100</v>
      </c>
      <c r="D30" s="8" t="s">
        <v>11</v>
      </c>
      <c r="E30" s="7" t="s">
        <v>12</v>
      </c>
      <c r="F30" s="7" t="s">
        <v>101</v>
      </c>
      <c r="G30" s="9" t="s">
        <v>14</v>
      </c>
      <c r="H30" s="10">
        <v>0</v>
      </c>
      <c r="I30" s="7" t="s">
        <v>15</v>
      </c>
    </row>
    <row x14ac:dyDescent="0.25" r="31" customHeight="1" ht="17.25">
      <c r="A31" s="6">
        <f>_xlfn.DISPIMG("ID_54F46F7C5624434CB6095EFB42A85D56",1)</f>
      </c>
      <c r="B31" s="7" t="s">
        <v>102</v>
      </c>
      <c r="C31" s="7" t="s">
        <v>103</v>
      </c>
      <c r="D31" s="8" t="s">
        <v>11</v>
      </c>
      <c r="E31" s="7" t="s">
        <v>12</v>
      </c>
      <c r="F31" s="7" t="s">
        <v>104</v>
      </c>
      <c r="G31" s="9" t="s">
        <v>14</v>
      </c>
      <c r="H31" s="10">
        <v>0</v>
      </c>
      <c r="I31" s="7" t="s">
        <v>15</v>
      </c>
    </row>
    <row x14ac:dyDescent="0.25" r="32" customHeight="1" ht="17.25">
      <c r="A32" s="6">
        <f>_xlfn.DISPIMG("ID_3FC827A536D84CDCBC8A96974158FDF2",1)</f>
      </c>
      <c r="B32" s="7" t="s">
        <v>105</v>
      </c>
      <c r="C32" s="7" t="s">
        <v>106</v>
      </c>
      <c r="D32" s="8" t="s">
        <v>11</v>
      </c>
      <c r="E32" s="7" t="s">
        <v>12</v>
      </c>
      <c r="F32" s="7" t="s">
        <v>107</v>
      </c>
      <c r="G32" s="9" t="s">
        <v>14</v>
      </c>
      <c r="H32" s="10">
        <v>0</v>
      </c>
      <c r="I32" s="7" t="s">
        <v>15</v>
      </c>
    </row>
    <row x14ac:dyDescent="0.25" r="33" customHeight="1" ht="17.25">
      <c r="A33" s="6">
        <f>_xlfn.DISPIMG("ID_0250A0C1343843EE96B696391728507B",1)</f>
      </c>
      <c r="B33" s="7" t="s">
        <v>108</v>
      </c>
      <c r="C33" s="7" t="s">
        <v>109</v>
      </c>
      <c r="D33" s="8" t="s">
        <v>11</v>
      </c>
      <c r="E33" s="7" t="s">
        <v>12</v>
      </c>
      <c r="F33" s="7" t="s">
        <v>110</v>
      </c>
      <c r="G33" s="9" t="s">
        <v>14</v>
      </c>
      <c r="H33" s="10">
        <v>0</v>
      </c>
      <c r="I33" s="7" t="s">
        <v>15</v>
      </c>
    </row>
    <row x14ac:dyDescent="0.25" r="34" customHeight="1" ht="17.25">
      <c r="A34" s="6">
        <f>_xlfn.DISPIMG("ID_D52A25E215BB4739AF226999BD57CF7D",1)</f>
      </c>
      <c r="B34" s="7" t="s">
        <v>111</v>
      </c>
      <c r="C34" s="7" t="s">
        <v>112</v>
      </c>
      <c r="D34" s="8" t="s">
        <v>11</v>
      </c>
      <c r="E34" s="7" t="s">
        <v>12</v>
      </c>
      <c r="F34" s="7" t="s">
        <v>113</v>
      </c>
      <c r="G34" s="9" t="s">
        <v>14</v>
      </c>
      <c r="H34" s="10">
        <v>0</v>
      </c>
      <c r="I34" s="7" t="s">
        <v>15</v>
      </c>
    </row>
    <row x14ac:dyDescent="0.25" r="35" customHeight="1" ht="17.25">
      <c r="A35" s="6">
        <f>_xlfn.DISPIMG("ID_17A5B666A5234E8E9C19E802B5DC0573",1)</f>
      </c>
      <c r="B35" s="7" t="s">
        <v>114</v>
      </c>
      <c r="C35" s="7" t="s">
        <v>115</v>
      </c>
      <c r="D35" s="8" t="s">
        <v>116</v>
      </c>
      <c r="E35" s="7" t="s">
        <v>117</v>
      </c>
      <c r="F35" s="7" t="s">
        <v>118</v>
      </c>
      <c r="G35" s="9" t="s">
        <v>14</v>
      </c>
      <c r="H35" s="10">
        <v>0</v>
      </c>
      <c r="I35" s="7" t="s">
        <v>15</v>
      </c>
    </row>
    <row x14ac:dyDescent="0.25" r="36" customHeight="1" ht="17.25">
      <c r="A36" s="6">
        <f>_xlfn.DISPIMG("ID_7D258DE87484436FB4FB9C716333937A",1)</f>
      </c>
      <c r="B36" s="7" t="s">
        <v>119</v>
      </c>
      <c r="C36" s="7" t="s">
        <v>120</v>
      </c>
      <c r="D36" s="8" t="s">
        <v>116</v>
      </c>
      <c r="E36" s="7" t="s">
        <v>117</v>
      </c>
      <c r="F36" s="7" t="s">
        <v>121</v>
      </c>
      <c r="G36" s="9" t="s">
        <v>14</v>
      </c>
      <c r="H36" s="10">
        <v>0</v>
      </c>
      <c r="I36" s="7" t="s">
        <v>15</v>
      </c>
    </row>
    <row x14ac:dyDescent="0.25" r="37" customHeight="1" ht="17.25">
      <c r="A37" s="6">
        <f>_xlfn.DISPIMG("ID_029E29647C13402B85014C0D08A8821F",1)</f>
      </c>
      <c r="B37" s="7" t="s">
        <v>122</v>
      </c>
      <c r="C37" s="7" t="s">
        <v>123</v>
      </c>
      <c r="D37" s="8" t="s">
        <v>11</v>
      </c>
      <c r="E37" s="7" t="s">
        <v>12</v>
      </c>
      <c r="F37" s="7" t="s">
        <v>124</v>
      </c>
      <c r="G37" s="9" t="s">
        <v>14</v>
      </c>
      <c r="H37" s="10">
        <v>0</v>
      </c>
      <c r="I37" s="7" t="s">
        <v>15</v>
      </c>
    </row>
    <row x14ac:dyDescent="0.25" r="38" customHeight="1" ht="17.25">
      <c r="A38" s="6">
        <f>_xlfn.DISPIMG("ID_AEB887FBB62E4B8384A6B6F6C9FD8BD8",1)</f>
      </c>
      <c r="B38" s="7" t="s">
        <v>125</v>
      </c>
      <c r="C38" s="7" t="s">
        <v>126</v>
      </c>
      <c r="D38" s="8" t="s">
        <v>11</v>
      </c>
      <c r="E38" s="7" t="s">
        <v>12</v>
      </c>
      <c r="F38" s="7" t="s">
        <v>127</v>
      </c>
      <c r="G38" s="9" t="s">
        <v>14</v>
      </c>
      <c r="H38" s="10">
        <v>0</v>
      </c>
      <c r="I38" s="7" t="s">
        <v>15</v>
      </c>
    </row>
    <row x14ac:dyDescent="0.25" r="39" customHeight="1" ht="17.25">
      <c r="A39" s="6">
        <f>_xlfn.DISPIMG("ID_A0CC568FE0834348B3DE314CC67D5B35",1)</f>
      </c>
      <c r="B39" s="7" t="s">
        <v>128</v>
      </c>
      <c r="C39" s="7" t="s">
        <v>129</v>
      </c>
      <c r="D39" s="8" t="s">
        <v>11</v>
      </c>
      <c r="E39" s="7" t="s">
        <v>12</v>
      </c>
      <c r="F39" s="7" t="s">
        <v>130</v>
      </c>
      <c r="G39" s="9" t="s">
        <v>14</v>
      </c>
      <c r="H39" s="10">
        <v>0</v>
      </c>
      <c r="I39" s="7" t="s">
        <v>15</v>
      </c>
    </row>
    <row x14ac:dyDescent="0.25" r="40" customHeight="1" ht="17.25">
      <c r="A40" s="6">
        <f>_xlfn.DISPIMG("ID_F4C2843D7E024D3EB9FD81D014034B28",1)</f>
      </c>
      <c r="B40" s="7" t="s">
        <v>131</v>
      </c>
      <c r="C40" s="7" t="s">
        <v>132</v>
      </c>
      <c r="D40" s="8" t="s">
        <v>11</v>
      </c>
      <c r="E40" s="7" t="s">
        <v>12</v>
      </c>
      <c r="F40" s="7" t="s">
        <v>133</v>
      </c>
      <c r="G40" s="9" t="s">
        <v>14</v>
      </c>
      <c r="H40" s="10">
        <v>0</v>
      </c>
      <c r="I40" s="7" t="s">
        <v>15</v>
      </c>
    </row>
    <row x14ac:dyDescent="0.25" r="41" customHeight="1" ht="17.25">
      <c r="A41" s="6">
        <f>_xlfn.DISPIMG("ID_EF7ADD9A0EE64E4C8A23DBDB9B3F91E8",1)</f>
      </c>
      <c r="B41" s="7" t="s">
        <v>134</v>
      </c>
      <c r="C41" s="7" t="s">
        <v>135</v>
      </c>
      <c r="D41" s="8" t="s">
        <v>11</v>
      </c>
      <c r="E41" s="7" t="s">
        <v>12</v>
      </c>
      <c r="F41" s="7" t="s">
        <v>136</v>
      </c>
      <c r="G41" s="9" t="s">
        <v>14</v>
      </c>
      <c r="H41" s="10">
        <v>0</v>
      </c>
      <c r="I41" s="7" t="s">
        <v>15</v>
      </c>
    </row>
    <row x14ac:dyDescent="0.25" r="42" customHeight="1" ht="17.25">
      <c r="A42" s="6">
        <f>_xlfn.DISPIMG("ID_82C43012BF524034A51E33282078B261",1)</f>
      </c>
      <c r="B42" s="7" t="s">
        <v>137</v>
      </c>
      <c r="C42" s="7" t="s">
        <v>138</v>
      </c>
      <c r="D42" s="8" t="s">
        <v>116</v>
      </c>
      <c r="E42" s="7" t="s">
        <v>117</v>
      </c>
      <c r="F42" s="7" t="s">
        <v>139</v>
      </c>
      <c r="G42" s="9" t="s">
        <v>14</v>
      </c>
      <c r="H42" s="10">
        <v>0</v>
      </c>
      <c r="I42" s="7" t="s">
        <v>15</v>
      </c>
    </row>
    <row x14ac:dyDescent="0.25" r="43" customHeight="1" ht="17.25">
      <c r="A43" s="6">
        <f>_xlfn.DISPIMG("ID_88BE1A0D54494804A638801FA1E40803",1)</f>
      </c>
      <c r="B43" s="7" t="s">
        <v>140</v>
      </c>
      <c r="C43" s="7" t="s">
        <v>141</v>
      </c>
      <c r="D43" s="8" t="s">
        <v>116</v>
      </c>
      <c r="E43" s="7" t="s">
        <v>117</v>
      </c>
      <c r="F43" s="7" t="s">
        <v>142</v>
      </c>
      <c r="G43" s="9" t="s">
        <v>14</v>
      </c>
      <c r="H43" s="10">
        <v>0</v>
      </c>
      <c r="I43" s="7" t="s">
        <v>15</v>
      </c>
    </row>
    <row x14ac:dyDescent="0.25" r="44" customHeight="1" ht="50">
      <c r="A44" s="6">
        <f>_xlfn.DISPIMG("ID_7DFDCA0B5BEB4CAF8CF5915DE2E436CB",1)</f>
      </c>
      <c r="B44" s="7" t="s">
        <v>143</v>
      </c>
      <c r="C44" s="7" t="s">
        <v>144</v>
      </c>
      <c r="D44" s="8" t="s">
        <v>11</v>
      </c>
      <c r="E44" s="7" t="s">
        <v>12</v>
      </c>
      <c r="F44" s="7" t="s">
        <v>145</v>
      </c>
      <c r="G44" s="9" t="s">
        <v>70</v>
      </c>
      <c r="H44" s="8" t="s">
        <v>146</v>
      </c>
      <c r="I44" s="7" t="s">
        <v>15</v>
      </c>
    </row>
    <row x14ac:dyDescent="0.25" r="45" customHeight="1" ht="50">
      <c r="A45" s="6">
        <f>_xlfn.DISPIMG("ID_0E712F2343254ECFAE99518C46D42EA5",1)</f>
      </c>
      <c r="B45" s="7" t="s">
        <v>147</v>
      </c>
      <c r="C45" s="7" t="s">
        <v>148</v>
      </c>
      <c r="D45" s="8" t="s">
        <v>11</v>
      </c>
      <c r="E45" s="7" t="s">
        <v>12</v>
      </c>
      <c r="F45" s="7" t="s">
        <v>149</v>
      </c>
      <c r="G45" s="9" t="s">
        <v>70</v>
      </c>
      <c r="H45" s="8" t="s">
        <v>146</v>
      </c>
      <c r="I45" s="7" t="s">
        <v>15</v>
      </c>
    </row>
    <row x14ac:dyDescent="0.25" r="46" customHeight="1" ht="50">
      <c r="A46" s="6">
        <f>_xlfn.DISPIMG("ID_65D231A7BD4A4A048FAF3AD1D20733BD",1)</f>
      </c>
      <c r="B46" s="7" t="s">
        <v>150</v>
      </c>
      <c r="C46" s="7" t="s">
        <v>151</v>
      </c>
      <c r="D46" s="8" t="s">
        <v>11</v>
      </c>
      <c r="E46" s="7" t="s">
        <v>12</v>
      </c>
      <c r="F46" s="7" t="s">
        <v>152</v>
      </c>
      <c r="G46" s="9" t="s">
        <v>70</v>
      </c>
      <c r="H46" s="8" t="s">
        <v>146</v>
      </c>
      <c r="I46" s="7" t="s">
        <v>15</v>
      </c>
    </row>
    <row x14ac:dyDescent="0.25" r="47" customHeight="1" ht="50">
      <c r="A47" s="6">
        <f>_xlfn.DISPIMG("ID_9660EC97BAFD49919F5C5E521EC0208B",1)</f>
      </c>
      <c r="B47" s="7" t="s">
        <v>153</v>
      </c>
      <c r="C47" s="7" t="s">
        <v>154</v>
      </c>
      <c r="D47" s="8" t="s">
        <v>11</v>
      </c>
      <c r="E47" s="7" t="s">
        <v>12</v>
      </c>
      <c r="F47" s="7" t="s">
        <v>155</v>
      </c>
      <c r="G47" s="9" t="s">
        <v>70</v>
      </c>
      <c r="H47" s="8" t="s">
        <v>146</v>
      </c>
      <c r="I47" s="7" t="s">
        <v>15</v>
      </c>
    </row>
    <row x14ac:dyDescent="0.25" r="48" customHeight="1" ht="50">
      <c r="A48" s="6">
        <f>_xlfn.DISPIMG("ID_B8C4E6755E574761B2389F390F150923",1)</f>
      </c>
      <c r="B48" s="7" t="s">
        <v>156</v>
      </c>
      <c r="C48" s="7" t="s">
        <v>157</v>
      </c>
      <c r="D48" s="8" t="s">
        <v>11</v>
      </c>
      <c r="E48" s="7" t="s">
        <v>12</v>
      </c>
      <c r="F48" s="7" t="s">
        <v>158</v>
      </c>
      <c r="G48" s="9" t="s">
        <v>70</v>
      </c>
      <c r="H48" s="8" t="s">
        <v>146</v>
      </c>
      <c r="I48" s="7" t="s">
        <v>15</v>
      </c>
    </row>
    <row x14ac:dyDescent="0.25" r="49" customHeight="1" ht="50">
      <c r="A49" s="6">
        <f>_xlfn.DISPIMG("ID_E0B79CC722504365B36B3D67164D0E2C",1)</f>
      </c>
      <c r="B49" s="7" t="s">
        <v>159</v>
      </c>
      <c r="C49" s="7" t="s">
        <v>160</v>
      </c>
      <c r="D49" s="8" t="s">
        <v>11</v>
      </c>
      <c r="E49" s="7" t="s">
        <v>12</v>
      </c>
      <c r="F49" s="7" t="s">
        <v>161</v>
      </c>
      <c r="G49" s="9" t="s">
        <v>70</v>
      </c>
      <c r="H49" s="8" t="s">
        <v>146</v>
      </c>
      <c r="I49" s="7" t="s">
        <v>15</v>
      </c>
    </row>
    <row x14ac:dyDescent="0.25" r="50" customHeight="1" ht="50">
      <c r="A50" s="6">
        <f>_xlfn.DISPIMG("ID_FECF0B24F0BB43A5B7877DCB09C281A5",1)</f>
      </c>
      <c r="B50" s="7" t="s">
        <v>162</v>
      </c>
      <c r="C50" s="7" t="s">
        <v>163</v>
      </c>
      <c r="D50" s="8" t="s">
        <v>11</v>
      </c>
      <c r="E50" s="7" t="s">
        <v>12</v>
      </c>
      <c r="F50" s="7" t="s">
        <v>164</v>
      </c>
      <c r="G50" s="9" t="s">
        <v>70</v>
      </c>
      <c r="H50" s="8" t="s">
        <v>146</v>
      </c>
      <c r="I50" s="7" t="s">
        <v>15</v>
      </c>
    </row>
    <row x14ac:dyDescent="0.25" r="51" customHeight="1" ht="50">
      <c r="A51" s="6">
        <f>_xlfn.DISPIMG("ID_D52644202D5742D89054522902303368",1)</f>
      </c>
      <c r="B51" s="7" t="s">
        <v>165</v>
      </c>
      <c r="C51" s="7" t="s">
        <v>166</v>
      </c>
      <c r="D51" s="8" t="s">
        <v>11</v>
      </c>
      <c r="E51" s="7" t="s">
        <v>12</v>
      </c>
      <c r="F51" s="7" t="s">
        <v>167</v>
      </c>
      <c r="G51" s="9" t="s">
        <v>70</v>
      </c>
      <c r="H51" s="8" t="s">
        <v>71</v>
      </c>
      <c r="I51" s="7" t="s">
        <v>15</v>
      </c>
    </row>
    <row x14ac:dyDescent="0.25" r="52" customHeight="1" ht="50">
      <c r="A52" s="6">
        <f>_xlfn.DISPIMG("ID_DC35C9D1BB4A43279FC0B953515E6976",1)</f>
      </c>
      <c r="B52" s="7" t="s">
        <v>168</v>
      </c>
      <c r="C52" s="7" t="s">
        <v>169</v>
      </c>
      <c r="D52" s="8" t="s">
        <v>11</v>
      </c>
      <c r="E52" s="7" t="s">
        <v>12</v>
      </c>
      <c r="F52" s="7" t="s">
        <v>170</v>
      </c>
      <c r="G52" s="9" t="s">
        <v>70</v>
      </c>
      <c r="H52" s="8" t="s">
        <v>71</v>
      </c>
      <c r="I52" s="7" t="s">
        <v>15</v>
      </c>
    </row>
    <row x14ac:dyDescent="0.25" r="53" customHeight="1" ht="17.25">
      <c r="A53" s="6">
        <f>_xlfn.DISPIMG("ID_946546EE55DF490C85E418722C20514B",1)</f>
      </c>
      <c r="B53" s="7" t="s">
        <v>171</v>
      </c>
      <c r="C53" s="7" t="s">
        <v>172</v>
      </c>
      <c r="D53" s="8" t="s">
        <v>116</v>
      </c>
      <c r="E53" s="7" t="s">
        <v>117</v>
      </c>
      <c r="F53" s="7" t="s">
        <v>173</v>
      </c>
      <c r="G53" s="9" t="s">
        <v>14</v>
      </c>
      <c r="H53" s="10">
        <v>0</v>
      </c>
      <c r="I53" s="7" t="s">
        <v>15</v>
      </c>
    </row>
    <row x14ac:dyDescent="0.25" r="54" customHeight="1" ht="17.25">
      <c r="A54" s="6">
        <f>_xlfn.DISPIMG("ID_91260B5E896448209DC7E289CC6D5B90",1)</f>
      </c>
      <c r="B54" s="7" t="s">
        <v>174</v>
      </c>
      <c r="C54" s="7" t="s">
        <v>175</v>
      </c>
      <c r="D54" s="8" t="s">
        <v>116</v>
      </c>
      <c r="E54" s="7" t="s">
        <v>117</v>
      </c>
      <c r="F54" s="7" t="s">
        <v>176</v>
      </c>
      <c r="G54" s="9" t="s">
        <v>14</v>
      </c>
      <c r="H54" s="10">
        <v>0</v>
      </c>
      <c r="I54" s="7" t="s">
        <v>15</v>
      </c>
    </row>
    <row x14ac:dyDescent="0.25" r="55" customHeight="1" ht="17.25">
      <c r="A55" s="6">
        <f>_xlfn.DISPIMG("ID_ED221221CBB64FCE9C2086EE73DCC6E6",1)</f>
      </c>
      <c r="B55" s="7" t="s">
        <v>177</v>
      </c>
      <c r="C55" s="7" t="s">
        <v>178</v>
      </c>
      <c r="D55" s="8" t="s">
        <v>116</v>
      </c>
      <c r="E55" s="7" t="s">
        <v>117</v>
      </c>
      <c r="F55" s="7" t="s">
        <v>179</v>
      </c>
      <c r="G55" s="9" t="s">
        <v>14</v>
      </c>
      <c r="H55" s="10">
        <v>0</v>
      </c>
      <c r="I55" s="7" t="s">
        <v>15</v>
      </c>
    </row>
    <row x14ac:dyDescent="0.25" r="56" customHeight="1" ht="17.25">
      <c r="A56" s="6">
        <f>_xlfn.DISPIMG("ID_05B34C9393EE41C9BBA87EA059BCFE7C",1)</f>
      </c>
      <c r="B56" s="7" t="s">
        <v>180</v>
      </c>
      <c r="C56" s="7" t="s">
        <v>181</v>
      </c>
      <c r="D56" s="8" t="s">
        <v>116</v>
      </c>
      <c r="E56" s="7" t="s">
        <v>117</v>
      </c>
      <c r="F56" s="7" t="s">
        <v>182</v>
      </c>
      <c r="G56" s="9" t="s">
        <v>14</v>
      </c>
      <c r="H56" s="10">
        <v>0</v>
      </c>
      <c r="I56" s="7" t="s">
        <v>15</v>
      </c>
    </row>
    <row x14ac:dyDescent="0.25" r="57" customHeight="1" ht="17.25">
      <c r="A57" s="6">
        <f>_xlfn.DISPIMG("ID_CD076018E4E24FA4A9495F9E3A8E154B",1)</f>
      </c>
      <c r="B57" s="7" t="s">
        <v>183</v>
      </c>
      <c r="C57" s="7" t="s">
        <v>184</v>
      </c>
      <c r="D57" s="8" t="s">
        <v>116</v>
      </c>
      <c r="E57" s="7" t="s">
        <v>117</v>
      </c>
      <c r="F57" s="7" t="s">
        <v>185</v>
      </c>
      <c r="G57" s="9" t="s">
        <v>14</v>
      </c>
      <c r="H57" s="10">
        <v>0</v>
      </c>
      <c r="I57" s="7" t="s">
        <v>15</v>
      </c>
    </row>
    <row x14ac:dyDescent="0.25" r="58" customHeight="1" ht="17.25">
      <c r="A58" s="6">
        <f>_xlfn.DISPIMG("ID_5D35D55DA9D745408CBAFDB8CBDA363B",1)</f>
      </c>
      <c r="B58" s="7" t="s">
        <v>186</v>
      </c>
      <c r="C58" s="7" t="s">
        <v>187</v>
      </c>
      <c r="D58" s="8" t="s">
        <v>116</v>
      </c>
      <c r="E58" s="7" t="s">
        <v>117</v>
      </c>
      <c r="F58" s="7" t="s">
        <v>188</v>
      </c>
      <c r="G58" s="9" t="s">
        <v>14</v>
      </c>
      <c r="H58" s="10">
        <v>0</v>
      </c>
      <c r="I58" s="7" t="s">
        <v>15</v>
      </c>
    </row>
    <row x14ac:dyDescent="0.25" r="59" customHeight="1" ht="17.25">
      <c r="A59" s="6">
        <f>_xlfn.DISPIMG("ID_635985445FE9456BB23F9BF0581A830B",1)</f>
      </c>
      <c r="B59" s="7" t="s">
        <v>189</v>
      </c>
      <c r="C59" s="7" t="s">
        <v>190</v>
      </c>
      <c r="D59" s="8" t="s">
        <v>116</v>
      </c>
      <c r="E59" s="7" t="s">
        <v>117</v>
      </c>
      <c r="F59" s="7" t="s">
        <v>191</v>
      </c>
      <c r="G59" s="9" t="s">
        <v>14</v>
      </c>
      <c r="H59" s="10">
        <v>0</v>
      </c>
      <c r="I59" s="7" t="s">
        <v>15</v>
      </c>
    </row>
    <row x14ac:dyDescent="0.25" r="60" customHeight="1" ht="50">
      <c r="A60" s="6">
        <f>_xlfn.DISPIMG("ID_B95888869E1F45A1BD71514231481FD7",1)</f>
      </c>
      <c r="B60" s="7" t="s">
        <v>192</v>
      </c>
      <c r="C60" s="7" t="s">
        <v>193</v>
      </c>
      <c r="D60" s="8" t="s">
        <v>11</v>
      </c>
      <c r="E60" s="7" t="s">
        <v>12</v>
      </c>
      <c r="F60" s="7" t="s">
        <v>194</v>
      </c>
      <c r="G60" s="9" t="s">
        <v>70</v>
      </c>
      <c r="H60" s="8" t="s">
        <v>71</v>
      </c>
      <c r="I60" s="7" t="s">
        <v>15</v>
      </c>
    </row>
    <row x14ac:dyDescent="0.25" r="61" customHeight="1" ht="17.25">
      <c r="A61" s="6">
        <f>_xlfn.DISPIMG("ID_09966E24B3704ABEAB52F37F16D8A13B",1)</f>
      </c>
      <c r="B61" s="7" t="s">
        <v>195</v>
      </c>
      <c r="C61" s="7" t="s">
        <v>196</v>
      </c>
      <c r="D61" s="8" t="s">
        <v>11</v>
      </c>
      <c r="E61" s="7" t="s">
        <v>12</v>
      </c>
      <c r="F61" s="7" t="s">
        <v>197</v>
      </c>
      <c r="G61" s="9" t="s">
        <v>14</v>
      </c>
      <c r="H61" s="10">
        <v>0</v>
      </c>
      <c r="I61" s="7" t="s">
        <v>15</v>
      </c>
    </row>
    <row x14ac:dyDescent="0.25" r="62" customHeight="1" ht="17.25">
      <c r="A62" s="6">
        <f>_xlfn.DISPIMG("ID_A97FD7D788E547E7BC21A393C1DE7F24",1)</f>
      </c>
      <c r="B62" s="7" t="s">
        <v>198</v>
      </c>
      <c r="C62" s="7" t="s">
        <v>199</v>
      </c>
      <c r="D62" s="8" t="s">
        <v>116</v>
      </c>
      <c r="E62" s="7" t="s">
        <v>117</v>
      </c>
      <c r="F62" s="7" t="s">
        <v>200</v>
      </c>
      <c r="G62" s="9" t="s">
        <v>14</v>
      </c>
      <c r="H62" s="10">
        <v>0</v>
      </c>
      <c r="I62" s="7" t="s">
        <v>15</v>
      </c>
    </row>
    <row x14ac:dyDescent="0.25" r="63" customHeight="1" ht="17.25">
      <c r="A63" s="6">
        <f>_xlfn.DISPIMG("ID_135252D16046480792EF2A996CD4D02F",1)</f>
      </c>
      <c r="B63" s="7" t="s">
        <v>201</v>
      </c>
      <c r="C63" s="7" t="s">
        <v>202</v>
      </c>
      <c r="D63" s="8" t="s">
        <v>116</v>
      </c>
      <c r="E63" s="7" t="s">
        <v>117</v>
      </c>
      <c r="F63" s="7" t="s">
        <v>203</v>
      </c>
      <c r="G63" s="9" t="s">
        <v>14</v>
      </c>
      <c r="H63" s="10">
        <v>0</v>
      </c>
      <c r="I63" s="7" t="s">
        <v>15</v>
      </c>
    </row>
    <row x14ac:dyDescent="0.25" r="64" customHeight="1" ht="50">
      <c r="A64" s="6">
        <f>_xlfn.DISPIMG("ID_CA84C8E46F0445C38E6A1106636579EA",1)</f>
      </c>
      <c r="B64" s="7" t="s">
        <v>204</v>
      </c>
      <c r="C64" s="7" t="s">
        <v>205</v>
      </c>
      <c r="D64" s="8" t="s">
        <v>11</v>
      </c>
      <c r="E64" s="7" t="s">
        <v>206</v>
      </c>
      <c r="F64" s="7" t="s">
        <v>207</v>
      </c>
      <c r="G64" s="9" t="s">
        <v>14</v>
      </c>
      <c r="H64" s="8" t="s">
        <v>208</v>
      </c>
      <c r="I64" s="7" t="s">
        <v>15</v>
      </c>
    </row>
    <row x14ac:dyDescent="0.25" r="65" customHeight="1" ht="50">
      <c r="A65" s="6">
        <f>_xlfn.DISPIMG("ID_AF6759C63A2F410E8C175300862AFBA0",1)</f>
      </c>
      <c r="B65" s="7" t="s">
        <v>209</v>
      </c>
      <c r="C65" s="7" t="s">
        <v>210</v>
      </c>
      <c r="D65" s="8" t="s">
        <v>11</v>
      </c>
      <c r="E65" s="7" t="s">
        <v>206</v>
      </c>
      <c r="F65" s="7" t="s">
        <v>211</v>
      </c>
      <c r="G65" s="9" t="s">
        <v>14</v>
      </c>
      <c r="H65" s="8" t="s">
        <v>208</v>
      </c>
      <c r="I65" s="7" t="s">
        <v>15</v>
      </c>
    </row>
    <row x14ac:dyDescent="0.25" r="66" customHeight="1" ht="50">
      <c r="A66" s="6">
        <f>_xlfn.DISPIMG("ID_A1CD32AFBBA6476C9C9E3FD1E28099DA",1)</f>
      </c>
      <c r="B66" s="7" t="s">
        <v>212</v>
      </c>
      <c r="C66" s="7" t="s">
        <v>213</v>
      </c>
      <c r="D66" s="8" t="s">
        <v>11</v>
      </c>
      <c r="E66" s="7" t="s">
        <v>206</v>
      </c>
      <c r="F66" s="7" t="s">
        <v>214</v>
      </c>
      <c r="G66" s="9" t="s">
        <v>14</v>
      </c>
      <c r="H66" s="8" t="s">
        <v>208</v>
      </c>
      <c r="I66" s="7" t="s">
        <v>15</v>
      </c>
    </row>
    <row x14ac:dyDescent="0.25" r="67" customHeight="1" ht="50">
      <c r="A67" s="6">
        <f>_xlfn.DISPIMG("ID_61A9FBF233C44D9791425E9795ADAC41",1)</f>
      </c>
      <c r="B67" s="7" t="s">
        <v>215</v>
      </c>
      <c r="C67" s="7" t="s">
        <v>216</v>
      </c>
      <c r="D67" s="8" t="s">
        <v>11</v>
      </c>
      <c r="E67" s="7" t="s">
        <v>206</v>
      </c>
      <c r="F67" s="7" t="s">
        <v>217</v>
      </c>
      <c r="G67" s="9" t="s">
        <v>14</v>
      </c>
      <c r="H67" s="8" t="s">
        <v>208</v>
      </c>
      <c r="I67" s="7" t="s">
        <v>15</v>
      </c>
    </row>
    <row x14ac:dyDescent="0.25" r="68" customHeight="1" ht="50">
      <c r="A68" s="6">
        <f>_xlfn.DISPIMG("ID_2B7FD2B4AEDE48C1902DD079E4F87126",1)</f>
      </c>
      <c r="B68" s="7" t="s">
        <v>218</v>
      </c>
      <c r="C68" s="7" t="s">
        <v>219</v>
      </c>
      <c r="D68" s="8" t="s">
        <v>11</v>
      </c>
      <c r="E68" s="7" t="s">
        <v>12</v>
      </c>
      <c r="F68" s="7" t="s">
        <v>220</v>
      </c>
      <c r="G68" s="9" t="s">
        <v>70</v>
      </c>
      <c r="H68" s="8" t="s">
        <v>146</v>
      </c>
      <c r="I68" s="7" t="s">
        <v>15</v>
      </c>
    </row>
    <row x14ac:dyDescent="0.25" r="69" customHeight="1" ht="50">
      <c r="A69" s="6">
        <f>_xlfn.DISPIMG("ID_A99F98D2DAE84D70ACA22C58A0355A1D",1)</f>
      </c>
      <c r="B69" s="7" t="s">
        <v>221</v>
      </c>
      <c r="C69" s="7" t="s">
        <v>222</v>
      </c>
      <c r="D69" s="8" t="s">
        <v>11</v>
      </c>
      <c r="E69" s="7" t="s">
        <v>12</v>
      </c>
      <c r="F69" s="7" t="s">
        <v>223</v>
      </c>
      <c r="G69" s="9" t="s">
        <v>70</v>
      </c>
      <c r="H69" s="8" t="s">
        <v>146</v>
      </c>
      <c r="I69" s="7" t="s">
        <v>15</v>
      </c>
    </row>
    <row x14ac:dyDescent="0.25" r="70" customHeight="1" ht="50">
      <c r="A70" s="6">
        <f>_xlfn.DISPIMG("ID_17B3F6E756CA4CD19FFD239A3D4F83AC",1)</f>
      </c>
      <c r="B70" s="7" t="s">
        <v>224</v>
      </c>
      <c r="C70" s="7" t="s">
        <v>225</v>
      </c>
      <c r="D70" s="8" t="s">
        <v>11</v>
      </c>
      <c r="E70" s="7" t="s">
        <v>12</v>
      </c>
      <c r="F70" s="7" t="s">
        <v>226</v>
      </c>
      <c r="G70" s="9" t="s">
        <v>70</v>
      </c>
      <c r="H70" s="8" t="s">
        <v>146</v>
      </c>
      <c r="I70" s="7" t="s">
        <v>15</v>
      </c>
    </row>
    <row x14ac:dyDescent="0.25" r="71" customHeight="1" ht="50">
      <c r="A71" s="6">
        <f>_xlfn.DISPIMG("ID_8BDB20D0F417419183508B3E8C15D9BB",1)</f>
      </c>
      <c r="B71" s="7" t="s">
        <v>227</v>
      </c>
      <c r="C71" s="7" t="s">
        <v>228</v>
      </c>
      <c r="D71" s="8" t="s">
        <v>11</v>
      </c>
      <c r="E71" s="7" t="s">
        <v>12</v>
      </c>
      <c r="F71" s="7" t="s">
        <v>229</v>
      </c>
      <c r="G71" s="9" t="s">
        <v>70</v>
      </c>
      <c r="H71" s="8" t="s">
        <v>146</v>
      </c>
      <c r="I71" s="7" t="s">
        <v>15</v>
      </c>
    </row>
    <row x14ac:dyDescent="0.25" r="72" customHeight="1" ht="50">
      <c r="A72" s="6">
        <f>_xlfn.DISPIMG("ID_6BBD022BE4344F68BB390B35D12F717D",1)</f>
      </c>
      <c r="B72" s="7" t="s">
        <v>230</v>
      </c>
      <c r="C72" s="7" t="s">
        <v>231</v>
      </c>
      <c r="D72" s="8" t="s">
        <v>11</v>
      </c>
      <c r="E72" s="7" t="s">
        <v>12</v>
      </c>
      <c r="F72" s="7" t="s">
        <v>232</v>
      </c>
      <c r="G72" s="9" t="s">
        <v>70</v>
      </c>
      <c r="H72" s="8" t="s">
        <v>146</v>
      </c>
      <c r="I72" s="7" t="s">
        <v>15</v>
      </c>
    </row>
    <row x14ac:dyDescent="0.25" r="73" customHeight="1" ht="17.25">
      <c r="A73" s="6">
        <f>_xlfn.DISPIMG("ID_E80A02FBD45B434DB48B730431C8E53A",1)</f>
      </c>
      <c r="B73" s="7" t="s">
        <v>233</v>
      </c>
      <c r="C73" s="7" t="s">
        <v>234</v>
      </c>
      <c r="D73" s="8" t="s">
        <v>11</v>
      </c>
      <c r="E73" s="7" t="s">
        <v>12</v>
      </c>
      <c r="F73" s="7" t="s">
        <v>235</v>
      </c>
      <c r="G73" s="9" t="s">
        <v>14</v>
      </c>
      <c r="H73" s="10">
        <v>0</v>
      </c>
      <c r="I73" s="7" t="s">
        <v>15</v>
      </c>
    </row>
    <row x14ac:dyDescent="0.25" r="74" customHeight="1" ht="17.25">
      <c r="A74" s="6">
        <f>_xlfn.DISPIMG("ID_692F8DB99044444AAF2AD7FB378EF59A",1)</f>
      </c>
      <c r="B74" s="7" t="s">
        <v>236</v>
      </c>
      <c r="C74" s="7" t="s">
        <v>237</v>
      </c>
      <c r="D74" s="8" t="s">
        <v>11</v>
      </c>
      <c r="E74" s="7" t="s">
        <v>12</v>
      </c>
      <c r="F74" s="7" t="s">
        <v>238</v>
      </c>
      <c r="G74" s="9" t="s">
        <v>14</v>
      </c>
      <c r="H74" s="10">
        <v>0</v>
      </c>
      <c r="I74" s="7" t="s">
        <v>15</v>
      </c>
    </row>
    <row x14ac:dyDescent="0.25" r="75" customHeight="1" ht="17.25">
      <c r="A75" s="6">
        <f>_xlfn.DISPIMG("ID_010710B057F84BBCBDFA5CEB91A3EAD9",1)</f>
      </c>
      <c r="B75" s="7" t="s">
        <v>239</v>
      </c>
      <c r="C75" s="7" t="s">
        <v>240</v>
      </c>
      <c r="D75" s="8" t="s">
        <v>11</v>
      </c>
      <c r="E75" s="7" t="s">
        <v>12</v>
      </c>
      <c r="F75" s="7" t="s">
        <v>241</v>
      </c>
      <c r="G75" s="9" t="s">
        <v>14</v>
      </c>
      <c r="H75" s="10">
        <v>0</v>
      </c>
      <c r="I75" s="7" t="s">
        <v>15</v>
      </c>
    </row>
    <row x14ac:dyDescent="0.25" r="76" customHeight="1" ht="17.25">
      <c r="A76" s="6">
        <f>_xlfn.DISPIMG("ID_B58F9BCE1DA34E2EA8D645CFAE261B5B",1)</f>
      </c>
      <c r="B76" s="7" t="s">
        <v>242</v>
      </c>
      <c r="C76" s="7" t="s">
        <v>243</v>
      </c>
      <c r="D76" s="8" t="s">
        <v>11</v>
      </c>
      <c r="E76" s="7" t="s">
        <v>12</v>
      </c>
      <c r="F76" s="7" t="s">
        <v>244</v>
      </c>
      <c r="G76" s="9" t="s">
        <v>14</v>
      </c>
      <c r="H76" s="10">
        <v>0</v>
      </c>
      <c r="I76" s="7" t="s">
        <v>15</v>
      </c>
    </row>
    <row x14ac:dyDescent="0.25" r="77" customHeight="1" ht="17.25">
      <c r="A77" s="6">
        <f>_xlfn.DISPIMG("ID_FEE3839BC8104D0298E589502AEA15E2",1)</f>
      </c>
      <c r="B77" s="7" t="s">
        <v>245</v>
      </c>
      <c r="C77" s="7" t="s">
        <v>246</v>
      </c>
      <c r="D77" s="8" t="s">
        <v>11</v>
      </c>
      <c r="E77" s="7" t="s">
        <v>12</v>
      </c>
      <c r="F77" s="7" t="s">
        <v>247</v>
      </c>
      <c r="G77" s="9" t="s">
        <v>14</v>
      </c>
      <c r="H77" s="10">
        <v>0</v>
      </c>
      <c r="I77" s="7" t="s">
        <v>15</v>
      </c>
    </row>
    <row x14ac:dyDescent="0.25" r="78" customHeight="1" ht="17.25">
      <c r="A78" s="6">
        <f>_xlfn.DISPIMG("ID_2C20E360AEA24429BF5765AB21055EC0",1)</f>
      </c>
      <c r="B78" s="7" t="s">
        <v>248</v>
      </c>
      <c r="C78" s="7" t="s">
        <v>249</v>
      </c>
      <c r="D78" s="8" t="s">
        <v>11</v>
      </c>
      <c r="E78" s="7" t="s">
        <v>12</v>
      </c>
      <c r="F78" s="7" t="s">
        <v>250</v>
      </c>
      <c r="G78" s="9" t="s">
        <v>14</v>
      </c>
      <c r="H78" s="10">
        <v>0</v>
      </c>
      <c r="I78" s="7" t="s">
        <v>15</v>
      </c>
    </row>
    <row x14ac:dyDescent="0.25" r="79" customHeight="1" ht="17.25">
      <c r="A79" s="6">
        <f>_xlfn.DISPIMG("ID_C403502DD9CA4DD582A6ABDF82991272",1)</f>
      </c>
      <c r="B79" s="7" t="s">
        <v>251</v>
      </c>
      <c r="C79" s="7" t="s">
        <v>252</v>
      </c>
      <c r="D79" s="8" t="s">
        <v>11</v>
      </c>
      <c r="E79" s="7" t="s">
        <v>12</v>
      </c>
      <c r="F79" s="7" t="s">
        <v>253</v>
      </c>
      <c r="G79" s="9" t="s">
        <v>14</v>
      </c>
      <c r="H79" s="10">
        <v>0</v>
      </c>
      <c r="I79" s="7" t="s">
        <v>15</v>
      </c>
    </row>
    <row x14ac:dyDescent="0.25" r="80" customHeight="1" ht="50">
      <c r="A80" s="6">
        <f>_xlfn.DISPIMG("ID_FACD405A5FFB4003866F067882A414D8",1)</f>
      </c>
      <c r="B80" s="7" t="s">
        <v>254</v>
      </c>
      <c r="C80" s="7" t="s">
        <v>255</v>
      </c>
      <c r="D80" s="8" t="s">
        <v>11</v>
      </c>
      <c r="E80" s="7" t="s">
        <v>12</v>
      </c>
      <c r="F80" s="7" t="s">
        <v>256</v>
      </c>
      <c r="G80" s="9" t="s">
        <v>70</v>
      </c>
      <c r="H80" s="8" t="s">
        <v>116</v>
      </c>
      <c r="I80" s="7" t="s">
        <v>15</v>
      </c>
    </row>
    <row x14ac:dyDescent="0.25" r="81" customHeight="1" ht="50">
      <c r="A81" s="6">
        <f>_xlfn.DISPIMG("ID_B431EDFD9D0745E48901E08AF58B0A5E",1)</f>
      </c>
      <c r="B81" s="7" t="s">
        <v>257</v>
      </c>
      <c r="C81" s="7" t="s">
        <v>258</v>
      </c>
      <c r="D81" s="8" t="s">
        <v>11</v>
      </c>
      <c r="E81" s="7" t="s">
        <v>12</v>
      </c>
      <c r="F81" s="7" t="s">
        <v>259</v>
      </c>
      <c r="G81" s="9" t="s">
        <v>70</v>
      </c>
      <c r="H81" s="8" t="s">
        <v>116</v>
      </c>
      <c r="I81" s="7" t="s">
        <v>15</v>
      </c>
    </row>
    <row x14ac:dyDescent="0.25" r="82" customHeight="1" ht="50">
      <c r="A82" s="6">
        <f>_xlfn.DISPIMG("ID_6AB58FDCC75B4784856A1FED8453B056",1)</f>
      </c>
      <c r="B82" s="7" t="s">
        <v>260</v>
      </c>
      <c r="C82" s="7" t="s">
        <v>261</v>
      </c>
      <c r="D82" s="8" t="s">
        <v>11</v>
      </c>
      <c r="E82" s="7" t="s">
        <v>12</v>
      </c>
      <c r="F82" s="7" t="s">
        <v>262</v>
      </c>
      <c r="G82" s="9" t="s">
        <v>70</v>
      </c>
      <c r="H82" s="8" t="s">
        <v>116</v>
      </c>
      <c r="I82" s="7" t="s">
        <v>15</v>
      </c>
    </row>
    <row x14ac:dyDescent="0.25" r="83" customHeight="1" ht="50">
      <c r="A83" s="6">
        <f>_xlfn.DISPIMG("ID_6489239FA3E04C5486FF5E4038F1C9D1",1)</f>
      </c>
      <c r="B83" s="7" t="s">
        <v>263</v>
      </c>
      <c r="C83" s="7" t="s">
        <v>264</v>
      </c>
      <c r="D83" s="8" t="s">
        <v>11</v>
      </c>
      <c r="E83" s="7" t="s">
        <v>12</v>
      </c>
      <c r="F83" s="7" t="s">
        <v>265</v>
      </c>
      <c r="G83" s="9" t="s">
        <v>70</v>
      </c>
      <c r="H83" s="8" t="s">
        <v>116</v>
      </c>
      <c r="I83" s="7" t="s">
        <v>15</v>
      </c>
    </row>
    <row x14ac:dyDescent="0.25" r="84" customHeight="1" ht="50">
      <c r="A84" s="6">
        <f>_xlfn.DISPIMG("ID_59723CE9545542519FBD96F8CE31B3AF",1)</f>
      </c>
      <c r="B84" s="7" t="s">
        <v>266</v>
      </c>
      <c r="C84" s="7" t="s">
        <v>267</v>
      </c>
      <c r="D84" s="8" t="s">
        <v>11</v>
      </c>
      <c r="E84" s="7" t="s">
        <v>12</v>
      </c>
      <c r="F84" s="7" t="s">
        <v>268</v>
      </c>
      <c r="G84" s="9" t="s">
        <v>70</v>
      </c>
      <c r="H84" s="8" t="s">
        <v>116</v>
      </c>
      <c r="I84" s="7" t="s">
        <v>15</v>
      </c>
    </row>
    <row x14ac:dyDescent="0.25" r="85" customHeight="1" ht="50">
      <c r="A85" s="6">
        <f>_xlfn.DISPIMG("ID_F2D3B6F5936F4E179B92FF5B8F4F9765",1)</f>
      </c>
      <c r="B85" s="7" t="s">
        <v>269</v>
      </c>
      <c r="C85" s="7" t="s">
        <v>270</v>
      </c>
      <c r="D85" s="8" t="s">
        <v>11</v>
      </c>
      <c r="E85" s="7" t="s">
        <v>12</v>
      </c>
      <c r="F85" s="7" t="s">
        <v>271</v>
      </c>
      <c r="G85" s="9" t="s">
        <v>70</v>
      </c>
      <c r="H85" s="8" t="s">
        <v>71</v>
      </c>
      <c r="I85" s="7" t="s">
        <v>15</v>
      </c>
    </row>
    <row x14ac:dyDescent="0.25" r="86" customHeight="1" ht="50">
      <c r="A86" s="6">
        <f>_xlfn.DISPIMG("ID_FB55D1ED97404DC9A781C15D500DF466",1)</f>
      </c>
      <c r="B86" s="7" t="s">
        <v>272</v>
      </c>
      <c r="C86" s="7" t="s">
        <v>273</v>
      </c>
      <c r="D86" s="8" t="s">
        <v>11</v>
      </c>
      <c r="E86" s="7" t="s">
        <v>12</v>
      </c>
      <c r="F86" s="7" t="s">
        <v>274</v>
      </c>
      <c r="G86" s="9" t="s">
        <v>70</v>
      </c>
      <c r="H86" s="8" t="s">
        <v>71</v>
      </c>
      <c r="I86" s="7" t="s">
        <v>15</v>
      </c>
    </row>
    <row x14ac:dyDescent="0.25" r="87" customHeight="1" ht="50">
      <c r="A87" s="6">
        <f>_xlfn.DISPIMG("ID_EB30AE953085407BB52EFC46751E05EE",1)</f>
      </c>
      <c r="B87" s="7" t="s">
        <v>275</v>
      </c>
      <c r="C87" s="7" t="s">
        <v>276</v>
      </c>
      <c r="D87" s="8" t="s">
        <v>11</v>
      </c>
      <c r="E87" s="7" t="s">
        <v>12</v>
      </c>
      <c r="F87" s="7" t="s">
        <v>277</v>
      </c>
      <c r="G87" s="9" t="s">
        <v>70</v>
      </c>
      <c r="H87" s="8" t="s">
        <v>71</v>
      </c>
      <c r="I87" s="7" t="s">
        <v>15</v>
      </c>
    </row>
    <row x14ac:dyDescent="0.25" r="88" customHeight="1" ht="50">
      <c r="A88" s="6">
        <f>_xlfn.DISPIMG("ID_D8BEBD9693734284ABF9A12FC9BF828A",1)</f>
      </c>
      <c r="B88" s="7" t="s">
        <v>278</v>
      </c>
      <c r="C88" s="7" t="s">
        <v>279</v>
      </c>
      <c r="D88" s="8" t="s">
        <v>11</v>
      </c>
      <c r="E88" s="7" t="s">
        <v>12</v>
      </c>
      <c r="F88" s="7" t="s">
        <v>280</v>
      </c>
      <c r="G88" s="9" t="s">
        <v>70</v>
      </c>
      <c r="H88" s="8" t="s">
        <v>71</v>
      </c>
      <c r="I88" s="7" t="s">
        <v>15</v>
      </c>
    </row>
    <row x14ac:dyDescent="0.25" r="89" customHeight="1" ht="50">
      <c r="A89" s="6">
        <f>_xlfn.DISPIMG("ID_394D0C75E2B14C4EA9B47F48B7315377",1)</f>
      </c>
      <c r="B89" s="7" t="s">
        <v>281</v>
      </c>
      <c r="C89" s="7" t="s">
        <v>282</v>
      </c>
      <c r="D89" s="8" t="s">
        <v>11</v>
      </c>
      <c r="E89" s="7" t="s">
        <v>12</v>
      </c>
      <c r="F89" s="7" t="s">
        <v>283</v>
      </c>
      <c r="G89" s="9" t="s">
        <v>70</v>
      </c>
      <c r="H89" s="8" t="s">
        <v>71</v>
      </c>
      <c r="I89" s="7" t="s">
        <v>15</v>
      </c>
    </row>
    <row x14ac:dyDescent="0.25" r="90" customHeight="1" ht="50">
      <c r="A90" s="6">
        <f>_xlfn.DISPIMG("ID_23E84040C2C5414DBDA9F9CDF180ED40",1)</f>
      </c>
      <c r="B90" s="7" t="s">
        <v>284</v>
      </c>
      <c r="C90" s="7" t="s">
        <v>285</v>
      </c>
      <c r="D90" s="8" t="s">
        <v>11</v>
      </c>
      <c r="E90" s="7" t="s">
        <v>12</v>
      </c>
      <c r="F90" s="7" t="s">
        <v>286</v>
      </c>
      <c r="G90" s="9" t="s">
        <v>70</v>
      </c>
      <c r="H90" s="8" t="s">
        <v>71</v>
      </c>
      <c r="I90" s="7" t="s">
        <v>15</v>
      </c>
    </row>
    <row x14ac:dyDescent="0.25" r="91" customHeight="1" ht="50">
      <c r="A91" s="6">
        <f>_xlfn.DISPIMG("ID_FD674AFEDF4649328850D7CC12619AC7",1)</f>
      </c>
      <c r="B91" s="7" t="s">
        <v>287</v>
      </c>
      <c r="C91" s="7" t="s">
        <v>288</v>
      </c>
      <c r="D91" s="8" t="s">
        <v>11</v>
      </c>
      <c r="E91" s="7" t="s">
        <v>12</v>
      </c>
      <c r="F91" s="7" t="s">
        <v>289</v>
      </c>
      <c r="G91" s="9" t="s">
        <v>70</v>
      </c>
      <c r="H91" s="8" t="s">
        <v>71</v>
      </c>
      <c r="I91" s="7" t="s">
        <v>15</v>
      </c>
    </row>
    <row x14ac:dyDescent="0.25" r="92" customHeight="1" ht="50">
      <c r="A92" s="6">
        <f>_xlfn.DISPIMG("ID_6C9F394356F34E969D6CBCCBA5540AEB",1)</f>
      </c>
      <c r="B92" s="7" t="s">
        <v>290</v>
      </c>
      <c r="C92" s="7" t="s">
        <v>291</v>
      </c>
      <c r="D92" s="8" t="s">
        <v>11</v>
      </c>
      <c r="E92" s="7" t="s">
        <v>12</v>
      </c>
      <c r="F92" s="7" t="s">
        <v>292</v>
      </c>
      <c r="G92" s="9" t="s">
        <v>70</v>
      </c>
      <c r="H92" s="8" t="s">
        <v>71</v>
      </c>
      <c r="I92" s="7" t="s">
        <v>15</v>
      </c>
    </row>
    <row x14ac:dyDescent="0.25" r="93" customHeight="1" ht="50">
      <c r="A93" s="6">
        <f>_xlfn.DISPIMG("ID_304F064B59F14A83811FB2561F97AB5A",1)</f>
      </c>
      <c r="B93" s="7" t="s">
        <v>293</v>
      </c>
      <c r="C93" s="7" t="s">
        <v>294</v>
      </c>
      <c r="D93" s="8" t="s">
        <v>11</v>
      </c>
      <c r="E93" s="7" t="s">
        <v>12</v>
      </c>
      <c r="F93" s="7" t="s">
        <v>295</v>
      </c>
      <c r="G93" s="9" t="s">
        <v>70</v>
      </c>
      <c r="H93" s="8" t="s">
        <v>71</v>
      </c>
      <c r="I93" s="7" t="s">
        <v>15</v>
      </c>
    </row>
    <row x14ac:dyDescent="0.25" r="94" customHeight="1" ht="50">
      <c r="A94" s="6">
        <f>_xlfn.DISPIMG("ID_CD68F7C43D6D42199684E72ABEBFD7E0",1)</f>
      </c>
      <c r="B94" s="7" t="s">
        <v>296</v>
      </c>
      <c r="C94" s="7" t="s">
        <v>297</v>
      </c>
      <c r="D94" s="8" t="s">
        <v>11</v>
      </c>
      <c r="E94" s="7" t="s">
        <v>12</v>
      </c>
      <c r="F94" s="7" t="s">
        <v>298</v>
      </c>
      <c r="G94" s="9" t="s">
        <v>70</v>
      </c>
      <c r="H94" s="8" t="s">
        <v>71</v>
      </c>
      <c r="I94" s="7" t="s">
        <v>15</v>
      </c>
    </row>
    <row x14ac:dyDescent="0.25" r="95" customHeight="1" ht="50">
      <c r="A95" s="6">
        <f>_xlfn.DISPIMG("ID_1FB2FF98C2F94FDABCC2CFA7F5EE3F55",1)</f>
      </c>
      <c r="B95" s="7" t="s">
        <v>299</v>
      </c>
      <c r="C95" s="7" t="s">
        <v>300</v>
      </c>
      <c r="D95" s="8" t="s">
        <v>11</v>
      </c>
      <c r="E95" s="7" t="s">
        <v>12</v>
      </c>
      <c r="F95" s="7" t="s">
        <v>301</v>
      </c>
      <c r="G95" s="9" t="s">
        <v>70</v>
      </c>
      <c r="H95" s="8" t="s">
        <v>71</v>
      </c>
      <c r="I95" s="7" t="s">
        <v>15</v>
      </c>
    </row>
    <row x14ac:dyDescent="0.25" r="96" customHeight="1" ht="50">
      <c r="A96" s="6">
        <f>_xlfn.DISPIMG("ID_69B4A11F3EFB42209EB8C98678FC4882",1)</f>
      </c>
      <c r="B96" s="7" t="s">
        <v>302</v>
      </c>
      <c r="C96" s="7" t="s">
        <v>303</v>
      </c>
      <c r="D96" s="8" t="s">
        <v>11</v>
      </c>
      <c r="E96" s="7" t="s">
        <v>12</v>
      </c>
      <c r="F96" s="7" t="s">
        <v>304</v>
      </c>
      <c r="G96" s="9" t="s">
        <v>70</v>
      </c>
      <c r="H96" s="8" t="s">
        <v>71</v>
      </c>
      <c r="I96" s="7" t="s">
        <v>15</v>
      </c>
    </row>
    <row x14ac:dyDescent="0.25" r="97" customHeight="1" ht="50">
      <c r="A97" s="6">
        <f>_xlfn.DISPIMG("ID_BCAE59E827364E2CBAA6E710A9F9C716",1)</f>
      </c>
      <c r="B97" s="7" t="s">
        <v>305</v>
      </c>
      <c r="C97" s="7" t="s">
        <v>306</v>
      </c>
      <c r="D97" s="8" t="s">
        <v>11</v>
      </c>
      <c r="E97" s="7" t="s">
        <v>12</v>
      </c>
      <c r="F97" s="7" t="s">
        <v>307</v>
      </c>
      <c r="G97" s="9" t="s">
        <v>70</v>
      </c>
      <c r="H97" s="8" t="s">
        <v>71</v>
      </c>
      <c r="I97" s="7" t="s">
        <v>15</v>
      </c>
    </row>
    <row x14ac:dyDescent="0.25" r="98" customHeight="1" ht="50">
      <c r="A98" s="6">
        <f>_xlfn.DISPIMG("ID_F83D76276E9A41B1A5D6940B33547719",1)</f>
      </c>
      <c r="B98" s="7" t="s">
        <v>308</v>
      </c>
      <c r="C98" s="7" t="s">
        <v>309</v>
      </c>
      <c r="D98" s="8" t="s">
        <v>11</v>
      </c>
      <c r="E98" s="7" t="s">
        <v>12</v>
      </c>
      <c r="F98" s="7" t="s">
        <v>310</v>
      </c>
      <c r="G98" s="9" t="s">
        <v>70</v>
      </c>
      <c r="H98" s="8" t="s">
        <v>71</v>
      </c>
      <c r="I98" s="7" t="s">
        <v>15</v>
      </c>
    </row>
    <row x14ac:dyDescent="0.25" r="99" customHeight="1" ht="50">
      <c r="A99" s="6">
        <f>_xlfn.DISPIMG("ID_736D4A4213174F1BAA5124C30683F579",1)</f>
      </c>
      <c r="B99" s="7" t="s">
        <v>311</v>
      </c>
      <c r="C99" s="7" t="s">
        <v>312</v>
      </c>
      <c r="D99" s="8" t="s">
        <v>11</v>
      </c>
      <c r="E99" s="7" t="s">
        <v>12</v>
      </c>
      <c r="F99" s="7" t="s">
        <v>313</v>
      </c>
      <c r="G99" s="9" t="s">
        <v>70</v>
      </c>
      <c r="H99" s="8" t="s">
        <v>71</v>
      </c>
      <c r="I99" s="7" t="s">
        <v>15</v>
      </c>
    </row>
    <row x14ac:dyDescent="0.25" r="100" customHeight="1" ht="50">
      <c r="A100" s="6">
        <f>_xlfn.DISPIMG("ID_F6A7DC686D0A49C382A15D561F9C384B",1)</f>
      </c>
      <c r="B100" s="7" t="s">
        <v>314</v>
      </c>
      <c r="C100" s="7" t="s">
        <v>315</v>
      </c>
      <c r="D100" s="8" t="s">
        <v>11</v>
      </c>
      <c r="E100" s="7" t="s">
        <v>12</v>
      </c>
      <c r="F100" s="7" t="s">
        <v>316</v>
      </c>
      <c r="G100" s="9" t="s">
        <v>70</v>
      </c>
      <c r="H100" s="8" t="s">
        <v>71</v>
      </c>
      <c r="I100" s="7" t="s">
        <v>15</v>
      </c>
    </row>
    <row x14ac:dyDescent="0.25" r="101" customHeight="1" ht="50">
      <c r="A101" s="6">
        <f>_xlfn.DISPIMG("ID_7E91CE54B28B4B1997C4B70A86953BD6",1)</f>
      </c>
      <c r="B101" s="7" t="s">
        <v>317</v>
      </c>
      <c r="C101" s="7" t="s">
        <v>318</v>
      </c>
      <c r="D101" s="8" t="s">
        <v>11</v>
      </c>
      <c r="E101" s="7" t="s">
        <v>12</v>
      </c>
      <c r="F101" s="7" t="s">
        <v>319</v>
      </c>
      <c r="G101" s="9" t="s">
        <v>70</v>
      </c>
      <c r="H101" s="8" t="s">
        <v>71</v>
      </c>
      <c r="I101" s="7" t="s">
        <v>15</v>
      </c>
    </row>
    <row x14ac:dyDescent="0.25" r="102" customHeight="1" ht="50">
      <c r="A102" s="6">
        <f>_xlfn.DISPIMG("ID_3C3BD55172A649DDA33B59B28A588E40",1)</f>
      </c>
      <c r="B102" s="7" t="s">
        <v>320</v>
      </c>
      <c r="C102" s="7" t="s">
        <v>321</v>
      </c>
      <c r="D102" s="8" t="s">
        <v>11</v>
      </c>
      <c r="E102" s="7" t="s">
        <v>12</v>
      </c>
      <c r="F102" s="7" t="s">
        <v>322</v>
      </c>
      <c r="G102" s="9" t="s">
        <v>70</v>
      </c>
      <c r="H102" s="8" t="s">
        <v>71</v>
      </c>
      <c r="I102" s="7" t="s">
        <v>15</v>
      </c>
    </row>
    <row x14ac:dyDescent="0.25" r="103" customHeight="1" ht="50">
      <c r="A103" s="6">
        <f>_xlfn.DISPIMG("ID_2EE74A236E354CA6BFD8C535E139F043",1)</f>
      </c>
      <c r="B103" s="7" t="s">
        <v>323</v>
      </c>
      <c r="C103" s="7" t="s">
        <v>324</v>
      </c>
      <c r="D103" s="8" t="s">
        <v>11</v>
      </c>
      <c r="E103" s="7" t="s">
        <v>12</v>
      </c>
      <c r="F103" s="7" t="s">
        <v>325</v>
      </c>
      <c r="G103" s="9" t="s">
        <v>70</v>
      </c>
      <c r="H103" s="8" t="s">
        <v>71</v>
      </c>
      <c r="I103" s="7" t="s">
        <v>15</v>
      </c>
    </row>
    <row x14ac:dyDescent="0.25" r="104" customHeight="1" ht="50">
      <c r="A104" s="6">
        <f>_xlfn.DISPIMG("ID_E9C2103CF7DA4B47BB0484CC002A687F",1)</f>
      </c>
      <c r="B104" s="7" t="s">
        <v>326</v>
      </c>
      <c r="C104" s="7" t="s">
        <v>327</v>
      </c>
      <c r="D104" s="8" t="s">
        <v>11</v>
      </c>
      <c r="E104" s="7" t="s">
        <v>12</v>
      </c>
      <c r="F104" s="7" t="s">
        <v>328</v>
      </c>
      <c r="G104" s="9" t="s">
        <v>70</v>
      </c>
      <c r="H104" s="8" t="s">
        <v>71</v>
      </c>
      <c r="I104" s="7" t="s">
        <v>15</v>
      </c>
    </row>
    <row x14ac:dyDescent="0.25" r="105" customHeight="1" ht="50">
      <c r="A105" s="6">
        <f>_xlfn.DISPIMG("ID_6D34E6E1A7764A4EB76ED6BFD7839549",1)</f>
      </c>
      <c r="B105" s="7" t="s">
        <v>329</v>
      </c>
      <c r="C105" s="7" t="s">
        <v>330</v>
      </c>
      <c r="D105" s="8" t="s">
        <v>11</v>
      </c>
      <c r="E105" s="7" t="s">
        <v>12</v>
      </c>
      <c r="F105" s="7" t="s">
        <v>331</v>
      </c>
      <c r="G105" s="9" t="s">
        <v>70</v>
      </c>
      <c r="H105" s="8" t="s">
        <v>71</v>
      </c>
      <c r="I105" s="7" t="s">
        <v>15</v>
      </c>
    </row>
    <row x14ac:dyDescent="0.25" r="106" customHeight="1" ht="50">
      <c r="A106" s="6">
        <f>_xlfn.DISPIMG("ID_AC05D270AA6445DC84597F3C1B52C961",1)</f>
      </c>
      <c r="B106" s="7" t="s">
        <v>332</v>
      </c>
      <c r="C106" s="7" t="s">
        <v>333</v>
      </c>
      <c r="D106" s="8" t="s">
        <v>11</v>
      </c>
      <c r="E106" s="7" t="s">
        <v>12</v>
      </c>
      <c r="F106" s="7" t="s">
        <v>334</v>
      </c>
      <c r="G106" s="9" t="s">
        <v>70</v>
      </c>
      <c r="H106" s="8" t="s">
        <v>71</v>
      </c>
      <c r="I106" s="7" t="s">
        <v>15</v>
      </c>
    </row>
    <row x14ac:dyDescent="0.25" r="107" customHeight="1" ht="50">
      <c r="A107" s="6">
        <f>_xlfn.DISPIMG("ID_CFFBB7BB958F4F4BA5D0884EB08A4DF3",1)</f>
      </c>
      <c r="B107" s="7" t="s">
        <v>335</v>
      </c>
      <c r="C107" s="7" t="s">
        <v>336</v>
      </c>
      <c r="D107" s="8" t="s">
        <v>11</v>
      </c>
      <c r="E107" s="7" t="s">
        <v>12</v>
      </c>
      <c r="F107" s="7" t="s">
        <v>337</v>
      </c>
      <c r="G107" s="9" t="s">
        <v>70</v>
      </c>
      <c r="H107" s="8" t="s">
        <v>71</v>
      </c>
      <c r="I107" s="7" t="s">
        <v>15</v>
      </c>
    </row>
    <row x14ac:dyDescent="0.25" r="108" customHeight="1" ht="50">
      <c r="A108" s="6">
        <f>_xlfn.DISPIMG("ID_AB459DF6F6AC48AB8C1785A2BB16FC67",1)</f>
      </c>
      <c r="B108" s="7" t="s">
        <v>338</v>
      </c>
      <c r="C108" s="7" t="s">
        <v>339</v>
      </c>
      <c r="D108" s="8" t="s">
        <v>11</v>
      </c>
      <c r="E108" s="7" t="s">
        <v>12</v>
      </c>
      <c r="F108" s="7" t="s">
        <v>340</v>
      </c>
      <c r="G108" s="9" t="s">
        <v>70</v>
      </c>
      <c r="H108" s="8" t="s">
        <v>71</v>
      </c>
      <c r="I108" s="7" t="s">
        <v>15</v>
      </c>
    </row>
    <row x14ac:dyDescent="0.25" r="109" customHeight="1" ht="50">
      <c r="A109" s="6">
        <f>_xlfn.DISPIMG("ID_6356D9E9336C488CA6F7CD091FD10B12",1)</f>
      </c>
      <c r="B109" s="7" t="s">
        <v>341</v>
      </c>
      <c r="C109" s="7" t="s">
        <v>342</v>
      </c>
      <c r="D109" s="8" t="s">
        <v>11</v>
      </c>
      <c r="E109" s="7" t="s">
        <v>12</v>
      </c>
      <c r="F109" s="7" t="s">
        <v>343</v>
      </c>
      <c r="G109" s="9" t="s">
        <v>70</v>
      </c>
      <c r="H109" s="8" t="s">
        <v>71</v>
      </c>
      <c r="I109" s="7" t="s">
        <v>15</v>
      </c>
    </row>
    <row x14ac:dyDescent="0.25" r="110" customHeight="1" ht="50">
      <c r="A110" s="6">
        <f>_xlfn.DISPIMG("ID_D3E4B28793E945CC97B2EB5A8D0AF56D",1)</f>
      </c>
      <c r="B110" s="7" t="s">
        <v>344</v>
      </c>
      <c r="C110" s="7" t="s">
        <v>345</v>
      </c>
      <c r="D110" s="8" t="s">
        <v>11</v>
      </c>
      <c r="E110" s="7" t="s">
        <v>12</v>
      </c>
      <c r="F110" s="7" t="s">
        <v>346</v>
      </c>
      <c r="G110" s="9" t="s">
        <v>70</v>
      </c>
      <c r="H110" s="8" t="s">
        <v>71</v>
      </c>
      <c r="I110" s="7" t="s">
        <v>15</v>
      </c>
    </row>
    <row x14ac:dyDescent="0.25" r="111" customHeight="1" ht="50">
      <c r="A111" s="6">
        <f>_xlfn.DISPIMG("ID_34F379A242E14AD0B0643F9FE3EDEC8C",1)</f>
      </c>
      <c r="B111" s="7" t="s">
        <v>347</v>
      </c>
      <c r="C111" s="7" t="s">
        <v>348</v>
      </c>
      <c r="D111" s="8" t="s">
        <v>11</v>
      </c>
      <c r="E111" s="7" t="s">
        <v>12</v>
      </c>
      <c r="F111" s="7" t="s">
        <v>349</v>
      </c>
      <c r="G111" s="9" t="s">
        <v>70</v>
      </c>
      <c r="H111" s="8" t="s">
        <v>71</v>
      </c>
      <c r="I111" s="7" t="s">
        <v>15</v>
      </c>
    </row>
    <row x14ac:dyDescent="0.25" r="112" customHeight="1" ht="50">
      <c r="A112" s="6">
        <f>_xlfn.DISPIMG("ID_CDD4B4322AD646D2B6F170D52D99DA27",1)</f>
      </c>
      <c r="B112" s="7" t="s">
        <v>350</v>
      </c>
      <c r="C112" s="7" t="s">
        <v>351</v>
      </c>
      <c r="D112" s="8" t="s">
        <v>11</v>
      </c>
      <c r="E112" s="7" t="s">
        <v>12</v>
      </c>
      <c r="F112" s="7" t="s">
        <v>352</v>
      </c>
      <c r="G112" s="9" t="s">
        <v>70</v>
      </c>
      <c r="H112" s="8" t="s">
        <v>71</v>
      </c>
      <c r="I112" s="7" t="s">
        <v>15</v>
      </c>
    </row>
    <row x14ac:dyDescent="0.25" r="113" customHeight="1" ht="50">
      <c r="A113" s="6">
        <f>_xlfn.DISPIMG("ID_FB9315424127431A929492577EC70B09",1)</f>
      </c>
      <c r="B113" s="7" t="s">
        <v>353</v>
      </c>
      <c r="C113" s="7" t="s">
        <v>354</v>
      </c>
      <c r="D113" s="8" t="s">
        <v>11</v>
      </c>
      <c r="E113" s="7" t="s">
        <v>12</v>
      </c>
      <c r="F113" s="7" t="s">
        <v>355</v>
      </c>
      <c r="G113" s="9" t="s">
        <v>70</v>
      </c>
      <c r="H113" s="8" t="s">
        <v>71</v>
      </c>
      <c r="I113" s="7" t="s">
        <v>15</v>
      </c>
    </row>
    <row x14ac:dyDescent="0.25" r="114" customHeight="1" ht="50">
      <c r="A114" s="6">
        <f>_xlfn.DISPIMG("ID_956CE225E3464742B1125BF331213FDE",1)</f>
      </c>
      <c r="B114" s="7" t="s">
        <v>356</v>
      </c>
      <c r="C114" s="7" t="s">
        <v>357</v>
      </c>
      <c r="D114" s="8" t="s">
        <v>11</v>
      </c>
      <c r="E114" s="7" t="s">
        <v>12</v>
      </c>
      <c r="F114" s="7" t="s">
        <v>358</v>
      </c>
      <c r="G114" s="9" t="s">
        <v>70</v>
      </c>
      <c r="H114" s="8" t="s">
        <v>71</v>
      </c>
      <c r="I114" s="7" t="s">
        <v>15</v>
      </c>
    </row>
    <row x14ac:dyDescent="0.25" r="115" customHeight="1" ht="50">
      <c r="A115" s="6">
        <f>_xlfn.DISPIMG("ID_CFDFB9A6096E483999D49C8241811F42",1)</f>
      </c>
      <c r="B115" s="7" t="s">
        <v>359</v>
      </c>
      <c r="C115" s="7" t="s">
        <v>360</v>
      </c>
      <c r="D115" s="8" t="s">
        <v>11</v>
      </c>
      <c r="E115" s="7" t="s">
        <v>12</v>
      </c>
      <c r="F115" s="7" t="s">
        <v>361</v>
      </c>
      <c r="G115" s="9" t="s">
        <v>70</v>
      </c>
      <c r="H115" s="8" t="s">
        <v>71</v>
      </c>
      <c r="I115" s="7" t="s">
        <v>15</v>
      </c>
    </row>
    <row x14ac:dyDescent="0.25" r="116" customHeight="1" ht="50">
      <c r="A116" s="6">
        <f>_xlfn.DISPIMG("ID_2D33A1C9D97740958001FFD18DE9F414",1)</f>
      </c>
      <c r="B116" s="7" t="s">
        <v>362</v>
      </c>
      <c r="C116" s="7" t="s">
        <v>363</v>
      </c>
      <c r="D116" s="8" t="s">
        <v>11</v>
      </c>
      <c r="E116" s="7" t="s">
        <v>12</v>
      </c>
      <c r="F116" s="7" t="s">
        <v>364</v>
      </c>
      <c r="G116" s="9" t="s">
        <v>70</v>
      </c>
      <c r="H116" s="8" t="s">
        <v>71</v>
      </c>
      <c r="I116" s="7" t="s">
        <v>15</v>
      </c>
    </row>
    <row x14ac:dyDescent="0.25" r="117" customHeight="1" ht="50">
      <c r="A117" s="6">
        <f>_xlfn.DISPIMG("ID_BE75C58B07584C2587DD56A9AD4EF430",1)</f>
      </c>
      <c r="B117" s="7" t="s">
        <v>365</v>
      </c>
      <c r="C117" s="7" t="s">
        <v>366</v>
      </c>
      <c r="D117" s="8" t="s">
        <v>11</v>
      </c>
      <c r="E117" s="7" t="s">
        <v>12</v>
      </c>
      <c r="F117" s="7" t="s">
        <v>367</v>
      </c>
      <c r="G117" s="9" t="s">
        <v>70</v>
      </c>
      <c r="H117" s="8" t="s">
        <v>71</v>
      </c>
      <c r="I117" s="7" t="s">
        <v>15</v>
      </c>
    </row>
    <row x14ac:dyDescent="0.25" r="118" customHeight="1" ht="50">
      <c r="A118" s="6">
        <f>_xlfn.DISPIMG("ID_AD2E0678C0D94DA1AB8B85AC2051EA68",1)</f>
      </c>
      <c r="B118" s="7" t="s">
        <v>368</v>
      </c>
      <c r="C118" s="7" t="s">
        <v>369</v>
      </c>
      <c r="D118" s="8" t="s">
        <v>11</v>
      </c>
      <c r="E118" s="7" t="s">
        <v>12</v>
      </c>
      <c r="F118" s="7" t="s">
        <v>370</v>
      </c>
      <c r="G118" s="9" t="s">
        <v>70</v>
      </c>
      <c r="H118" s="8" t="s">
        <v>71</v>
      </c>
      <c r="I118" s="7" t="s">
        <v>15</v>
      </c>
    </row>
    <row x14ac:dyDescent="0.25" r="119" customHeight="1" ht="50">
      <c r="A119" s="6">
        <f>_xlfn.DISPIMG("ID_F54628183EAA4B949476D64197CEFD34",1)</f>
      </c>
      <c r="B119" s="7" t="s">
        <v>371</v>
      </c>
      <c r="C119" s="7" t="s">
        <v>372</v>
      </c>
      <c r="D119" s="8" t="s">
        <v>11</v>
      </c>
      <c r="E119" s="7" t="s">
        <v>12</v>
      </c>
      <c r="F119" s="7" t="s">
        <v>373</v>
      </c>
      <c r="G119" s="9" t="s">
        <v>70</v>
      </c>
      <c r="H119" s="8" t="s">
        <v>71</v>
      </c>
      <c r="I119" s="7" t="s">
        <v>15</v>
      </c>
    </row>
    <row x14ac:dyDescent="0.25" r="120" customHeight="1" ht="50">
      <c r="A120" s="6">
        <f>_xlfn.DISPIMG("ID_589FD86FFD334523BD4996D76C7B0885",1)</f>
      </c>
      <c r="B120" s="7" t="s">
        <v>374</v>
      </c>
      <c r="C120" s="7" t="s">
        <v>375</v>
      </c>
      <c r="D120" s="8" t="s">
        <v>11</v>
      </c>
      <c r="E120" s="7" t="s">
        <v>12</v>
      </c>
      <c r="F120" s="7" t="s">
        <v>376</v>
      </c>
      <c r="G120" s="9" t="s">
        <v>70</v>
      </c>
      <c r="H120" s="8" t="s">
        <v>71</v>
      </c>
      <c r="I120" s="7" t="s">
        <v>15</v>
      </c>
    </row>
    <row x14ac:dyDescent="0.25" r="121" customHeight="1" ht="50">
      <c r="A121" s="6">
        <f>_xlfn.DISPIMG("ID_5F9F75F3DCA54A9C8335DBEB748ECF22",1)</f>
      </c>
      <c r="B121" s="7" t="s">
        <v>377</v>
      </c>
      <c r="C121" s="7" t="s">
        <v>378</v>
      </c>
      <c r="D121" s="8" t="s">
        <v>11</v>
      </c>
      <c r="E121" s="7" t="s">
        <v>12</v>
      </c>
      <c r="F121" s="7" t="s">
        <v>379</v>
      </c>
      <c r="G121" s="9" t="s">
        <v>70</v>
      </c>
      <c r="H121" s="8" t="s">
        <v>71</v>
      </c>
      <c r="I121" s="7" t="s">
        <v>15</v>
      </c>
    </row>
    <row x14ac:dyDescent="0.25" r="122" customHeight="1" ht="50">
      <c r="A122" s="6">
        <f>_xlfn.DISPIMG("ID_0401B884CB6F4D12AE342BE4062A04E8",1)</f>
      </c>
      <c r="B122" s="7" t="s">
        <v>380</v>
      </c>
      <c r="C122" s="7" t="s">
        <v>381</v>
      </c>
      <c r="D122" s="8" t="s">
        <v>11</v>
      </c>
      <c r="E122" s="7" t="s">
        <v>12</v>
      </c>
      <c r="F122" s="7" t="s">
        <v>382</v>
      </c>
      <c r="G122" s="9" t="s">
        <v>70</v>
      </c>
      <c r="H122" s="8" t="s">
        <v>71</v>
      </c>
      <c r="I122" s="7" t="s">
        <v>15</v>
      </c>
    </row>
    <row x14ac:dyDescent="0.25" r="123" customHeight="1" ht="50">
      <c r="A123" s="6">
        <f>_xlfn.DISPIMG("ID_6775916F273B4A28A9C2988184F7A0E5",1)</f>
      </c>
      <c r="B123" s="7" t="s">
        <v>383</v>
      </c>
      <c r="C123" s="7" t="s">
        <v>384</v>
      </c>
      <c r="D123" s="8" t="s">
        <v>11</v>
      </c>
      <c r="E123" s="7" t="s">
        <v>12</v>
      </c>
      <c r="F123" s="7" t="s">
        <v>385</v>
      </c>
      <c r="G123" s="9" t="s">
        <v>70</v>
      </c>
      <c r="H123" s="8" t="s">
        <v>71</v>
      </c>
      <c r="I123" s="7" t="s">
        <v>15</v>
      </c>
    </row>
    <row x14ac:dyDescent="0.25" r="124" customHeight="1" ht="50">
      <c r="A124" s="6">
        <f>_xlfn.DISPIMG("ID_6BB3B051DBD94D67A44D66AD0EDDD795",1)</f>
      </c>
      <c r="B124" s="7" t="s">
        <v>386</v>
      </c>
      <c r="C124" s="7" t="s">
        <v>387</v>
      </c>
      <c r="D124" s="8" t="s">
        <v>11</v>
      </c>
      <c r="E124" s="7" t="s">
        <v>12</v>
      </c>
      <c r="F124" s="7" t="s">
        <v>388</v>
      </c>
      <c r="G124" s="9" t="s">
        <v>70</v>
      </c>
      <c r="H124" s="8" t="s">
        <v>71</v>
      </c>
      <c r="I124" s="7" t="s">
        <v>15</v>
      </c>
    </row>
    <row x14ac:dyDescent="0.25" r="125" customHeight="1" ht="50">
      <c r="A125" s="6">
        <f>_xlfn.DISPIMG("ID_08F999DE984F4EC2B43F9B4E89EF3E2C",1)</f>
      </c>
      <c r="B125" s="7" t="s">
        <v>389</v>
      </c>
      <c r="C125" s="7" t="s">
        <v>390</v>
      </c>
      <c r="D125" s="8" t="s">
        <v>11</v>
      </c>
      <c r="E125" s="7" t="s">
        <v>12</v>
      </c>
      <c r="F125" s="7" t="s">
        <v>391</v>
      </c>
      <c r="G125" s="9" t="s">
        <v>70</v>
      </c>
      <c r="H125" s="8" t="s">
        <v>71</v>
      </c>
      <c r="I125" s="7" t="s">
        <v>15</v>
      </c>
    </row>
    <row x14ac:dyDescent="0.25" r="126" customHeight="1" ht="50">
      <c r="A126" s="6">
        <f>_xlfn.DISPIMG("ID_31D6CBDD800140F2A69365B513C86EB4",1)</f>
      </c>
      <c r="B126" s="7" t="s">
        <v>392</v>
      </c>
      <c r="C126" s="7" t="s">
        <v>393</v>
      </c>
      <c r="D126" s="8" t="s">
        <v>11</v>
      </c>
      <c r="E126" s="7" t="s">
        <v>12</v>
      </c>
      <c r="F126" s="7" t="s">
        <v>394</v>
      </c>
      <c r="G126" s="9" t="s">
        <v>70</v>
      </c>
      <c r="H126" s="8" t="s">
        <v>71</v>
      </c>
      <c r="I126" s="7" t="s">
        <v>15</v>
      </c>
    </row>
    <row x14ac:dyDescent="0.25" r="127" customHeight="1" ht="17.25">
      <c r="A127" s="6">
        <f>_xlfn.DISPIMG("ID_771CA9760979457893A737EF179F2274",1)</f>
      </c>
      <c r="B127" s="7" t="s">
        <v>395</v>
      </c>
      <c r="C127" s="7" t="s">
        <v>396</v>
      </c>
      <c r="D127" s="8" t="s">
        <v>11</v>
      </c>
      <c r="E127" s="7" t="s">
        <v>12</v>
      </c>
      <c r="F127" s="7" t="s">
        <v>396</v>
      </c>
      <c r="G127" s="7" t="s">
        <v>14</v>
      </c>
      <c r="H127" s="10">
        <v>0</v>
      </c>
      <c r="I127" s="7" t="s">
        <v>15</v>
      </c>
    </row>
    <row x14ac:dyDescent="0.25" r="128" customHeight="1" ht="17.25">
      <c r="A128" s="6">
        <f>_xlfn.DISPIMG("ID_64892805DC77400EA3E946146DFC12E8",1)</f>
      </c>
      <c r="B128" s="7" t="s">
        <v>397</v>
      </c>
      <c r="C128" s="7" t="s">
        <v>398</v>
      </c>
      <c r="D128" s="8" t="s">
        <v>11</v>
      </c>
      <c r="E128" s="7" t="s">
        <v>12</v>
      </c>
      <c r="F128" s="7" t="s">
        <v>398</v>
      </c>
      <c r="G128" s="7" t="s">
        <v>14</v>
      </c>
      <c r="H128" s="10">
        <v>0</v>
      </c>
      <c r="I128" s="7" t="s">
        <v>15</v>
      </c>
    </row>
    <row x14ac:dyDescent="0.25" r="129" customHeight="1" ht="17.25">
      <c r="A129" s="6">
        <f>_xlfn.DISPIMG("ID_CFB470EECDCF44F4AAE57013B856D2D0",1)</f>
      </c>
      <c r="B129" s="7" t="s">
        <v>399</v>
      </c>
      <c r="C129" s="7" t="s">
        <v>400</v>
      </c>
      <c r="D129" s="8" t="s">
        <v>11</v>
      </c>
      <c r="E129" s="7" t="s">
        <v>12</v>
      </c>
      <c r="F129" s="7" t="s">
        <v>400</v>
      </c>
      <c r="G129" s="7" t="s">
        <v>14</v>
      </c>
      <c r="H129" s="10">
        <v>0</v>
      </c>
      <c r="I129" s="7" t="s">
        <v>15</v>
      </c>
    </row>
    <row x14ac:dyDescent="0.25" r="130" customHeight="1" ht="17.25">
      <c r="A130" s="6">
        <f>_xlfn.DISPIMG("ID_3B22EFA0A4A940A7A454DCE333D2D2C3",1)</f>
      </c>
      <c r="B130" s="7" t="s">
        <v>401</v>
      </c>
      <c r="C130" s="7" t="s">
        <v>402</v>
      </c>
      <c r="D130" s="8" t="s">
        <v>116</v>
      </c>
      <c r="E130" s="7" t="s">
        <v>12</v>
      </c>
      <c r="F130" s="7" t="s">
        <v>403</v>
      </c>
      <c r="G130" s="7" t="s">
        <v>14</v>
      </c>
      <c r="H130" s="10">
        <v>0</v>
      </c>
      <c r="I130" s="7" t="s">
        <v>15</v>
      </c>
    </row>
    <row x14ac:dyDescent="0.25" r="131" customHeight="1" ht="17.25">
      <c r="A131" s="6">
        <f>_xlfn.DISPIMG("ID_7D4D61FEF2D0425EB128268F498531A9",1)</f>
      </c>
      <c r="B131" s="7" t="s">
        <v>404</v>
      </c>
      <c r="C131" s="7" t="s">
        <v>405</v>
      </c>
      <c r="D131" s="8" t="s">
        <v>116</v>
      </c>
      <c r="E131" s="7" t="s">
        <v>12</v>
      </c>
      <c r="F131" s="7" t="s">
        <v>406</v>
      </c>
      <c r="G131" s="7" t="s">
        <v>14</v>
      </c>
      <c r="H131" s="10">
        <v>0</v>
      </c>
      <c r="I131" s="7" t="s">
        <v>15</v>
      </c>
    </row>
    <row x14ac:dyDescent="0.25" r="132" customHeight="1" ht="17.25">
      <c r="A132" s="6">
        <f>_xlfn.DISPIMG("ID_14BBDE723F7E498AB489EF173DEF6DC9",1)</f>
      </c>
      <c r="B132" s="7" t="s">
        <v>407</v>
      </c>
      <c r="C132" s="7" t="s">
        <v>408</v>
      </c>
      <c r="D132" s="8" t="s">
        <v>116</v>
      </c>
      <c r="E132" s="7" t="s">
        <v>12</v>
      </c>
      <c r="F132" s="7" t="s">
        <v>409</v>
      </c>
      <c r="G132" s="7" t="s">
        <v>14</v>
      </c>
      <c r="H132" s="10">
        <v>0</v>
      </c>
      <c r="I132" s="7" t="s">
        <v>15</v>
      </c>
    </row>
    <row x14ac:dyDescent="0.25" r="133" customHeight="1" ht="50">
      <c r="A133" s="6">
        <f>_xlfn.DISPIMG("ID_25788B4412D242509A2B4EA531D8AA1E",1)</f>
      </c>
      <c r="B133" s="7" t="s">
        <v>410</v>
      </c>
      <c r="C133" s="7" t="s">
        <v>411</v>
      </c>
      <c r="D133" s="8" t="s">
        <v>11</v>
      </c>
      <c r="E133" s="7" t="s">
        <v>206</v>
      </c>
      <c r="F133" s="7" t="s">
        <v>412</v>
      </c>
      <c r="G133" s="9" t="s">
        <v>14</v>
      </c>
      <c r="H133" s="10">
        <v>0</v>
      </c>
      <c r="I133" s="7" t="s">
        <v>15</v>
      </c>
    </row>
    <row x14ac:dyDescent="0.25" r="134" customHeight="1" ht="50">
      <c r="A134" s="6">
        <f>_xlfn.DISPIMG("ID_B7C21866E23C482BA4EFA756AB603348",1)</f>
      </c>
      <c r="B134" s="7" t="s">
        <v>413</v>
      </c>
      <c r="C134" s="7" t="s">
        <v>414</v>
      </c>
      <c r="D134" s="8" t="s">
        <v>11</v>
      </c>
      <c r="E134" s="7" t="s">
        <v>206</v>
      </c>
      <c r="F134" s="7" t="s">
        <v>415</v>
      </c>
      <c r="G134" s="9" t="s">
        <v>14</v>
      </c>
      <c r="H134" s="10">
        <v>0</v>
      </c>
      <c r="I134" s="7" t="s">
        <v>15</v>
      </c>
    </row>
    <row x14ac:dyDescent="0.25" r="135" customHeight="1" ht="50">
      <c r="A135" s="6">
        <f>_xlfn.DISPIMG("ID_6EF791B1847144AC87DD7C38D1AEC287",1)</f>
      </c>
      <c r="B135" s="7" t="s">
        <v>416</v>
      </c>
      <c r="C135" s="7" t="s">
        <v>417</v>
      </c>
      <c r="D135" s="8" t="s">
        <v>11</v>
      </c>
      <c r="E135" s="7" t="s">
        <v>206</v>
      </c>
      <c r="F135" s="7" t="s">
        <v>418</v>
      </c>
      <c r="G135" s="9" t="s">
        <v>14</v>
      </c>
      <c r="H135" s="10">
        <v>0</v>
      </c>
      <c r="I135" s="7" t="s">
        <v>15</v>
      </c>
    </row>
    <row x14ac:dyDescent="0.25" r="136" customHeight="1" ht="50">
      <c r="A136" s="6">
        <f>_xlfn.DISPIMG("ID_9EFAB29A2F864FEEAF5372DC134CB5AA",1)</f>
      </c>
      <c r="B136" s="7" t="s">
        <v>419</v>
      </c>
      <c r="C136" s="7" t="s">
        <v>420</v>
      </c>
      <c r="D136" s="8" t="s">
        <v>11</v>
      </c>
      <c r="E136" s="7" t="s">
        <v>206</v>
      </c>
      <c r="F136" s="7" t="s">
        <v>421</v>
      </c>
      <c r="G136" s="9" t="s">
        <v>14</v>
      </c>
      <c r="H136" s="10">
        <v>0</v>
      </c>
      <c r="I136" s="7" t="s">
        <v>15</v>
      </c>
    </row>
    <row x14ac:dyDescent="0.25" r="137" customHeight="1" ht="50">
      <c r="A137" s="6">
        <f>_xlfn.DISPIMG("ID_61AE16DA3E354A67A7F2CFD8F192FEB8",1)</f>
      </c>
      <c r="B137" s="7" t="s">
        <v>422</v>
      </c>
      <c r="C137" s="7" t="s">
        <v>423</v>
      </c>
      <c r="D137" s="8" t="s">
        <v>11</v>
      </c>
      <c r="E137" s="7" t="s">
        <v>206</v>
      </c>
      <c r="F137" s="7" t="s">
        <v>424</v>
      </c>
      <c r="G137" s="9" t="s">
        <v>14</v>
      </c>
      <c r="H137" s="10">
        <v>0</v>
      </c>
      <c r="I137" s="7" t="s">
        <v>15</v>
      </c>
    </row>
    <row x14ac:dyDescent="0.25" r="138" customHeight="1" ht="50">
      <c r="A138" s="6">
        <f>_xlfn.DISPIMG("ID_C02BA7F5979F4B89B4E1ED16E0C090C2",1)</f>
      </c>
      <c r="B138" s="7" t="s">
        <v>425</v>
      </c>
      <c r="C138" s="7" t="s">
        <v>426</v>
      </c>
      <c r="D138" s="8" t="s">
        <v>11</v>
      </c>
      <c r="E138" s="7" t="s">
        <v>206</v>
      </c>
      <c r="F138" s="7" t="s">
        <v>427</v>
      </c>
      <c r="G138" s="9" t="s">
        <v>14</v>
      </c>
      <c r="H138" s="10">
        <v>0</v>
      </c>
      <c r="I138" s="7" t="s">
        <v>15</v>
      </c>
    </row>
    <row x14ac:dyDescent="0.25" r="139" customHeight="1" ht="17.25">
      <c r="A139" s="6">
        <f>_xlfn.DISPIMG("ID_38C875E1A4D7472A9A7D93C025EC1B11",1)</f>
      </c>
      <c r="B139" s="7" t="s">
        <v>404</v>
      </c>
      <c r="C139" s="7" t="s">
        <v>428</v>
      </c>
      <c r="D139" s="8" t="s">
        <v>116</v>
      </c>
      <c r="E139" s="7" t="s">
        <v>12</v>
      </c>
      <c r="F139" s="7" t="s">
        <v>429</v>
      </c>
      <c r="G139" s="9" t="s">
        <v>14</v>
      </c>
      <c r="H139" s="10">
        <v>0</v>
      </c>
      <c r="I139" s="7" t="s">
        <v>15</v>
      </c>
    </row>
    <row x14ac:dyDescent="0.25" r="140" customHeight="1" ht="17.25">
      <c r="A140" s="6">
        <f>_xlfn.DISPIMG("ID_C1487E3C176B4E5781A836BA08A98035",1)</f>
      </c>
      <c r="B140" s="7" t="s">
        <v>430</v>
      </c>
      <c r="C140" s="7" t="s">
        <v>431</v>
      </c>
      <c r="D140" s="8" t="s">
        <v>11</v>
      </c>
      <c r="E140" s="7" t="s">
        <v>12</v>
      </c>
      <c r="F140" s="7" t="s">
        <v>431</v>
      </c>
      <c r="G140" s="9" t="s">
        <v>14</v>
      </c>
      <c r="H140" s="10">
        <v>0</v>
      </c>
      <c r="I140" s="7" t="s">
        <v>15</v>
      </c>
    </row>
    <row x14ac:dyDescent="0.25" r="141" customHeight="1" ht="17.25">
      <c r="A141" s="6">
        <f>_xlfn.DISPIMG("ID_C4CDF51AB1374794859C2132A40D6DE2",1)</f>
      </c>
      <c r="B141" s="7" t="s">
        <v>432</v>
      </c>
      <c r="C141" s="7" t="s">
        <v>433</v>
      </c>
      <c r="D141" s="8" t="s">
        <v>11</v>
      </c>
      <c r="E141" s="7" t="s">
        <v>12</v>
      </c>
      <c r="F141" s="7" t="s">
        <v>433</v>
      </c>
      <c r="G141" s="9" t="s">
        <v>14</v>
      </c>
      <c r="H141" s="10">
        <v>0</v>
      </c>
      <c r="I141" s="7" t="s">
        <v>15</v>
      </c>
    </row>
    <row x14ac:dyDescent="0.25" r="142" customHeight="1" ht="17.25">
      <c r="A142" s="6">
        <f>_xlfn.DISPIMG("ID_0AC5283904F2480689C6C23D51DF8A49",1)</f>
      </c>
      <c r="B142" s="7" t="s">
        <v>434</v>
      </c>
      <c r="C142" s="7" t="s">
        <v>435</v>
      </c>
      <c r="D142" s="8" t="s">
        <v>11</v>
      </c>
      <c r="E142" s="7" t="s">
        <v>12</v>
      </c>
      <c r="F142" s="7" t="s">
        <v>435</v>
      </c>
      <c r="G142" s="9" t="s">
        <v>14</v>
      </c>
      <c r="H142" s="10">
        <v>0</v>
      </c>
      <c r="I142" s="7" t="s">
        <v>15</v>
      </c>
    </row>
    <row x14ac:dyDescent="0.25" r="143" customHeight="1" ht="17.25">
      <c r="A143" s="6">
        <f>_xlfn.DISPIMG("ID_E31AEA1B9DF04C2D998CF1A2DABC23E8",1)</f>
      </c>
      <c r="B143" s="7" t="s">
        <v>436</v>
      </c>
      <c r="C143" s="7" t="s">
        <v>437</v>
      </c>
      <c r="D143" s="8" t="s">
        <v>11</v>
      </c>
      <c r="E143" s="7" t="s">
        <v>12</v>
      </c>
      <c r="F143" s="7" t="s">
        <v>437</v>
      </c>
      <c r="G143" s="9" t="s">
        <v>14</v>
      </c>
      <c r="H143" s="10">
        <v>0</v>
      </c>
      <c r="I143" s="7" t="s">
        <v>15</v>
      </c>
    </row>
    <row x14ac:dyDescent="0.25" r="144" customHeight="1" ht="17.25">
      <c r="A144" s="6">
        <f>_xlfn.DISPIMG("ID_B548B44F384E4448934F77DDBC09D370",1)</f>
      </c>
      <c r="B144" s="7" t="s">
        <v>438</v>
      </c>
      <c r="C144" s="7" t="s">
        <v>439</v>
      </c>
      <c r="D144" s="8" t="s">
        <v>11</v>
      </c>
      <c r="E144" s="7" t="s">
        <v>12</v>
      </c>
      <c r="F144" s="7" t="s">
        <v>439</v>
      </c>
      <c r="G144" s="9" t="s">
        <v>14</v>
      </c>
      <c r="H144" s="10">
        <v>0</v>
      </c>
      <c r="I144" s="7" t="s">
        <v>15</v>
      </c>
    </row>
    <row x14ac:dyDescent="0.25" r="145" customHeight="1" ht="17.25">
      <c r="A145" s="6">
        <f>_xlfn.DISPIMG("ID_6DCA37D269BB4E5CB1740ECF7C525F68",1)</f>
      </c>
      <c r="B145" s="7" t="s">
        <v>440</v>
      </c>
      <c r="C145" s="7" t="s">
        <v>441</v>
      </c>
      <c r="D145" s="8" t="s">
        <v>11</v>
      </c>
      <c r="E145" s="7" t="s">
        <v>12</v>
      </c>
      <c r="F145" s="7" t="s">
        <v>441</v>
      </c>
      <c r="G145" s="9" t="s">
        <v>14</v>
      </c>
      <c r="H145" s="10">
        <v>0</v>
      </c>
      <c r="I145" s="7" t="s">
        <v>15</v>
      </c>
    </row>
    <row x14ac:dyDescent="0.25" r="146" customHeight="1" ht="17.25">
      <c r="A146" s="6">
        <f>_xlfn.DISPIMG("ID_8D8CF7CB7C0844E89A68866B16EEEB73",1)</f>
      </c>
      <c r="B146" s="7" t="s">
        <v>442</v>
      </c>
      <c r="C146" s="7" t="s">
        <v>443</v>
      </c>
      <c r="D146" s="8" t="s">
        <v>11</v>
      </c>
      <c r="E146" s="7" t="s">
        <v>12</v>
      </c>
      <c r="F146" s="7" t="s">
        <v>443</v>
      </c>
      <c r="G146" s="9" t="s">
        <v>14</v>
      </c>
      <c r="H146" s="10">
        <v>0</v>
      </c>
      <c r="I146" s="7" t="s">
        <v>15</v>
      </c>
    </row>
    <row x14ac:dyDescent="0.25" r="147" customHeight="1" ht="17.25">
      <c r="A147" s="6">
        <f>_xlfn.DISPIMG("ID_21C2CCE36C154D7490C756AC3AD40B39",1)</f>
      </c>
      <c r="B147" s="7" t="s">
        <v>444</v>
      </c>
      <c r="C147" s="7" t="s">
        <v>445</v>
      </c>
      <c r="D147" s="8" t="s">
        <v>11</v>
      </c>
      <c r="E147" s="7" t="s">
        <v>12</v>
      </c>
      <c r="F147" s="7" t="s">
        <v>445</v>
      </c>
      <c r="G147" s="9" t="s">
        <v>14</v>
      </c>
      <c r="H147" s="10">
        <v>0</v>
      </c>
      <c r="I147" s="7" t="s">
        <v>15</v>
      </c>
    </row>
    <row x14ac:dyDescent="0.25" r="148" customHeight="1" ht="17.25">
      <c r="A148" s="6">
        <f>_xlfn.DISPIMG("ID_BB871B7A3ACA4530BFE5E6B48775617E",1)</f>
      </c>
      <c r="B148" s="7" t="s">
        <v>446</v>
      </c>
      <c r="C148" s="7" t="s">
        <v>447</v>
      </c>
      <c r="D148" s="8" t="s">
        <v>11</v>
      </c>
      <c r="E148" s="7" t="s">
        <v>12</v>
      </c>
      <c r="F148" s="7" t="s">
        <v>447</v>
      </c>
      <c r="G148" s="9" t="s">
        <v>14</v>
      </c>
      <c r="H148" s="10">
        <v>0</v>
      </c>
      <c r="I148" s="7" t="s">
        <v>15</v>
      </c>
    </row>
    <row x14ac:dyDescent="0.25" r="149" customHeight="1" ht="17.25">
      <c r="A149" s="6">
        <f>_xlfn.DISPIMG("ID_ED71CB6E1F064F81B641A51DD70ED8D8",1)</f>
      </c>
      <c r="B149" s="7" t="s">
        <v>448</v>
      </c>
      <c r="C149" s="7" t="s">
        <v>449</v>
      </c>
      <c r="D149" s="8" t="s">
        <v>11</v>
      </c>
      <c r="E149" s="7" t="s">
        <v>12</v>
      </c>
      <c r="F149" s="7" t="s">
        <v>449</v>
      </c>
      <c r="G149" s="9" t="s">
        <v>14</v>
      </c>
      <c r="H149" s="10">
        <v>0</v>
      </c>
      <c r="I149" s="7" t="s">
        <v>15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pick_note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2025-04-12T15:24:32.642Z</dcterms:created>
  <dcterms:modified xsi:type="dcterms:W3CDTF">2025-04-12T15:24:32.642Z</dcterms:modified>
</cp:coreProperties>
</file>