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7817"/>
  <workbookPr codeName="ThisWorkbook"/>
  <mc:AlternateContent xmlns:mc="http://schemas.openxmlformats.org/markup-compatibility/2006">
    <mc:Choice Requires="x15">
      <x15ac:absPath xmlns:x15ac="http://schemas.microsoft.com/office/spreadsheetml/2010/11/ac" url="https://microsoft-my.sharepoint.com/personal/chrsm_microsoft_com1/Documents/LinkedIn Learning/"/>
    </mc:Choice>
  </mc:AlternateContent>
  <xr:revisionPtr revIDLastSave="12" documentId="1DB33F0C77D4F020ABE1B45759632F129D4C8018" xr6:coauthVersionLast="12" xr6:coauthVersionMax="12" xr10:uidLastSave="{7EF4297F-9F17-4213-A867-9369F8118806}"/>
  <bookViews>
    <workbookView xWindow="0" yWindow="0" windowWidth="28800" windowHeight="13980" tabRatio="813" activeTab="5" xr2:uid="{00000000-000D-0000-FFFF-FFFF00000000}"/>
  </bookViews>
  <sheets>
    <sheet name="Sales Data" sheetId="2" r:id="rId1"/>
    <sheet name="Create a PivotTable" sheetId="9" r:id="rId2"/>
    <sheet name="Create copies" sheetId="10" r:id="rId3"/>
    <sheet name="Create PivotCharts" sheetId="12" r:id="rId4"/>
    <sheet name="Add Slicers &amp; Timeline" sheetId="13" r:id="rId5"/>
    <sheet name="Final Dashboard" sheetId="1" r:id="rId6"/>
    <sheet name="Top 10" sheetId="4" r:id="rId7"/>
    <sheet name="Monthly Sales" sheetId="7" r:id="rId8"/>
    <sheet name="Sales Goals" sheetId="5" r:id="rId9"/>
  </sheets>
  <definedNames>
    <definedName name="_xlchart.v5.0" hidden="1">'Sales Data'!$M$2:$N$50</definedName>
    <definedName name="_xlchart.v5.1" hidden="1">'Sales Data'!$O$2:$O$50</definedName>
    <definedName name="_xlchart.v5.2" hidden="1">'Sales Data'!M1:N1</definedName>
    <definedName name="_xlchart.v5.3" hidden="1">'Sales Data'!O1</definedName>
    <definedName name="_xlcn.WorksheetConnection_NorthwindTradersSalesData01_18_17.xlsxtbl_Goals1" hidden="1">tbl_Goals[]</definedName>
    <definedName name="_xlcn.WorksheetConnection_NorthwindTradersSalesData01_18_17.xlsxtbl_Sales1" hidden="1">tbl_Sales[]</definedName>
    <definedName name="NativeTimeline_Order_Date">#N/A</definedName>
    <definedName name="rng_CSAT">#REF!</definedName>
    <definedName name="rng_CSAT_Avg">#REF!</definedName>
    <definedName name="rng_MonthlyGoal" localSheetId="4">tbl_Goals[[#Totals],[Monthly Goal]]</definedName>
    <definedName name="rng_MonthlyGoal" localSheetId="2">tbl_Goals[[#Totals],[Monthly Goal]]</definedName>
    <definedName name="rng_MonthlyGoal" localSheetId="3">tbl_Goals[[#Totals],[Monthly Goal]]</definedName>
    <definedName name="rng_MonthlyGoal">tbl_Goals[[#Totals],[Monthly Goal]]</definedName>
    <definedName name="rng_MonthlySales" localSheetId="4">'Monthly Sales'!#REF!</definedName>
    <definedName name="rng_MonthlySales" localSheetId="2">'Monthly Sales'!#REF!</definedName>
    <definedName name="rng_MonthlySales" localSheetId="3">'Monthly Sales'!#REF!</definedName>
    <definedName name="rng_MonthlySales">'Monthly Sales'!#REF!</definedName>
    <definedName name="Slicer_Category">#N/A</definedName>
    <definedName name="Slicer_Category1">#N/A</definedName>
    <definedName name="Slicer_Customer_Name">#N/A</definedName>
    <definedName name="Slicer_Customer_Name1">#N/A</definedName>
    <definedName name="Slicer_Employee">#N/A</definedName>
    <definedName name="Slicer_Employee1">#N/A</definedName>
    <definedName name="Slicer_Order_Date">#N/A</definedName>
    <definedName name="Slicer_Product_Name">#N/A</definedName>
    <definedName name="Slicer_Product_Name1">#N/A</definedName>
  </definedNames>
  <calcPr calcId="171027"/>
  <pivotCaches>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Sales" name="tbl_Sales" connection="WorksheetConnection_Northwind Traders Sales Data 01_18_17.xlsx!tbl_Sales"/>
          <x15:modelTable id="tbl_Goals" name="tbl_Goals" connection="WorksheetConnection_Northwind Traders Sales Data 01_18_17.xlsx!tbl_Goals"/>
        </x15:modelTables>
      </x15:dataModel>
    </ext>
  </extLst>
</workbook>
</file>

<file path=xl/calcChain.xml><?xml version="1.0" encoding="utf-8"?>
<calcChain xmlns="http://schemas.openxmlformats.org/spreadsheetml/2006/main">
  <c r="F5" i="1" l="1"/>
  <c r="F4" i="1"/>
  <c r="H4" i="1"/>
  <c r="F12" i="5" l="1"/>
  <c r="F4" i="5"/>
  <c r="F5" i="5"/>
  <c r="F6" i="5"/>
  <c r="F7" i="5"/>
  <c r="F8" i="5"/>
  <c r="F9" i="5"/>
  <c r="F10" i="5"/>
  <c r="F11" i="5"/>
  <c r="U5" i="7" l="1"/>
  <c r="E4" i="5" l="1"/>
  <c r="E5" i="5"/>
  <c r="E6" i="5"/>
  <c r="E7" i="5"/>
  <c r="E8" i="5"/>
  <c r="E9" i="5"/>
  <c r="E10" i="5"/>
  <c r="E11" i="5"/>
  <c r="D4" i="5"/>
  <c r="D5" i="5"/>
  <c r="D6" i="5"/>
  <c r="D7" i="5"/>
  <c r="D8" i="5"/>
  <c r="D9" i="5"/>
  <c r="D10" i="5"/>
  <c r="D11" i="5"/>
  <c r="C12" i="5"/>
  <c r="U6" i="7" l="1"/>
  <c r="E12" i="5"/>
  <c r="D12" i="5"/>
  <c r="H5" i="1" l="1"/>
  <c r="H6" i="1" s="1"/>
  <c r="U7" i="7"/>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Northwind Traders Sales Data 01_18_17.xlsx!tbl_Goals" type="102" refreshedVersion="6" minRefreshableVersion="5">
    <extLst>
      <ext xmlns:x15="http://schemas.microsoft.com/office/spreadsheetml/2010/11/main" uri="{DE250136-89BD-433C-8126-D09CA5730AF9}">
        <x15:connection id="tbl_Goals">
          <x15:rangePr sourceName="_xlcn.WorksheetConnection_NorthwindTradersSalesData01_18_17.xlsxtbl_Goals1"/>
        </x15:connection>
      </ext>
    </extLst>
  </connection>
  <connection id="3" name="WorksheetConnection_Northwind Traders Sales Data 01_18_17.xlsx!tbl_Sales" type="102" refreshedVersion="6" minRefreshableVersion="5">
    <extLst>
      <ext xmlns:x15="http://schemas.microsoft.com/office/spreadsheetml/2010/11/main" uri="{DE250136-89BD-433C-8126-D09CA5730AF9}">
        <x15:connection id="tbl_Sales" autoDelete="1">
          <x15:rangePr sourceName="_xlcn.WorksheetConnection_NorthwindTradersSalesData01_18_17.xlsxtbl_Sales1"/>
        </x15:connection>
      </ext>
    </extLst>
  </connection>
</connections>
</file>

<file path=xl/sharedStrings.xml><?xml version="1.0" encoding="utf-8"?>
<sst xmlns="http://schemas.openxmlformats.org/spreadsheetml/2006/main" count="983" uniqueCount="220">
  <si>
    <t>Order ID</t>
  </si>
  <si>
    <t>Order Date</t>
  </si>
  <si>
    <t>Employee</t>
  </si>
  <si>
    <t>Customer Name</t>
  </si>
  <si>
    <t>Category</t>
  </si>
  <si>
    <t>Product Name</t>
  </si>
  <si>
    <t>Sales</t>
  </si>
  <si>
    <t>Payment Type</t>
  </si>
  <si>
    <t>CSAT</t>
  </si>
  <si>
    <t>Last Name</t>
  </si>
  <si>
    <t>First Name</t>
  </si>
  <si>
    <t>Address</t>
  </si>
  <si>
    <t>City</t>
  </si>
  <si>
    <t>State/Province</t>
  </si>
  <si>
    <t>Quarter</t>
  </si>
  <si>
    <t>Anne Hellung-Larsen</t>
  </si>
  <si>
    <t>Company AA</t>
  </si>
  <si>
    <t>Beverages</t>
  </si>
  <si>
    <t>Check</t>
  </si>
  <si>
    <t>Toh</t>
  </si>
  <si>
    <t>Karen</t>
  </si>
  <si>
    <t>789 27th Street</t>
  </si>
  <si>
    <t>Las Vegas</t>
  </si>
  <si>
    <t>NV</t>
  </si>
  <si>
    <t>Dried Fruit &amp; Nuts</t>
  </si>
  <si>
    <t>Jan Kotas</t>
  </si>
  <si>
    <t>Company D</t>
  </si>
  <si>
    <t>Credit Card</t>
  </si>
  <si>
    <t>Lee</t>
  </si>
  <si>
    <t>Christina</t>
  </si>
  <si>
    <t>123 4th Street</t>
  </si>
  <si>
    <t>New York</t>
  </si>
  <si>
    <t>NY</t>
  </si>
  <si>
    <t>Mariya Sergienko</t>
  </si>
  <si>
    <t>Company L</t>
  </si>
  <si>
    <t>Edwards</t>
  </si>
  <si>
    <t>John</t>
  </si>
  <si>
    <t>123 12th Street</t>
  </si>
  <si>
    <t>Michael Neipper</t>
  </si>
  <si>
    <t>Company H</t>
  </si>
  <si>
    <t>Baked Goods &amp; Mixes</t>
  </si>
  <si>
    <t>Andersen</t>
  </si>
  <si>
    <t>Elizabeth</t>
  </si>
  <si>
    <t>123 8th Street</t>
  </si>
  <si>
    <t>Portland</t>
  </si>
  <si>
    <t>OR</t>
  </si>
  <si>
    <t>Company CC</t>
  </si>
  <si>
    <t>Candy</t>
  </si>
  <si>
    <t>Soo Jung</t>
  </si>
  <si>
    <t>789 29th Street</t>
  </si>
  <si>
    <t>Denver</t>
  </si>
  <si>
    <t>CO</t>
  </si>
  <si>
    <t>Company C</t>
  </si>
  <si>
    <t>Soups</t>
  </si>
  <si>
    <t>Cash</t>
  </si>
  <si>
    <t>Axen</t>
  </si>
  <si>
    <t>Thomas</t>
  </si>
  <si>
    <t>123 3rd Street</t>
  </si>
  <si>
    <t>Los Angelas</t>
  </si>
  <si>
    <t>CA</t>
  </si>
  <si>
    <t>Laura Giussani</t>
  </si>
  <si>
    <t>Company F</t>
  </si>
  <si>
    <t>Sauces</t>
  </si>
  <si>
    <t>Pérez-Olaeta</t>
  </si>
  <si>
    <t>Francisco</t>
  </si>
  <si>
    <t>123 6th Street</t>
  </si>
  <si>
    <t>Milwaukee</t>
  </si>
  <si>
    <t>WI</t>
  </si>
  <si>
    <t>Company BB</t>
  </si>
  <si>
    <t>Raghav</t>
  </si>
  <si>
    <t>Amritansh</t>
  </si>
  <si>
    <t>789 28th Street</t>
  </si>
  <si>
    <t>Memphis</t>
  </si>
  <si>
    <t>TN</t>
  </si>
  <si>
    <t>Company J</t>
  </si>
  <si>
    <t>Wacker</t>
  </si>
  <si>
    <t>Roland</t>
  </si>
  <si>
    <t>123 10th Street</t>
  </si>
  <si>
    <t>Chicago</t>
  </si>
  <si>
    <t>IL</t>
  </si>
  <si>
    <t>Nancy Freehafer</t>
  </si>
  <si>
    <t>Jams, Preserves</t>
  </si>
  <si>
    <t>Condiments</t>
  </si>
  <si>
    <t>Canned Meat</t>
  </si>
  <si>
    <t>Robert Zare</t>
  </si>
  <si>
    <t>Company I</t>
  </si>
  <si>
    <t>Pasta</t>
  </si>
  <si>
    <t>Mortensen</t>
  </si>
  <si>
    <t>Sven</t>
  </si>
  <si>
    <t>123 9th Street</t>
  </si>
  <si>
    <t>Salt Lake City</t>
  </si>
  <si>
    <t>UT</t>
  </si>
  <si>
    <t>Dairy Products</t>
  </si>
  <si>
    <t>Company Y</t>
  </si>
  <si>
    <t>Rodman</t>
  </si>
  <si>
    <t>789 25th Street</t>
  </si>
  <si>
    <t>Company Z</t>
  </si>
  <si>
    <t>Oil</t>
  </si>
  <si>
    <t>Liu</t>
  </si>
  <si>
    <t>Run</t>
  </si>
  <si>
    <t>789 26th Street</t>
  </si>
  <si>
    <t>Miami</t>
  </si>
  <si>
    <t>FL</t>
  </si>
  <si>
    <t>Andrew Cencini</t>
  </si>
  <si>
    <t>Canned Fruit &amp; Vegetables</t>
  </si>
  <si>
    <t>Company A</t>
  </si>
  <si>
    <t>Bedecs</t>
  </si>
  <si>
    <t>Anna</t>
  </si>
  <si>
    <t>123 1st Street</t>
  </si>
  <si>
    <t>Seattle</t>
  </si>
  <si>
    <t>WA</t>
  </si>
  <si>
    <t>Company K</t>
  </si>
  <si>
    <t>Krschne</t>
  </si>
  <si>
    <t>Peter</t>
  </si>
  <si>
    <t>123 11th Street</t>
  </si>
  <si>
    <t>Grains</t>
  </si>
  <si>
    <t>Grand Total</t>
  </si>
  <si>
    <t>Baked Goods &amp; Mixes Total</t>
  </si>
  <si>
    <t>Beverages Total</t>
  </si>
  <si>
    <t>Candy Total</t>
  </si>
  <si>
    <t>Canned Fruit &amp; Vegetables Total</t>
  </si>
  <si>
    <t>Canned Meat Total</t>
  </si>
  <si>
    <t>Condiments Total</t>
  </si>
  <si>
    <t>Dairy Products Total</t>
  </si>
  <si>
    <t>Dried Fruit &amp; Nuts Total</t>
  </si>
  <si>
    <t>Grains Total</t>
  </si>
  <si>
    <t>Jams, Preserves Total</t>
  </si>
  <si>
    <t>Oil Total</t>
  </si>
  <si>
    <t>Pasta Total</t>
  </si>
  <si>
    <t>Sauces Total</t>
  </si>
  <si>
    <t>Soups Total</t>
  </si>
  <si>
    <t>Jan</t>
  </si>
  <si>
    <t>Feb</t>
  </si>
  <si>
    <t>Mar</t>
  </si>
  <si>
    <t>Apr</t>
  </si>
  <si>
    <t>Jun</t>
  </si>
  <si>
    <t>May</t>
  </si>
  <si>
    <t>Beer</t>
  </si>
  <si>
    <t>Dried Plums</t>
  </si>
  <si>
    <t>Dried Pears</t>
  </si>
  <si>
    <t>Dried Apples</t>
  </si>
  <si>
    <t>Chai</t>
  </si>
  <si>
    <t>Coffee</t>
  </si>
  <si>
    <t>Chocolate Biscuits Mix</t>
  </si>
  <si>
    <t>Chocolate</t>
  </si>
  <si>
    <t>Clam Chowder</t>
  </si>
  <si>
    <t>Curry Sauce</t>
  </si>
  <si>
    <t>Green Tea</t>
  </si>
  <si>
    <t>Boysenberry Spread</t>
  </si>
  <si>
    <t>Cajun Seasoning</t>
  </si>
  <si>
    <t>Crab Meat</t>
  </si>
  <si>
    <t>Ravioli</t>
  </si>
  <si>
    <t>Mozzarella</t>
  </si>
  <si>
    <t>Scones</t>
  </si>
  <si>
    <t>Olive Oil</t>
  </si>
  <si>
    <t>Fruit Cocktail</t>
  </si>
  <si>
    <t>Almonds</t>
  </si>
  <si>
    <t>Syrup</t>
  </si>
  <si>
    <t>Marmalade</t>
  </si>
  <si>
    <t>Long Grain Rice</t>
  </si>
  <si>
    <t xml:space="preserve"> </t>
  </si>
  <si>
    <t>Top 10 Products</t>
  </si>
  <si>
    <t>Total Sales</t>
  </si>
  <si>
    <t>Top 10 Customers</t>
  </si>
  <si>
    <t>Map Sales</t>
  </si>
  <si>
    <t>% of Total</t>
  </si>
  <si>
    <t>Jul</t>
  </si>
  <si>
    <t>Aug</t>
  </si>
  <si>
    <t>Sep</t>
  </si>
  <si>
    <t>Oct</t>
  </si>
  <si>
    <t>Nov</t>
  </si>
  <si>
    <t>Dec</t>
  </si>
  <si>
    <t>Sales Representative</t>
  </si>
  <si>
    <t>Sales Goal</t>
  </si>
  <si>
    <t>Total</t>
  </si>
  <si>
    <t>Sales Goals</t>
  </si>
  <si>
    <t>Top 10 Categories</t>
  </si>
  <si>
    <t>Top Sales Reps</t>
  </si>
  <si>
    <t>Monthly Sales Detail</t>
  </si>
  <si>
    <t>Monthly Goal</t>
  </si>
  <si>
    <t>YTD Total</t>
  </si>
  <si>
    <t>Goal</t>
  </si>
  <si>
    <t>Total Sales by Category</t>
  </si>
  <si>
    <t>Andrew Cencini Total</t>
  </si>
  <si>
    <t>Anne Hellung-Larsen Total</t>
  </si>
  <si>
    <t>Jan Kotas Total</t>
  </si>
  <si>
    <t>Laura Giussani Total</t>
  </si>
  <si>
    <t>Mariya Sergienko Total</t>
  </si>
  <si>
    <t>Michael Neipper Total</t>
  </si>
  <si>
    <t>Nancy Freehafer Total</t>
  </si>
  <si>
    <t>Robert Zare Total</t>
  </si>
  <si>
    <t>Total Sales by Sales Rep</t>
  </si>
  <si>
    <t>Top 10 Sales Metrics</t>
  </si>
  <si>
    <t>&lt;1/15/2015</t>
  </si>
  <si>
    <t>&gt;6/24/2015</t>
  </si>
  <si>
    <t>Northwind Traders Monthly Performance</t>
  </si>
  <si>
    <t>YTD Sales</t>
  </si>
  <si>
    <t>YTD Goal</t>
  </si>
  <si>
    <t>% to Goal</t>
  </si>
  <si>
    <t>Product Activity</t>
  </si>
  <si>
    <t>Category Activity</t>
  </si>
  <si>
    <t>Customer Activity</t>
  </si>
  <si>
    <t>Sales Rep Activity</t>
  </si>
  <si>
    <t>Row Labels</t>
  </si>
  <si>
    <t>Sum of Sales</t>
  </si>
  <si>
    <t xml:space="preserve"> Sales</t>
  </si>
  <si>
    <t>Sum of Sales2</t>
  </si>
  <si>
    <t xml:space="preserve"> Category</t>
  </si>
  <si>
    <t>% Total</t>
  </si>
  <si>
    <t xml:space="preserve"> Product</t>
  </si>
  <si>
    <t xml:space="preserve"> Company</t>
  </si>
  <si>
    <t>Sales Rep</t>
  </si>
  <si>
    <t>Conditional Formatting</t>
  </si>
  <si>
    <t>Slicers</t>
  </si>
  <si>
    <t>Timeline</t>
  </si>
  <si>
    <t>Charts</t>
  </si>
  <si>
    <t>Links and other resources</t>
  </si>
  <si>
    <t>Create a PivotTable</t>
  </si>
  <si>
    <t>Use Sparklines to show data trends</t>
  </si>
  <si>
    <t>Map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</si>
</sst>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8" formatCode="&quot;$&quot;#,##0.00_);[Red]\(&quot;$&quot;#,##0.00\)"/>
    <numFmt numFmtId="164" formatCode="0.0%"/>
    <numFmt numFmtId="165" formatCode="mm/dd/yy;@"/>
  </numFmts>
  <fonts count="9" x14ac:knownFonts="1">
    <font>
      <sz val="11"/>
      <color theme="1"/>
      <name val="Segoe UI Light"/>
      <family val="2"/>
    </font>
    <font>
      <b/>
      <sz val="18"/>
      <color rgb="FF227447"/>
      <name val="Segoe UI Light"/>
      <family val="2"/>
    </font>
    <font>
      <sz val="11"/>
      <color theme="1"/>
      <name val="Calibri"/>
      <family val="2"/>
      <scheme val="minor"/>
    </font>
    <font>
      <b/>
      <sz val="18"/>
      <color rgb="FF227447"/>
      <name val="Calibri"/>
      <family val="2"/>
      <scheme val="minor"/>
    </font>
    <font>
      <sz val="11"/>
      <color rgb="FF227447"/>
      <name val="Calibri"/>
      <family val="2"/>
      <scheme val="minor"/>
    </font>
    <font>
      <sz val="11"/>
      <color theme="0"/>
      <name val="Calibri"/>
      <family val="2"/>
      <scheme val="minor"/>
    </font>
    <font>
      <u/>
      <sz val="11"/>
      <color theme="10"/>
      <name val="Segoe UI Light"/>
      <family val="2"/>
    </font>
    <font>
      <u/>
      <sz val="14"/>
      <color theme="10"/>
      <name val="Segoe UI Light"/>
      <family val="2"/>
    </font>
    <font>
      <sz val="14"/>
      <color theme="1"/>
      <name val="Calibri"/>
      <family val="2"/>
      <scheme val="minor"/>
    </font>
  </fonts>
  <fills count="2">
    <fill>
      <patternFill patternType="none"/>
    </fill>
    <fill>
      <patternFill patternType="gray125"/>
    </fill>
  </fills>
  <borders count="2">
    <border>
      <left/>
      <right/>
      <top/>
      <bottom/>
      <diagonal/>
    </border>
    <border>
      <left/>
      <right/>
      <top/>
      <bottom style="double">
        <color rgb="FF227447"/>
      </bottom>
      <diagonal/>
    </border>
  </borders>
  <cellStyleXfs count="3">
    <xf numFmtId="0" fontId="0" fillId="0" borderId="0"/>
    <xf numFmtId="0" fontId="1"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2" fontId="0" fillId="0" borderId="0" xfId="0" applyNumberFormat="1"/>
    <xf numFmtId="0" fontId="2" fillId="0" borderId="0" xfId="0" applyFont="1"/>
    <xf numFmtId="0" fontId="2" fillId="0" borderId="0" xfId="0" applyFont="1" applyAlignment="1">
      <alignment horizontal="right"/>
    </xf>
    <xf numFmtId="0" fontId="2" fillId="0" borderId="0" xfId="0" applyFont="1" applyAlignment="1">
      <alignment horizontal="center"/>
    </xf>
    <xf numFmtId="165" fontId="2" fillId="0" borderId="0" xfId="0" applyNumberFormat="1" applyFont="1" applyAlignment="1">
      <alignment horizontal="center"/>
    </xf>
    <xf numFmtId="0" fontId="2" fillId="0" borderId="0" xfId="0" applyNumberFormat="1" applyFont="1"/>
    <xf numFmtId="8" fontId="2" fillId="0" borderId="0" xfId="0" applyNumberFormat="1" applyFont="1"/>
    <xf numFmtId="9" fontId="2" fillId="0" borderId="0" xfId="0" applyNumberFormat="1" applyFont="1"/>
    <xf numFmtId="0" fontId="2" fillId="0" borderId="0" xfId="0" applyFont="1" applyAlignment="1">
      <alignment vertical="center"/>
    </xf>
    <xf numFmtId="0" fontId="3" fillId="0" borderId="0" xfId="1" applyFont="1" applyAlignment="1">
      <alignment horizontal="centerContinuous" vertical="center"/>
    </xf>
    <xf numFmtId="0" fontId="3" fillId="0" borderId="0" xfId="1" applyFont="1" applyAlignment="1">
      <alignment horizontal="centerContinuous"/>
    </xf>
    <xf numFmtId="0" fontId="4" fillId="0" borderId="0" xfId="0" applyFont="1" applyAlignment="1">
      <alignment horizontal="center"/>
    </xf>
    <xf numFmtId="6" fontId="4" fillId="0" borderId="0" xfId="0" applyNumberFormat="1" applyFont="1"/>
    <xf numFmtId="6" fontId="4" fillId="0" borderId="1" xfId="0" applyNumberFormat="1" applyFont="1" applyBorder="1"/>
    <xf numFmtId="0" fontId="2" fillId="0" borderId="0" xfId="0" pivotButton="1" applyFont="1"/>
    <xf numFmtId="6" fontId="2" fillId="0" borderId="0" xfId="0" applyNumberFormat="1" applyFont="1"/>
    <xf numFmtId="164" fontId="2" fillId="0" borderId="0" xfId="0" applyNumberFormat="1" applyFont="1"/>
    <xf numFmtId="6" fontId="5" fillId="0" borderId="0" xfId="0" applyNumberFormat="1" applyFont="1"/>
    <xf numFmtId="164" fontId="5" fillId="0" borderId="0" xfId="0" applyNumberFormat="1" applyFont="1"/>
    <xf numFmtId="6" fontId="2" fillId="0" borderId="0" xfId="0" applyNumberFormat="1" applyFont="1" applyFill="1" applyBorder="1" applyAlignment="1" applyProtection="1"/>
    <xf numFmtId="164" fontId="2" fillId="0" borderId="0" xfId="0" applyNumberFormat="1" applyFont="1" applyFill="1" applyBorder="1" applyAlignment="1" applyProtection="1"/>
    <xf numFmtId="9" fontId="4" fillId="0" borderId="0" xfId="0" applyNumberFormat="1" applyFont="1"/>
    <xf numFmtId="0" fontId="4" fillId="0" borderId="0" xfId="0" applyFont="1"/>
    <xf numFmtId="164" fontId="4" fillId="0" borderId="0" xfId="0" applyNumberFormat="1" applyFont="1"/>
    <xf numFmtId="0" fontId="2" fillId="0" borderId="0" xfId="0" applyFont="1" applyAlignment="1">
      <alignment horizontal="centerContinuous"/>
    </xf>
    <xf numFmtId="14" fontId="2" fillId="0" borderId="0" xfId="0" applyNumberFormat="1" applyFont="1" applyAlignment="1">
      <alignment horizontal="right"/>
    </xf>
    <xf numFmtId="0" fontId="2" fillId="0" borderId="0" xfId="0" pivotButton="1" applyFont="1" applyAlignment="1">
      <alignment horizontal="right"/>
    </xf>
    <xf numFmtId="0" fontId="4" fillId="0" borderId="0" xfId="0" pivotButton="1" applyFont="1"/>
    <xf numFmtId="0" fontId="4" fillId="0" borderId="0" xfId="0" applyFont="1" applyAlignment="1">
      <alignment horizontal="right"/>
    </xf>
    <xf numFmtId="10" fontId="2" fillId="0" borderId="0" xfId="0" applyNumberFormat="1" applyFont="1"/>
    <xf numFmtId="6" fontId="4" fillId="0" borderId="0" xfId="0" applyNumberFormat="1" applyFont="1" applyFill="1" applyBorder="1" applyAlignment="1" applyProtection="1"/>
    <xf numFmtId="0" fontId="0" fillId="0" borderId="0" xfId="0" applyAlignment="1"/>
    <xf numFmtId="6" fontId="4" fillId="0" borderId="0" xfId="0" applyNumberFormat="1" applyFont="1" applyAlignment="1">
      <alignment horizontal="center"/>
    </xf>
    <xf numFmtId="0" fontId="1" fillId="0" borderId="0" xfId="1"/>
    <xf numFmtId="0" fontId="7" fillId="0" borderId="0" xfId="2" applyFont="1"/>
    <xf numFmtId="0" fontId="8" fillId="0" borderId="0" xfId="0" applyFont="1"/>
  </cellXfs>
  <cellStyles count="3">
    <cellStyle name="Hyperlink" xfId="2" builtinId="8"/>
    <cellStyle name="Normal" xfId="0" builtinId="0"/>
    <cellStyle name="Title" xfId="1" builtinId="15" customBuiltin="1"/>
  </cellStyles>
  <dxfs count="354">
    <dxf>
      <font>
        <b val="0"/>
        <i val="0"/>
        <strike val="0"/>
        <condense val="0"/>
        <extend val="0"/>
        <outline val="0"/>
        <shadow val="0"/>
        <u val="none"/>
        <vertAlign val="baseline"/>
        <sz val="11"/>
        <color theme="1"/>
        <name val="Calibri"/>
        <family val="2"/>
        <scheme val="minor"/>
      </font>
      <numFmt numFmtId="10" formatCode="&quot;$&quot;#,##0_);[Red]\(&quot;$&quot;#,##0\)"/>
    </dxf>
    <dxf>
      <font>
        <strike val="0"/>
        <outline val="0"/>
        <shadow val="0"/>
        <u val="none"/>
        <vertAlign val="baseline"/>
        <name val="Calibri"/>
        <family val="2"/>
        <scheme val="minor"/>
      </font>
      <numFmt numFmtId="10" formatCode="&quot;$&quot;#,##0_);[Red]\(&quot;$&quot;#,##0\)"/>
    </dxf>
    <dxf>
      <font>
        <b val="0"/>
        <i val="0"/>
        <strike val="0"/>
        <condense val="0"/>
        <extend val="0"/>
        <outline val="0"/>
        <shadow val="0"/>
        <u val="none"/>
        <vertAlign val="baseline"/>
        <sz val="11"/>
        <color theme="1"/>
        <name val="Calibri"/>
        <family val="2"/>
        <scheme val="minor"/>
      </font>
      <numFmt numFmtId="10" formatCode="&quot;$&quot;#,##0_);[Red]\(&quot;$&quot;#,##0\)"/>
    </dxf>
    <dxf>
      <font>
        <strike val="0"/>
        <outline val="0"/>
        <shadow val="0"/>
        <u val="none"/>
        <vertAlign val="baseline"/>
        <name val="Calibri"/>
        <family val="2"/>
        <scheme val="minor"/>
      </font>
      <numFmt numFmtId="10" formatCode="&quot;$&quot;#,##0_);[Red]\(&quot;$&quot;#,##0\)"/>
    </dxf>
    <dxf>
      <font>
        <b val="0"/>
        <i val="0"/>
        <strike val="0"/>
        <condense val="0"/>
        <extend val="0"/>
        <outline val="0"/>
        <shadow val="0"/>
        <u val="none"/>
        <vertAlign val="baseline"/>
        <sz val="11"/>
        <color theme="1"/>
        <name val="Calibri"/>
        <family val="2"/>
        <scheme val="minor"/>
      </font>
      <numFmt numFmtId="164" formatCode="0.0%"/>
    </dxf>
    <dxf>
      <font>
        <strike val="0"/>
        <outline val="0"/>
        <shadow val="0"/>
        <u val="none"/>
        <vertAlign val="baseline"/>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0" formatCode="&quot;$&quot;#,##0_);[Red]\(&quot;$&quot;#,##0\)"/>
    </dxf>
    <dxf>
      <font>
        <strike val="0"/>
        <outline val="0"/>
        <shadow val="0"/>
        <u val="none"/>
        <vertAlign val="baseline"/>
        <name val="Calibri"/>
        <family val="2"/>
        <scheme val="minor"/>
      </font>
      <numFmt numFmtId="10" formatCode="&quot;$&quot;#,##0_);[Red]\(&quot;$&quot;#,##0\)"/>
    </dxf>
    <dxf>
      <font>
        <b val="0"/>
        <i val="0"/>
        <strike val="0"/>
        <condense val="0"/>
        <extend val="0"/>
        <outline val="0"/>
        <shadow val="0"/>
        <u val="none"/>
        <vertAlign val="baseline"/>
        <sz val="11"/>
        <color theme="1"/>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right"/>
    </dxf>
    <dxf>
      <alignment horizontal="right"/>
    </dxf>
    <dxf>
      <alignment horizontal="center"/>
    </dxf>
    <dxf>
      <alignment horizontal="center"/>
    </dxf>
    <dxf>
      <alignment horizontal="center"/>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right"/>
    </dxf>
    <dxf>
      <alignment horizontal="right"/>
    </dxf>
    <dxf>
      <alignment horizontal="center"/>
    </dxf>
    <dxf>
      <alignment horizontal="center"/>
    </dxf>
    <dxf>
      <alignment horizontal="center"/>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4" formatCode="0.0%"/>
    </dxf>
    <dxf>
      <numFmt numFmtId="10" formatCode="&quot;$&quot;#,##0_);[Red]\(&quot;$&quot;#,##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dxf>
    <dxf>
      <alignment horizontal="right"/>
    </dxf>
    <dxf>
      <numFmt numFmtId="164" formatCode="0.0%"/>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4" formatCode="0.0%"/>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numFmt numFmtId="164" formatCode="0.0%"/>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4" formatCode="0.0%"/>
    </dxf>
    <dxf>
      <font>
        <color theme="0"/>
        <family val="2"/>
      </font>
    </dxf>
    <dxf>
      <font>
        <color rgb="FF227447"/>
        <family val="2"/>
      </font>
    </dxf>
    <dxf>
      <font>
        <color rgb="FF227447"/>
        <family val="2"/>
      </font>
    </dxf>
    <dxf>
      <font>
        <color rgb="FF227447"/>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4" formatCode="0.0%"/>
    </dxf>
    <dxf>
      <font>
        <color theme="0"/>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font>
        <color theme="0"/>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4" formatCode="0.0%"/>
    </dxf>
    <dxf>
      <numFmt numFmtId="10" formatCode="&quot;$&quot;#,##0_);[Red]\(&quot;$&quot;#,##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dxf>
    <dxf>
      <alignment horizontal="right"/>
    </dxf>
    <dxf>
      <numFmt numFmtId="164" formatCode="0.0%"/>
    </dxf>
    <dxf>
      <font>
        <color theme="0"/>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4" formatCode="0.0%"/>
    </dxf>
    <dxf>
      <font>
        <color theme="0"/>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numFmt numFmtId="164" formatCode="0.0%"/>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0" formatCode="&quot;$&quot;#,##0_);[Red]\(&quot;$&quot;#,##0\)"/>
    </dxf>
    <dxf>
      <numFmt numFmtId="166" formatCode="&quot;$&quot;#,##0.0_);[Red]\(&quot;$&quot;#,##0.0\)"/>
    </dxf>
    <dxf>
      <numFmt numFmtId="12"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12" formatCode="&quot;$&quot;#,##0.00_);[Red]\(&quot;$&quot;#,##0.0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3" formatCode="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2" formatCode="&quot;$&quot;#,##0.00_);[Red]\(&quot;$&quot;#,##0.0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65" formatCode="mm/dd/yy;@"/>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i val="0"/>
      </font>
      <fill>
        <patternFill>
          <bgColor theme="0" tint="-4.9989318521683403E-2"/>
        </patternFill>
      </fill>
    </dxf>
    <dxf>
      <fill>
        <patternFill>
          <bgColor theme="0" tint="-0.14996795556505021"/>
        </patternFill>
      </fill>
    </dxf>
    <dxf>
      <font>
        <b/>
        <i val="0"/>
        <color theme="0"/>
      </font>
      <fill>
        <patternFill>
          <bgColor rgb="FF227447"/>
        </patternFill>
      </fill>
    </dxf>
    <dxf>
      <font>
        <b/>
        <i val="0"/>
        <color theme="0"/>
      </font>
      <fill>
        <patternFill>
          <bgColor rgb="FF227447"/>
        </patternFill>
      </fill>
    </dxf>
    <dxf>
      <font>
        <color rgb="FF227447"/>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2" defaultTableStyle="TableStyleMedium2" defaultPivotStyle="PivotStyleLight16">
    <tableStyle name="Excel UI" pivot="0" count="7" xr9:uid="{00000000-0011-0000-FFFF-FFFF00000000}">
      <tableStyleElement type="wholeTable" dxfId="353"/>
      <tableStyleElement type="headerRow" dxfId="352"/>
      <tableStyleElement type="totalRow" dxfId="351"/>
      <tableStyleElement type="firstColumn" dxfId="350"/>
      <tableStyleElement type="lastColumn" dxfId="349"/>
      <tableStyleElement type="firstRowStripe" dxfId="348"/>
      <tableStyleElement type="firstColumnStripe" dxfId="347"/>
    </tableStyle>
    <tableStyle name="Excel_PivotTable" table="0" count="5" xr9:uid="{8EEDB777-BE40-443C-BF29-7F911F023B86}">
      <tableStyleElement type="wholeTable" dxfId="346"/>
      <tableStyleElement type="headerRow" dxfId="345"/>
      <tableStyleElement type="totalRow" dxfId="344"/>
      <tableStyleElement type="secondRowStripe" dxfId="343"/>
      <tableStyleElement type="firstSubtotalRow" dxfId="342"/>
    </tableStyle>
  </tableStyles>
  <colors>
    <mruColors>
      <color rgb="FF227447"/>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01_25_17.xlsx]Create PivotCharts!pt_3a</c:name>
    <c:fmtId val="0"/>
  </c:pivotSource>
  <c:chart>
    <c:title>
      <c:tx>
        <c:strRef>
          <c:f>'Create PivotCharts'!$A$3</c:f>
          <c:strCache>
            <c:ptCount val="1"/>
            <c:pt idx="0">
              <c:v> Category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'Create PivotCharts'!$A$3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'Create PivotCharts'!$A$3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PivotCharts'!$A$3</c:f>
              <c:numCache>
                <c:formatCode>"$"#,##0_);[Red]\("$"#,##0\)</c:formatCode>
                <c:ptCount val="14"/>
                <c:pt idx="0">
                  <c:v>22636</c:v>
                </c:pt>
                <c:pt idx="1">
                  <c:v>5740</c:v>
                </c:pt>
                <c:pt idx="2">
                  <c:v>3712.5</c:v>
                </c:pt>
                <c:pt idx="3">
                  <c:v>3132</c:v>
                </c:pt>
                <c:pt idx="4">
                  <c:v>2798.5</c:v>
                </c:pt>
                <c:pt idx="5">
                  <c:v>2600</c:v>
                </c:pt>
                <c:pt idx="6">
                  <c:v>2550</c:v>
                </c:pt>
                <c:pt idx="7">
                  <c:v>2208</c:v>
                </c:pt>
                <c:pt idx="8">
                  <c:v>1950</c:v>
                </c:pt>
                <c:pt idx="9">
                  <c:v>1560</c:v>
                </c:pt>
                <c:pt idx="10">
                  <c:v>1380</c:v>
                </c:pt>
                <c:pt idx="11">
                  <c:v>982</c:v>
                </c:pt>
                <c:pt idx="12">
                  <c:v>533.75</c:v>
                </c:pt>
                <c:pt idx="13">
                  <c:v>280</c:v>
                </c:pt>
              </c:numCache>
            </c:numRef>
          </c:val>
          <c:extLst>
            <c:ext xmlns:c16="http://schemas.microsoft.com/office/drawing/2014/chart" uri="{C3380CC4-5D6E-409C-BE32-E72D297353CC}">
              <c16:uniqueId val="{00000000-27F2-44D8-A663-992A17FF91A6}"/>
            </c:ext>
          </c:extLst>
        </c:ser>
        <c:dLbls>
          <c:showLegendKey val="0"/>
          <c:showVal val="0"/>
          <c:showCatName val="0"/>
          <c:showSerName val="0"/>
          <c:showPercent val="0"/>
          <c:showBubbleSize val="0"/>
        </c:dLbls>
        <c:gapWidth val="75"/>
        <c:overlap val="-25"/>
        <c:axId val="842831504"/>
        <c:axId val="842835440"/>
      </c:barChart>
      <c:lineChart>
        <c:grouping val="standard"/>
        <c:varyColors val="0"/>
        <c:ser>
          <c:idx val="1"/>
          <c:order val="1"/>
          <c:tx>
            <c:strRef>
              <c:f>'Create PivotCharts'!$A$3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'Create PivotCharts'!$A$3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PivotCharts'!$A$3</c:f>
              <c:numCache>
                <c:formatCode>0.00%</c:formatCode>
                <c:ptCount val="14"/>
                <c:pt idx="0">
                  <c:v>0.43478302625197479</c:v>
                </c:pt>
                <c:pt idx="1">
                  <c:v>0.1102515714210256</c:v>
                </c:pt>
                <c:pt idx="2">
                  <c:v>7.1308180993128481E-2</c:v>
                </c:pt>
                <c:pt idx="3">
                  <c:v>6.0158174510566577E-2</c:v>
                </c:pt>
                <c:pt idx="4">
                  <c:v>5.3752442965459953E-2</c:v>
                </c:pt>
                <c:pt idx="5">
                  <c:v>4.9939736183739813E-2</c:v>
                </c:pt>
                <c:pt idx="6">
                  <c:v>4.8979356641744819E-2</c:v>
                </c:pt>
                <c:pt idx="7">
                  <c:v>4.241036057449904E-2</c:v>
                </c:pt>
                <c:pt idx="8">
                  <c:v>3.745480213780486E-2</c:v>
                </c:pt>
                <c:pt idx="9">
                  <c:v>2.9963841710243889E-2</c:v>
                </c:pt>
                <c:pt idx="10">
                  <c:v>2.65064753590619E-2</c:v>
                </c:pt>
                <c:pt idx="11">
                  <c:v>1.8861854204781731E-2</c:v>
                </c:pt>
                <c:pt idx="12">
                  <c:v>1.0252051610796587E-2</c:v>
                </c:pt>
                <c:pt idx="13">
                  <c:v>5.3781254351719801E-3</c:v>
                </c:pt>
              </c:numCache>
            </c:numRef>
          </c:val>
          <c:smooth val="0"/>
          <c:extLst>
            <c:ext xmlns:c16="http://schemas.microsoft.com/office/drawing/2014/chart" uri="{C3380CC4-5D6E-409C-BE32-E72D297353CC}">
              <c16:uniqueId val="{00000001-27F2-44D8-A663-992A17FF91A6}"/>
            </c:ext>
          </c:extLst>
        </c:ser>
        <c:dLbls>
          <c:showLegendKey val="0"/>
          <c:showVal val="0"/>
          <c:showCatName val="0"/>
          <c:showSerName val="0"/>
          <c:showPercent val="0"/>
          <c:showBubbleSize val="0"/>
        </c:dLbls>
        <c:marker val="1"/>
        <c:smooth val="0"/>
        <c:axId val="842828552"/>
        <c:axId val="842827896"/>
      </c:lineChart>
      <c:catAx>
        <c:axId val="8428315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5440"/>
        <c:crosses val="autoZero"/>
        <c:auto val="1"/>
        <c:lblAlgn val="ctr"/>
        <c:lblOffset val="100"/>
        <c:noMultiLvlLbl val="0"/>
      </c:catAx>
      <c:valAx>
        <c:axId val="84283544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1504"/>
        <c:crosses val="autoZero"/>
        <c:crossBetween val="between"/>
      </c:valAx>
      <c:valAx>
        <c:axId val="8428278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28552"/>
        <c:crosses val="max"/>
        <c:crossBetween val="between"/>
      </c:valAx>
      <c:catAx>
        <c:axId val="842828552"/>
        <c:scaling>
          <c:orientation val="minMax"/>
        </c:scaling>
        <c:delete val="1"/>
        <c:axPos val="b"/>
        <c:numFmt formatCode="General" sourceLinked="1"/>
        <c:majorTickMark val="none"/>
        <c:minorTickMark val="none"/>
        <c:tickLblPos val="nextTo"/>
        <c:crossAx val="842827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01_25_17.xlsx]Top 10!pt_Top10_Customers</c:name>
    <c:fmtId val="2"/>
  </c:pivotSource>
  <c:chart>
    <c:title>
      <c:tx>
        <c:strRef>
          <c:f>'Final Dashboard'!$J$19</c:f>
          <c:strCache>
            <c:ptCount val="1"/>
            <c:pt idx="0">
              <c:v>Customer Activity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1"/>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5"/>
        <c:spPr>
          <a:ln w="28575" cap="rnd">
            <a:solidFill>
              <a:schemeClr val="accent6"/>
            </a:solidFill>
            <a:round/>
          </a:ln>
          <a:effectLst/>
        </c:spPr>
        <c:marker>
          <c:symbol val="circle"/>
          <c:size val="6"/>
          <c:spPr>
            <a:solidFill>
              <a:schemeClr val="accent5"/>
            </a:solidFill>
            <a:ln>
              <a:noFill/>
            </a:ln>
            <a:effectLst/>
          </c:spPr>
        </c:marker>
      </c:pivotFmt>
    </c:pivotFmts>
    <c:plotArea>
      <c:layout/>
      <c:barChart>
        <c:barDir val="col"/>
        <c:grouping val="clustered"/>
        <c:varyColors val="0"/>
        <c:ser>
          <c:idx val="0"/>
          <c:order val="0"/>
          <c:tx>
            <c:strRef>
              <c:f>'Final Dashboard'!$J$19</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'Final Dashboard'!$J$19</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'Final Dashboard'!$J$19</c:f>
              <c:numCache>
                <c:formatCode>"$"#,##0_);[Red]\("$"#,##0\)</c:formatCode>
                <c:ptCount val="10"/>
                <c:pt idx="0">
                  <c:v>15432.5</c:v>
                </c:pt>
                <c:pt idx="1">
                  <c:v>8007.5</c:v>
                </c:pt>
                <c:pt idx="2">
                  <c:v>4683</c:v>
                </c:pt>
                <c:pt idx="3">
                  <c:v>4569</c:v>
                </c:pt>
                <c:pt idx="4">
                  <c:v>3786.5</c:v>
                </c:pt>
                <c:pt idx="5">
                  <c:v>3625.25</c:v>
                </c:pt>
                <c:pt idx="6">
                  <c:v>2905.5</c:v>
                </c:pt>
                <c:pt idx="7">
                  <c:v>2550</c:v>
                </c:pt>
                <c:pt idx="8">
                  <c:v>1505</c:v>
                </c:pt>
                <c:pt idx="9">
                  <c:v>1412.5</c:v>
                </c:pt>
              </c:numCache>
            </c:numRef>
          </c:val>
          <c:extLst>
            <c:ext xmlns:c16="http://schemas.microsoft.com/office/drawing/2014/chart" uri="{C3380CC4-5D6E-409C-BE32-E72D297353CC}">
              <c16:uniqueId val="{00000000-071B-4EDB-8B99-08DF63820899}"/>
            </c:ext>
          </c:extLst>
        </c:ser>
        <c:dLbls>
          <c:showLegendKey val="0"/>
          <c:showVal val="0"/>
          <c:showCatName val="0"/>
          <c:showSerName val="0"/>
          <c:showPercent val="0"/>
          <c:showBubbleSize val="0"/>
        </c:dLbls>
        <c:gapWidth val="75"/>
        <c:overlap val="-25"/>
        <c:axId val="1039025416"/>
        <c:axId val="1039026400"/>
      </c:barChart>
      <c:lineChart>
        <c:grouping val="standard"/>
        <c:varyColors val="0"/>
        <c:ser>
          <c:idx val="1"/>
          <c:order val="1"/>
          <c:tx>
            <c:strRef>
              <c:f>'Final Dashboard'!$J$19</c:f>
              <c:strCache>
                <c:ptCount val="1"/>
                <c:pt idx="0">
                  <c:v>% of Total</c:v>
                </c:pt>
              </c:strCache>
            </c:strRef>
          </c:tx>
          <c:spPr>
            <a:ln w="28575" cap="rnd">
              <a:solidFill>
                <a:schemeClr val="accent5"/>
              </a:solidFill>
              <a:round/>
            </a:ln>
            <a:effectLst/>
          </c:spPr>
          <c:marker>
            <c:symbol val="circle"/>
            <c:size val="6"/>
            <c:spPr>
              <a:solidFill>
                <a:schemeClr val="accent5"/>
              </a:solidFill>
              <a:ln>
                <a:noFill/>
              </a:ln>
              <a:effectLst/>
            </c:spPr>
          </c:marker>
          <c:cat>
            <c:strRef>
              <c:f>'Final Dashboard'!$J$19</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'Final Dashboard'!$J$19</c:f>
              <c:numCache>
                <c:formatCode>0.0%</c:formatCode>
                <c:ptCount val="10"/>
                <c:pt idx="0">
                  <c:v>0.31834848664566001</c:v>
                </c:pt>
                <c:pt idx="1">
                  <c:v>0.16518227810238928</c:v>
                </c:pt>
                <c:pt idx="2">
                  <c:v>9.6603010721634602E-2</c:v>
                </c:pt>
                <c:pt idx="3">
                  <c:v>9.4251367923798526E-2</c:v>
                </c:pt>
                <c:pt idx="4">
                  <c:v>7.8109609245669315E-2</c:v>
                </c:pt>
                <c:pt idx="5">
                  <c:v>7.4783272393466965E-2</c:v>
                </c:pt>
                <c:pt idx="6">
                  <c:v>5.9935948676427361E-2</c:v>
                </c:pt>
                <c:pt idx="7">
                  <c:v>5.260253626738591E-2</c:v>
                </c:pt>
                <c:pt idx="8">
                  <c:v>3.1045810620555215E-2</c:v>
                </c:pt>
                <c:pt idx="9">
                  <c:v>2.9137679403012786E-2</c:v>
                </c:pt>
              </c:numCache>
            </c:numRef>
          </c:val>
          <c:smooth val="0"/>
          <c:extLst>
            <c:ext xmlns:c16="http://schemas.microsoft.com/office/drawing/2014/chart" uri="{C3380CC4-5D6E-409C-BE32-E72D297353CC}">
              <c16:uniqueId val="{00000001-071B-4EDB-8B99-08DF63820899}"/>
            </c:ext>
          </c:extLst>
        </c:ser>
        <c:dLbls>
          <c:showLegendKey val="0"/>
          <c:showVal val="0"/>
          <c:showCatName val="0"/>
          <c:showSerName val="0"/>
          <c:showPercent val="0"/>
          <c:showBubbleSize val="0"/>
        </c:dLbls>
        <c:marker val="1"/>
        <c:smooth val="0"/>
        <c:axId val="1039030008"/>
        <c:axId val="1039027712"/>
      </c:lineChart>
      <c:catAx>
        <c:axId val="10390254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26400"/>
        <c:crosses val="autoZero"/>
        <c:auto val="1"/>
        <c:lblAlgn val="ctr"/>
        <c:lblOffset val="100"/>
        <c:noMultiLvlLbl val="0"/>
      </c:catAx>
      <c:valAx>
        <c:axId val="103902640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25416"/>
        <c:crosses val="autoZero"/>
        <c:crossBetween val="between"/>
      </c:valAx>
      <c:valAx>
        <c:axId val="103902771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30008"/>
        <c:crosses val="max"/>
        <c:crossBetween val="between"/>
      </c:valAx>
      <c:catAx>
        <c:axId val="1039030008"/>
        <c:scaling>
          <c:orientation val="minMax"/>
        </c:scaling>
        <c:delete val="1"/>
        <c:axPos val="b"/>
        <c:numFmt formatCode="General" sourceLinked="1"/>
        <c:majorTickMark val="none"/>
        <c:minorTickMark val="none"/>
        <c:tickLblPos val="nextTo"/>
        <c:crossAx val="10390277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2274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01_25_17.xlsx]Top 10!pt_Top10_SalesReps</c:name>
    <c:fmtId val="2"/>
  </c:pivotSource>
  <c:chart>
    <c:title>
      <c:tx>
        <c:strRef>
          <c:f>'Final Dashboard'!$N$19</c:f>
          <c:strCache>
            <c:ptCount val="1"/>
            <c:pt idx="0">
              <c:v>Sales Rep Activity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1"/>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5"/>
        <c:spPr>
          <a:ln w="28575" cap="rnd">
            <a:solidFill>
              <a:schemeClr val="accent6"/>
            </a:solidFill>
            <a:round/>
          </a:ln>
          <a:effectLst/>
        </c:spPr>
        <c:marker>
          <c:symbol val="circle"/>
          <c:size val="6"/>
          <c:spPr>
            <a:solidFill>
              <a:schemeClr val="accent5"/>
            </a:solidFill>
            <a:ln>
              <a:noFill/>
            </a:ln>
            <a:effectLst/>
          </c:spPr>
        </c:marker>
      </c:pivotFmt>
    </c:pivotFmts>
    <c:plotArea>
      <c:layout/>
      <c:barChart>
        <c:barDir val="col"/>
        <c:grouping val="clustered"/>
        <c:varyColors val="0"/>
        <c:ser>
          <c:idx val="0"/>
          <c:order val="0"/>
          <c:tx>
            <c:strRef>
              <c:f>'Final Dashboard'!$N$19</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'Final Dashboard'!$N$19</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'Final Dashboard'!$N$19</c:f>
              <c:numCache>
                <c:formatCode>"$"#,##0_);[Red]\("$"#,##0\)</c:formatCode>
                <c:ptCount val="8"/>
                <c:pt idx="0">
                  <c:v>19974.25</c:v>
                </c:pt>
                <c:pt idx="1">
                  <c:v>6561</c:v>
                </c:pt>
                <c:pt idx="2">
                  <c:v>6378</c:v>
                </c:pt>
                <c:pt idx="3">
                  <c:v>6278</c:v>
                </c:pt>
                <c:pt idx="4">
                  <c:v>5787.5</c:v>
                </c:pt>
                <c:pt idx="5">
                  <c:v>3786.5</c:v>
                </c:pt>
                <c:pt idx="6">
                  <c:v>2617.5</c:v>
                </c:pt>
                <c:pt idx="7">
                  <c:v>680</c:v>
                </c:pt>
              </c:numCache>
            </c:numRef>
          </c:val>
          <c:extLst>
            <c:ext xmlns:c16="http://schemas.microsoft.com/office/drawing/2014/chart" uri="{C3380CC4-5D6E-409C-BE32-E72D297353CC}">
              <c16:uniqueId val="{00000000-5DC9-45EA-A079-B6315FCC2A8F}"/>
            </c:ext>
          </c:extLst>
        </c:ser>
        <c:dLbls>
          <c:showLegendKey val="0"/>
          <c:showVal val="0"/>
          <c:showCatName val="0"/>
          <c:showSerName val="0"/>
          <c:showPercent val="0"/>
          <c:showBubbleSize val="0"/>
        </c:dLbls>
        <c:gapWidth val="75"/>
        <c:overlap val="-25"/>
        <c:axId val="1039021808"/>
        <c:axId val="1039022464"/>
      </c:barChart>
      <c:lineChart>
        <c:grouping val="standard"/>
        <c:varyColors val="0"/>
        <c:ser>
          <c:idx val="1"/>
          <c:order val="1"/>
          <c:tx>
            <c:strRef>
              <c:f>'Final Dashboard'!$N$19</c:f>
              <c:strCache>
                <c:ptCount val="1"/>
                <c:pt idx="0">
                  <c:v>% of Total</c:v>
                </c:pt>
              </c:strCache>
            </c:strRef>
          </c:tx>
          <c:spPr>
            <a:ln w="28575" cap="rnd">
              <a:solidFill>
                <a:schemeClr val="accent5"/>
              </a:solidFill>
              <a:round/>
            </a:ln>
            <a:effectLst/>
          </c:spPr>
          <c:marker>
            <c:symbol val="circle"/>
            <c:size val="6"/>
            <c:spPr>
              <a:solidFill>
                <a:schemeClr val="accent5"/>
              </a:solidFill>
              <a:ln>
                <a:noFill/>
              </a:ln>
              <a:effectLst/>
            </c:spPr>
          </c:marker>
          <c:cat>
            <c:strRef>
              <c:f>'Final Dashboard'!$N$19</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'Final Dashboard'!$N$19</c:f>
              <c:numCache>
                <c:formatCode>0.0%</c:formatCode>
                <c:ptCount val="8"/>
                <c:pt idx="0">
                  <c:v>0.38365722133387115</c:v>
                </c:pt>
                <c:pt idx="1">
                  <c:v>0.12602100350058343</c:v>
                </c:pt>
                <c:pt idx="2">
                  <c:v>0.12250601437688174</c:v>
                </c:pt>
                <c:pt idx="3">
                  <c:v>0.12058525529289175</c:v>
                </c:pt>
                <c:pt idx="4">
                  <c:v>0.11116393198592084</c:v>
                </c:pt>
                <c:pt idx="5">
                  <c:v>7.2729542715281079E-2</c:v>
                </c:pt>
                <c:pt idx="6">
                  <c:v>5.0275869023438065E-2</c:v>
                </c:pt>
                <c:pt idx="7">
                  <c:v>1.3061161771131952E-2</c:v>
                </c:pt>
              </c:numCache>
            </c:numRef>
          </c:val>
          <c:smooth val="0"/>
          <c:extLst>
            <c:ext xmlns:c16="http://schemas.microsoft.com/office/drawing/2014/chart" uri="{C3380CC4-5D6E-409C-BE32-E72D297353CC}">
              <c16:uniqueId val="{00000001-5DC9-45EA-A079-B6315FCC2A8F}"/>
            </c:ext>
          </c:extLst>
        </c:ser>
        <c:dLbls>
          <c:showLegendKey val="0"/>
          <c:showVal val="0"/>
          <c:showCatName val="0"/>
          <c:showSerName val="0"/>
          <c:showPercent val="0"/>
          <c:showBubbleSize val="0"/>
        </c:dLbls>
        <c:marker val="1"/>
        <c:smooth val="0"/>
        <c:axId val="1036982360"/>
        <c:axId val="1036973176"/>
      </c:lineChart>
      <c:catAx>
        <c:axId val="10390218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22464"/>
        <c:crosses val="autoZero"/>
        <c:auto val="1"/>
        <c:lblAlgn val="ctr"/>
        <c:lblOffset val="100"/>
        <c:noMultiLvlLbl val="0"/>
      </c:catAx>
      <c:valAx>
        <c:axId val="1039022464"/>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21808"/>
        <c:crosses val="autoZero"/>
        <c:crossBetween val="between"/>
      </c:valAx>
      <c:valAx>
        <c:axId val="103697317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82360"/>
        <c:crosses val="max"/>
        <c:crossBetween val="between"/>
      </c:valAx>
      <c:catAx>
        <c:axId val="1036982360"/>
        <c:scaling>
          <c:orientation val="minMax"/>
        </c:scaling>
        <c:delete val="1"/>
        <c:axPos val="b"/>
        <c:numFmt formatCode="General" sourceLinked="1"/>
        <c:majorTickMark val="none"/>
        <c:minorTickMark val="none"/>
        <c:tickLblPos val="nextTo"/>
        <c:crossAx val="1036973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2274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01_25_17.xlsx]Top 10!pt_Top10_Products</c:name>
    <c:fmtId val="7"/>
  </c:pivotSource>
  <c:chart>
    <c:title>
      <c:tx>
        <c:strRef>
          <c:f>'Final Dashboard'!$B$19</c:f>
          <c:strCache>
            <c:ptCount val="1"/>
            <c:pt idx="0">
              <c:v>Category Activity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5"/>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7"/>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9"/>
        <c:spPr>
          <a:ln w="28575" cap="rnd">
            <a:solidFill>
              <a:schemeClr val="accent6"/>
            </a:solidFill>
            <a:round/>
          </a:ln>
          <a:effectLst/>
        </c:spPr>
        <c:marker>
          <c:symbol val="circle"/>
          <c:size val="6"/>
          <c:spPr>
            <a:solidFill>
              <a:schemeClr val="accent5"/>
            </a:solidFill>
            <a:ln>
              <a:noFill/>
            </a:ln>
            <a:effectLst/>
          </c:spPr>
        </c:marker>
      </c:pivotFmt>
    </c:pivotFmts>
    <c:plotArea>
      <c:layout/>
      <c:barChart>
        <c:barDir val="col"/>
        <c:grouping val="clustered"/>
        <c:varyColors val="0"/>
        <c:ser>
          <c:idx val="0"/>
          <c:order val="0"/>
          <c:tx>
            <c:strRef>
              <c:f>'Final Dashboard'!$B$19</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'Final Dashboard'!$B$19</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'Final Dashboard'!$B$19</c:f>
              <c:numCache>
                <c:formatCode>"$"#,##0_);[Red]\("$"#,##0\)</c:formatCode>
                <c:ptCount val="10"/>
                <c:pt idx="0">
                  <c:v>14950</c:v>
                </c:pt>
                <c:pt idx="1">
                  <c:v>6818</c:v>
                </c:pt>
                <c:pt idx="2">
                  <c:v>3240</c:v>
                </c:pt>
                <c:pt idx="3">
                  <c:v>3132</c:v>
                </c:pt>
                <c:pt idx="4">
                  <c:v>2798.5</c:v>
                </c:pt>
                <c:pt idx="5">
                  <c:v>2600</c:v>
                </c:pt>
                <c:pt idx="6">
                  <c:v>2550</c:v>
                </c:pt>
                <c:pt idx="7">
                  <c:v>2500</c:v>
                </c:pt>
                <c:pt idx="8">
                  <c:v>2208</c:v>
                </c:pt>
                <c:pt idx="9">
                  <c:v>2120</c:v>
                </c:pt>
              </c:numCache>
            </c:numRef>
          </c:val>
          <c:extLst>
            <c:ext xmlns:c16="http://schemas.microsoft.com/office/drawing/2014/chart" uri="{C3380CC4-5D6E-409C-BE32-E72D297353CC}">
              <c16:uniqueId val="{00000000-B201-410D-A9C5-39BEC3254195}"/>
            </c:ext>
          </c:extLst>
        </c:ser>
        <c:dLbls>
          <c:showLegendKey val="0"/>
          <c:showVal val="0"/>
          <c:showCatName val="0"/>
          <c:showSerName val="0"/>
          <c:showPercent val="0"/>
          <c:showBubbleSize val="0"/>
        </c:dLbls>
        <c:gapWidth val="75"/>
        <c:overlap val="-25"/>
        <c:axId val="978053168"/>
        <c:axId val="978054808"/>
      </c:barChart>
      <c:lineChart>
        <c:grouping val="standard"/>
        <c:varyColors val="0"/>
        <c:ser>
          <c:idx val="1"/>
          <c:order val="1"/>
          <c:tx>
            <c:strRef>
              <c:f>'Final Dashboard'!$B$19</c:f>
              <c:strCache>
                <c:ptCount val="1"/>
                <c:pt idx="0">
                  <c:v>% of Total</c:v>
                </c:pt>
              </c:strCache>
            </c:strRef>
          </c:tx>
          <c:spPr>
            <a:ln w="28575" cap="rnd">
              <a:solidFill>
                <a:schemeClr val="accent5"/>
              </a:solidFill>
              <a:round/>
            </a:ln>
            <a:effectLst/>
          </c:spPr>
          <c:marker>
            <c:symbol val="circle"/>
            <c:size val="6"/>
            <c:spPr>
              <a:solidFill>
                <a:schemeClr val="accent5"/>
              </a:solidFill>
              <a:ln>
                <a:noFill/>
              </a:ln>
              <a:effectLst/>
            </c:spPr>
          </c:marker>
          <c:cat>
            <c:strRef>
              <c:f>'Final Dashboard'!$B$19</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'Final Dashboard'!$B$19</c:f>
              <c:numCache>
                <c:formatCode>0.0%</c:formatCode>
                <c:ptCount val="10"/>
                <c:pt idx="0">
                  <c:v>0.34835086738200927</c:v>
                </c:pt>
                <c:pt idx="1">
                  <c:v>0.15886663637528689</c:v>
                </c:pt>
                <c:pt idx="2">
                  <c:v>7.5495438817238122E-2</c:v>
                </c:pt>
                <c:pt idx="3">
                  <c:v>7.2978924189996852E-2</c:v>
                </c:pt>
                <c:pt idx="4">
                  <c:v>6.5208020225321267E-2</c:v>
                </c:pt>
                <c:pt idx="5">
                  <c:v>6.0582759544697259E-2</c:v>
                </c:pt>
                <c:pt idx="6">
                  <c:v>5.9417706476530004E-2</c:v>
                </c:pt>
                <c:pt idx="7">
                  <c:v>5.8252653408362748E-2</c:v>
                </c:pt>
                <c:pt idx="8">
                  <c:v>5.1448743490265979E-2</c:v>
                </c:pt>
                <c:pt idx="9">
                  <c:v>4.9398250090291612E-2</c:v>
                </c:pt>
              </c:numCache>
            </c:numRef>
          </c:val>
          <c:smooth val="0"/>
          <c:extLst>
            <c:ext xmlns:c16="http://schemas.microsoft.com/office/drawing/2014/chart" uri="{C3380CC4-5D6E-409C-BE32-E72D297353CC}">
              <c16:uniqueId val="{00000001-B201-410D-A9C5-39BEC3254195}"/>
            </c:ext>
          </c:extLst>
        </c:ser>
        <c:dLbls>
          <c:showLegendKey val="0"/>
          <c:showVal val="0"/>
          <c:showCatName val="0"/>
          <c:showSerName val="0"/>
          <c:showPercent val="0"/>
          <c:showBubbleSize val="0"/>
        </c:dLbls>
        <c:marker val="1"/>
        <c:smooth val="0"/>
        <c:axId val="1129628968"/>
        <c:axId val="1129627656"/>
      </c:lineChart>
      <c:catAx>
        <c:axId val="9780531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054808"/>
        <c:crosses val="autoZero"/>
        <c:auto val="1"/>
        <c:lblAlgn val="ctr"/>
        <c:lblOffset val="100"/>
        <c:noMultiLvlLbl val="0"/>
      </c:catAx>
      <c:valAx>
        <c:axId val="978054808"/>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053168"/>
        <c:crosses val="autoZero"/>
        <c:crossBetween val="between"/>
      </c:valAx>
      <c:valAx>
        <c:axId val="112962765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28968"/>
        <c:crosses val="max"/>
        <c:crossBetween val="between"/>
      </c:valAx>
      <c:catAx>
        <c:axId val="1129628968"/>
        <c:scaling>
          <c:orientation val="minMax"/>
        </c:scaling>
        <c:delete val="1"/>
        <c:axPos val="b"/>
        <c:numFmt formatCode="General" sourceLinked="1"/>
        <c:majorTickMark val="none"/>
        <c:minorTickMark val="none"/>
        <c:tickLblPos val="nextTo"/>
        <c:crossAx val="1129627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2274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01_25_17.xlsx]Top 10!pt_Top10_Categories</c:name>
    <c:fmtId val="1"/>
  </c:pivotSource>
  <c:chart>
    <c:title>
      <c:tx>
        <c:strRef>
          <c:f>'Top 10'!$B$3</c:f>
          <c:strCache>
            <c:ptCount val="1"/>
            <c:pt idx="0">
              <c:v>Top 10 Categories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'Top 10'!$B$3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10'!$B$3</c:f>
              <c:strCache>
                <c:ptCount val="10"/>
                <c:pt idx="0">
                  <c:v>Beverages</c:v>
                </c:pt>
                <c:pt idx="1">
                  <c:v>Candy</c:v>
                </c:pt>
                <c:pt idx="2">
                  <c:v>Canned Fruit &amp; Vegetables</c:v>
                </c:pt>
                <c:pt idx="3">
                  <c:v>Canned Meat</c:v>
                </c:pt>
                <c:pt idx="4">
                  <c:v>Dairy Products</c:v>
                </c:pt>
                <c:pt idx="5">
                  <c:v>Dried Fruit &amp; Nuts</c:v>
                </c:pt>
                <c:pt idx="6">
                  <c:v>Jams, Preserves</c:v>
                </c:pt>
                <c:pt idx="7">
                  <c:v>Pasta</c:v>
                </c:pt>
                <c:pt idx="8">
                  <c:v>Sauces</c:v>
                </c:pt>
                <c:pt idx="9">
                  <c:v>Soups</c:v>
                </c:pt>
              </c:strCache>
            </c:strRef>
          </c:cat>
          <c:val>
            <c:numRef>
              <c:f>'Top 10'!$B$3</c:f>
              <c:numCache>
                <c:formatCode>"$"#,##0_);[Red]\("$"#,##0\)</c:formatCode>
                <c:ptCount val="10"/>
                <c:pt idx="0">
                  <c:v>22636</c:v>
                </c:pt>
                <c:pt idx="1">
                  <c:v>2550</c:v>
                </c:pt>
                <c:pt idx="2">
                  <c:v>1560</c:v>
                </c:pt>
                <c:pt idx="3">
                  <c:v>2208</c:v>
                </c:pt>
                <c:pt idx="4">
                  <c:v>3132</c:v>
                </c:pt>
                <c:pt idx="5">
                  <c:v>3712.5</c:v>
                </c:pt>
                <c:pt idx="6">
                  <c:v>5740</c:v>
                </c:pt>
                <c:pt idx="7">
                  <c:v>1950</c:v>
                </c:pt>
                <c:pt idx="8">
                  <c:v>2600</c:v>
                </c:pt>
                <c:pt idx="9">
                  <c:v>2798.5</c:v>
                </c:pt>
              </c:numCache>
            </c:numRef>
          </c:val>
          <c:extLst>
            <c:ext xmlns:c16="http://schemas.microsoft.com/office/drawing/2014/chart" uri="{C3380CC4-5D6E-409C-BE32-E72D297353CC}">
              <c16:uniqueId val="{00000000-0E3B-44FC-BD3A-9021FA6776CA}"/>
            </c:ext>
          </c:extLst>
        </c:ser>
        <c:dLbls>
          <c:showLegendKey val="0"/>
          <c:showVal val="0"/>
          <c:showCatName val="0"/>
          <c:showSerName val="0"/>
          <c:showPercent val="0"/>
          <c:showBubbleSize val="0"/>
        </c:dLbls>
        <c:gapWidth val="75"/>
        <c:overlap val="-25"/>
        <c:axId val="807052744"/>
        <c:axId val="807053400"/>
      </c:barChart>
      <c:lineChart>
        <c:grouping val="standard"/>
        <c:varyColors val="0"/>
        <c:ser>
          <c:idx val="1"/>
          <c:order val="1"/>
          <c:tx>
            <c:strRef>
              <c:f>'Top 10'!$B$3</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'Top 10'!$B$3</c:f>
              <c:strCache>
                <c:ptCount val="10"/>
                <c:pt idx="0">
                  <c:v>Beverages</c:v>
                </c:pt>
                <c:pt idx="1">
                  <c:v>Candy</c:v>
                </c:pt>
                <c:pt idx="2">
                  <c:v>Canned Fruit &amp; Vegetables</c:v>
                </c:pt>
                <c:pt idx="3">
                  <c:v>Canned Meat</c:v>
                </c:pt>
                <c:pt idx="4">
                  <c:v>Dairy Products</c:v>
                </c:pt>
                <c:pt idx="5">
                  <c:v>Dried Fruit &amp; Nuts</c:v>
                </c:pt>
                <c:pt idx="6">
                  <c:v>Jams, Preserves</c:v>
                </c:pt>
                <c:pt idx="7">
                  <c:v>Pasta</c:v>
                </c:pt>
                <c:pt idx="8">
                  <c:v>Sauces</c:v>
                </c:pt>
                <c:pt idx="9">
                  <c:v>Soups</c:v>
                </c:pt>
              </c:strCache>
            </c:strRef>
          </c:cat>
          <c:val>
            <c:numRef>
              <c:f>'Top 10'!$B$3</c:f>
              <c:numCache>
                <c:formatCode>0.0%</c:formatCode>
                <c:ptCount val="10"/>
                <c:pt idx="0">
                  <c:v>0.46302698058788633</c:v>
                </c:pt>
                <c:pt idx="1">
                  <c:v>5.2161106224558676E-2</c:v>
                </c:pt>
                <c:pt idx="2">
                  <c:v>3.191032380796531E-2</c:v>
                </c:pt>
                <c:pt idx="3">
                  <c:v>4.5165381389735512E-2</c:v>
                </c:pt>
                <c:pt idx="4">
                  <c:v>6.4066111645222662E-2</c:v>
                </c:pt>
                <c:pt idx="5">
                  <c:v>7.5940434062225129E-2</c:v>
                </c:pt>
                <c:pt idx="6">
                  <c:v>0.11741362734469286</c:v>
                </c:pt>
                <c:pt idx="7">
                  <c:v>3.9887904759956634E-2</c:v>
                </c:pt>
                <c:pt idx="8">
                  <c:v>5.3183873013275512E-2</c:v>
                </c:pt>
                <c:pt idx="9">
                  <c:v>5.7244257164481352E-2</c:v>
                </c:pt>
              </c:numCache>
            </c:numRef>
          </c:val>
          <c:smooth val="0"/>
          <c:extLst>
            <c:ext xmlns:c16="http://schemas.microsoft.com/office/drawing/2014/chart" uri="{C3380CC4-5D6E-409C-BE32-E72D297353CC}">
              <c16:uniqueId val="{00000001-0E3B-44FC-BD3A-9021FA6776CA}"/>
            </c:ext>
          </c:extLst>
        </c:ser>
        <c:dLbls>
          <c:showLegendKey val="0"/>
          <c:showVal val="0"/>
          <c:showCatName val="0"/>
          <c:showSerName val="0"/>
          <c:showPercent val="0"/>
          <c:showBubbleSize val="0"/>
        </c:dLbls>
        <c:marker val="1"/>
        <c:smooth val="0"/>
        <c:axId val="821790432"/>
        <c:axId val="821786496"/>
      </c:lineChart>
      <c:catAx>
        <c:axId val="8070527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53400"/>
        <c:crosses val="autoZero"/>
        <c:auto val="1"/>
        <c:lblAlgn val="ctr"/>
        <c:lblOffset val="100"/>
        <c:noMultiLvlLbl val="0"/>
      </c:catAx>
      <c:valAx>
        <c:axId val="80705340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52744"/>
        <c:crosses val="autoZero"/>
        <c:crossBetween val="between"/>
      </c:valAx>
      <c:valAx>
        <c:axId val="82178649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90432"/>
        <c:crosses val="max"/>
        <c:crossBetween val="between"/>
      </c:valAx>
      <c:catAx>
        <c:axId val="821790432"/>
        <c:scaling>
          <c:orientation val="minMax"/>
        </c:scaling>
        <c:delete val="1"/>
        <c:axPos val="b"/>
        <c:numFmt formatCode="General" sourceLinked="1"/>
        <c:majorTickMark val="none"/>
        <c:minorTickMark val="none"/>
        <c:tickLblPos val="nextTo"/>
        <c:crossAx val="821786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01_25_17.xlsx]Top 10!pt_Top10_Products</c:name>
    <c:fmtId val="8"/>
  </c:pivotSource>
  <c:chart>
    <c:title>
      <c:tx>
        <c:strRef>
          <c:f>'Top 10'!$F$3</c:f>
          <c:strCache>
            <c:ptCount val="1"/>
            <c:pt idx="0">
              <c:v>Top 10 Products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'Top 10'!$F$3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10'!$F$3</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'Top 10'!$F$3</c:f>
              <c:numCache>
                <c:formatCode>"$"#,##0_);[Red]\("$"#,##0\)</c:formatCode>
                <c:ptCount val="10"/>
                <c:pt idx="0">
                  <c:v>14950</c:v>
                </c:pt>
                <c:pt idx="1">
                  <c:v>6818</c:v>
                </c:pt>
                <c:pt idx="2">
                  <c:v>3240</c:v>
                </c:pt>
                <c:pt idx="3">
                  <c:v>3132</c:v>
                </c:pt>
                <c:pt idx="4">
                  <c:v>2798.5</c:v>
                </c:pt>
                <c:pt idx="5">
                  <c:v>2600</c:v>
                </c:pt>
                <c:pt idx="6">
                  <c:v>2550</c:v>
                </c:pt>
                <c:pt idx="7">
                  <c:v>2500</c:v>
                </c:pt>
                <c:pt idx="8">
                  <c:v>2208</c:v>
                </c:pt>
                <c:pt idx="9">
                  <c:v>2120</c:v>
                </c:pt>
              </c:numCache>
            </c:numRef>
          </c:val>
          <c:extLst>
            <c:ext xmlns:c16="http://schemas.microsoft.com/office/drawing/2014/chart" uri="{C3380CC4-5D6E-409C-BE32-E72D297353CC}">
              <c16:uniqueId val="{00000000-8117-4565-9CEE-5C04D57435C1}"/>
            </c:ext>
          </c:extLst>
        </c:ser>
        <c:dLbls>
          <c:showLegendKey val="0"/>
          <c:showVal val="0"/>
          <c:showCatName val="0"/>
          <c:showSerName val="0"/>
          <c:showPercent val="0"/>
          <c:showBubbleSize val="0"/>
        </c:dLbls>
        <c:gapWidth val="75"/>
        <c:overlap val="-25"/>
        <c:axId val="834898800"/>
        <c:axId val="834903720"/>
      </c:barChart>
      <c:lineChart>
        <c:grouping val="standard"/>
        <c:varyColors val="0"/>
        <c:ser>
          <c:idx val="1"/>
          <c:order val="1"/>
          <c:tx>
            <c:strRef>
              <c:f>'Top 10'!$F$3</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'Top 10'!$F$3</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'Top 10'!$F$3</c:f>
              <c:numCache>
                <c:formatCode>0.0%</c:formatCode>
                <c:ptCount val="10"/>
                <c:pt idx="0">
                  <c:v>0.34835086738200927</c:v>
                </c:pt>
                <c:pt idx="1">
                  <c:v>0.15886663637528689</c:v>
                </c:pt>
                <c:pt idx="2">
                  <c:v>7.5495438817238122E-2</c:v>
                </c:pt>
                <c:pt idx="3">
                  <c:v>7.2978924189996852E-2</c:v>
                </c:pt>
                <c:pt idx="4">
                  <c:v>6.5208020225321267E-2</c:v>
                </c:pt>
                <c:pt idx="5">
                  <c:v>6.0582759544697259E-2</c:v>
                </c:pt>
                <c:pt idx="6">
                  <c:v>5.9417706476530004E-2</c:v>
                </c:pt>
                <c:pt idx="7">
                  <c:v>5.8252653408362748E-2</c:v>
                </c:pt>
                <c:pt idx="8">
                  <c:v>5.1448743490265979E-2</c:v>
                </c:pt>
                <c:pt idx="9">
                  <c:v>4.9398250090291612E-2</c:v>
                </c:pt>
              </c:numCache>
            </c:numRef>
          </c:val>
          <c:smooth val="0"/>
          <c:extLst>
            <c:ext xmlns:c16="http://schemas.microsoft.com/office/drawing/2014/chart" uri="{C3380CC4-5D6E-409C-BE32-E72D297353CC}">
              <c16:uniqueId val="{00000001-8117-4565-9CEE-5C04D57435C1}"/>
            </c:ext>
          </c:extLst>
        </c:ser>
        <c:dLbls>
          <c:showLegendKey val="0"/>
          <c:showVal val="0"/>
          <c:showCatName val="0"/>
          <c:showSerName val="0"/>
          <c:showPercent val="0"/>
          <c:showBubbleSize val="0"/>
        </c:dLbls>
        <c:marker val="1"/>
        <c:smooth val="0"/>
        <c:axId val="834897160"/>
        <c:axId val="834896832"/>
      </c:lineChart>
      <c:catAx>
        <c:axId val="8348988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03720"/>
        <c:crosses val="autoZero"/>
        <c:auto val="1"/>
        <c:lblAlgn val="ctr"/>
        <c:lblOffset val="100"/>
        <c:noMultiLvlLbl val="0"/>
      </c:catAx>
      <c:valAx>
        <c:axId val="83490372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98800"/>
        <c:crosses val="autoZero"/>
        <c:crossBetween val="between"/>
      </c:valAx>
      <c:valAx>
        <c:axId val="83489683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97160"/>
        <c:crosses val="max"/>
        <c:crossBetween val="between"/>
      </c:valAx>
      <c:catAx>
        <c:axId val="834897160"/>
        <c:scaling>
          <c:orientation val="minMax"/>
        </c:scaling>
        <c:delete val="1"/>
        <c:axPos val="b"/>
        <c:numFmt formatCode="General" sourceLinked="1"/>
        <c:majorTickMark val="none"/>
        <c:minorTickMark val="none"/>
        <c:tickLblPos val="nextTo"/>
        <c:crossAx val="8348968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01_25_17.xlsx]Top 10!pt_Top10_Customers</c:name>
    <c:fmtId val="3"/>
  </c:pivotSource>
  <c:chart>
    <c:title>
      <c:tx>
        <c:strRef>
          <c:f>'Top 10'!$J$3</c:f>
          <c:strCache>
            <c:ptCount val="1"/>
            <c:pt idx="0">
              <c:v>Top 10 Customers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'Top 10'!$J$3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10'!$J$3</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'Top 10'!$J$3</c:f>
              <c:numCache>
                <c:formatCode>"$"#,##0_);[Red]\("$"#,##0\)</c:formatCode>
                <c:ptCount val="10"/>
                <c:pt idx="0">
                  <c:v>15432.5</c:v>
                </c:pt>
                <c:pt idx="1">
                  <c:v>8007.5</c:v>
                </c:pt>
                <c:pt idx="2">
                  <c:v>4683</c:v>
                </c:pt>
                <c:pt idx="3">
                  <c:v>4569</c:v>
                </c:pt>
                <c:pt idx="4">
                  <c:v>3786.5</c:v>
                </c:pt>
                <c:pt idx="5">
                  <c:v>3625.25</c:v>
                </c:pt>
                <c:pt idx="6">
                  <c:v>2905.5</c:v>
                </c:pt>
                <c:pt idx="7">
                  <c:v>2550</c:v>
                </c:pt>
                <c:pt idx="8">
                  <c:v>1505</c:v>
                </c:pt>
                <c:pt idx="9">
                  <c:v>1412.5</c:v>
                </c:pt>
              </c:numCache>
            </c:numRef>
          </c:val>
          <c:extLst>
            <c:ext xmlns:c16="http://schemas.microsoft.com/office/drawing/2014/chart" uri="{C3380CC4-5D6E-409C-BE32-E72D297353CC}">
              <c16:uniqueId val="{00000000-E7CE-4FF3-8DDC-3463465B69B1}"/>
            </c:ext>
          </c:extLst>
        </c:ser>
        <c:dLbls>
          <c:showLegendKey val="0"/>
          <c:showVal val="0"/>
          <c:showCatName val="0"/>
          <c:showSerName val="0"/>
          <c:showPercent val="0"/>
          <c:showBubbleSize val="0"/>
        </c:dLbls>
        <c:gapWidth val="75"/>
        <c:overlap val="-25"/>
        <c:axId val="818088904"/>
        <c:axId val="818098744"/>
      </c:barChart>
      <c:lineChart>
        <c:grouping val="standard"/>
        <c:varyColors val="0"/>
        <c:ser>
          <c:idx val="1"/>
          <c:order val="1"/>
          <c:tx>
            <c:strRef>
              <c:f>'Top 10'!$J$3</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'Top 10'!$J$3</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'Top 10'!$J$3</c:f>
              <c:numCache>
                <c:formatCode>0.0%</c:formatCode>
                <c:ptCount val="10"/>
                <c:pt idx="0">
                  <c:v>0.31834848664566001</c:v>
                </c:pt>
                <c:pt idx="1">
                  <c:v>0.16518227810238928</c:v>
                </c:pt>
                <c:pt idx="2">
                  <c:v>9.6603010721634602E-2</c:v>
                </c:pt>
                <c:pt idx="3">
                  <c:v>9.4251367923798526E-2</c:v>
                </c:pt>
                <c:pt idx="4">
                  <c:v>7.8109609245669315E-2</c:v>
                </c:pt>
                <c:pt idx="5">
                  <c:v>7.4783272393466965E-2</c:v>
                </c:pt>
                <c:pt idx="6">
                  <c:v>5.9935948676427361E-2</c:v>
                </c:pt>
                <c:pt idx="7">
                  <c:v>5.260253626738591E-2</c:v>
                </c:pt>
                <c:pt idx="8">
                  <c:v>3.1045810620555215E-2</c:v>
                </c:pt>
                <c:pt idx="9">
                  <c:v>2.9137679403012786E-2</c:v>
                </c:pt>
              </c:numCache>
            </c:numRef>
          </c:val>
          <c:smooth val="0"/>
          <c:extLst>
            <c:ext xmlns:c16="http://schemas.microsoft.com/office/drawing/2014/chart" uri="{C3380CC4-5D6E-409C-BE32-E72D297353CC}">
              <c16:uniqueId val="{00000001-E7CE-4FF3-8DDC-3463465B69B1}"/>
            </c:ext>
          </c:extLst>
        </c:ser>
        <c:dLbls>
          <c:showLegendKey val="0"/>
          <c:showVal val="0"/>
          <c:showCatName val="0"/>
          <c:showSerName val="0"/>
          <c:showPercent val="0"/>
          <c:showBubbleSize val="0"/>
        </c:dLbls>
        <c:marker val="1"/>
        <c:smooth val="0"/>
        <c:axId val="732642096"/>
        <c:axId val="732641112"/>
      </c:lineChart>
      <c:catAx>
        <c:axId val="8180889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98744"/>
        <c:crosses val="autoZero"/>
        <c:auto val="1"/>
        <c:lblAlgn val="ctr"/>
        <c:lblOffset val="100"/>
        <c:noMultiLvlLbl val="0"/>
      </c:catAx>
      <c:valAx>
        <c:axId val="818098744"/>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88904"/>
        <c:crosses val="autoZero"/>
        <c:crossBetween val="between"/>
      </c:valAx>
      <c:valAx>
        <c:axId val="73264111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42096"/>
        <c:crosses val="max"/>
        <c:crossBetween val="between"/>
      </c:valAx>
      <c:catAx>
        <c:axId val="732642096"/>
        <c:scaling>
          <c:orientation val="minMax"/>
        </c:scaling>
        <c:delete val="1"/>
        <c:axPos val="b"/>
        <c:numFmt formatCode="General" sourceLinked="1"/>
        <c:majorTickMark val="none"/>
        <c:minorTickMark val="none"/>
        <c:tickLblPos val="nextTo"/>
        <c:crossAx val="7326411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01_25_17.xlsx]Top 10!pt_Top10_SalesReps</c:name>
    <c:fmtId val="3"/>
  </c:pivotSource>
  <c:chart>
    <c:title>
      <c:tx>
        <c:strRef>
          <c:f>'Top 10'!$N$3</c:f>
          <c:strCache>
            <c:ptCount val="1"/>
            <c:pt idx="0">
              <c:v>Top Sales Reps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'Top 10'!$N$3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10'!$N$3</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'Top 10'!$N$3</c:f>
              <c:numCache>
                <c:formatCode>"$"#,##0_);[Red]\("$"#,##0\)</c:formatCode>
                <c:ptCount val="8"/>
                <c:pt idx="0">
                  <c:v>19974.25</c:v>
                </c:pt>
                <c:pt idx="1">
                  <c:v>6561</c:v>
                </c:pt>
                <c:pt idx="2">
                  <c:v>6378</c:v>
                </c:pt>
                <c:pt idx="3">
                  <c:v>6278</c:v>
                </c:pt>
                <c:pt idx="4">
                  <c:v>5787.5</c:v>
                </c:pt>
                <c:pt idx="5">
                  <c:v>3786.5</c:v>
                </c:pt>
                <c:pt idx="6">
                  <c:v>2617.5</c:v>
                </c:pt>
                <c:pt idx="7">
                  <c:v>680</c:v>
                </c:pt>
              </c:numCache>
            </c:numRef>
          </c:val>
          <c:extLst>
            <c:ext xmlns:c16="http://schemas.microsoft.com/office/drawing/2014/chart" uri="{C3380CC4-5D6E-409C-BE32-E72D297353CC}">
              <c16:uniqueId val="{00000000-590E-43F8-9345-84B86863AEC0}"/>
            </c:ext>
          </c:extLst>
        </c:ser>
        <c:dLbls>
          <c:showLegendKey val="0"/>
          <c:showVal val="0"/>
          <c:showCatName val="0"/>
          <c:showSerName val="0"/>
          <c:showPercent val="0"/>
          <c:showBubbleSize val="0"/>
        </c:dLbls>
        <c:gapWidth val="75"/>
        <c:overlap val="-25"/>
        <c:axId val="806876728"/>
        <c:axId val="806875416"/>
      </c:barChart>
      <c:lineChart>
        <c:grouping val="standard"/>
        <c:varyColors val="0"/>
        <c:ser>
          <c:idx val="1"/>
          <c:order val="1"/>
          <c:tx>
            <c:strRef>
              <c:f>'Top 10'!$N$3</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'Top 10'!$N$3</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'Top 10'!$N$3</c:f>
              <c:numCache>
                <c:formatCode>0.0%</c:formatCode>
                <c:ptCount val="8"/>
                <c:pt idx="0">
                  <c:v>0.38365722133387115</c:v>
                </c:pt>
                <c:pt idx="1">
                  <c:v>0.12602100350058343</c:v>
                </c:pt>
                <c:pt idx="2">
                  <c:v>0.12250601437688174</c:v>
                </c:pt>
                <c:pt idx="3">
                  <c:v>0.12058525529289175</c:v>
                </c:pt>
                <c:pt idx="4">
                  <c:v>0.11116393198592084</c:v>
                </c:pt>
                <c:pt idx="5">
                  <c:v>7.2729542715281079E-2</c:v>
                </c:pt>
                <c:pt idx="6">
                  <c:v>5.0275869023438065E-2</c:v>
                </c:pt>
                <c:pt idx="7">
                  <c:v>1.3061161771131952E-2</c:v>
                </c:pt>
              </c:numCache>
            </c:numRef>
          </c:val>
          <c:smooth val="0"/>
          <c:extLst>
            <c:ext xmlns:c16="http://schemas.microsoft.com/office/drawing/2014/chart" uri="{C3380CC4-5D6E-409C-BE32-E72D297353CC}">
              <c16:uniqueId val="{00000001-590E-43F8-9345-84B86863AEC0}"/>
            </c:ext>
          </c:extLst>
        </c:ser>
        <c:dLbls>
          <c:showLegendKey val="0"/>
          <c:showVal val="0"/>
          <c:showCatName val="0"/>
          <c:showSerName val="0"/>
          <c:showPercent val="0"/>
          <c:showBubbleSize val="0"/>
        </c:dLbls>
        <c:marker val="1"/>
        <c:smooth val="0"/>
        <c:axId val="806869840"/>
        <c:axId val="806863936"/>
      </c:lineChart>
      <c:catAx>
        <c:axId val="8068767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75416"/>
        <c:crosses val="autoZero"/>
        <c:auto val="1"/>
        <c:lblAlgn val="ctr"/>
        <c:lblOffset val="100"/>
        <c:noMultiLvlLbl val="0"/>
      </c:catAx>
      <c:valAx>
        <c:axId val="806875416"/>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76728"/>
        <c:crosses val="autoZero"/>
        <c:crossBetween val="between"/>
      </c:valAx>
      <c:valAx>
        <c:axId val="80686393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69840"/>
        <c:crosses val="max"/>
        <c:crossBetween val="between"/>
      </c:valAx>
      <c:catAx>
        <c:axId val="806869840"/>
        <c:scaling>
          <c:orientation val="minMax"/>
        </c:scaling>
        <c:delete val="1"/>
        <c:axPos val="b"/>
        <c:numFmt formatCode="General" sourceLinked="1"/>
        <c:majorTickMark val="none"/>
        <c:minorTickMark val="none"/>
        <c:tickLblPos val="nextTo"/>
        <c:crossAx val="8068639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01_25_17.xlsx]Create PivotCharts!pt_3b</c:name>
    <c:fmtId val="0"/>
  </c:pivotSource>
  <c:chart>
    <c:title>
      <c:tx>
        <c:strRef>
          <c:f>'Create PivotCharts'!$E$3</c:f>
          <c:strCache>
            <c:ptCount val="1"/>
            <c:pt idx="0">
              <c:v> Product</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'Create PivotCharts'!$E$3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'Create PivotCharts'!$E$3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PivotCharts'!$E$3</c:f>
              <c:numCache>
                <c:formatCode>"$"#,##0_);[Red]\("$"#,##0\)</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EC6F-4BE2-8363-809F36C5BB80}"/>
            </c:ext>
          </c:extLst>
        </c:ser>
        <c:dLbls>
          <c:showLegendKey val="0"/>
          <c:showVal val="0"/>
          <c:showCatName val="0"/>
          <c:showSerName val="0"/>
          <c:showPercent val="0"/>
          <c:showBubbleSize val="0"/>
        </c:dLbls>
        <c:gapWidth val="75"/>
        <c:overlap val="-25"/>
        <c:axId val="844337688"/>
        <c:axId val="844338016"/>
      </c:barChart>
      <c:lineChart>
        <c:grouping val="standard"/>
        <c:varyColors val="0"/>
        <c:ser>
          <c:idx val="1"/>
          <c:order val="1"/>
          <c:tx>
            <c:strRef>
              <c:f>'Create PivotCharts'!$E$3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'Create PivotCharts'!$E$3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PivotCharts'!$E$3</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EC6F-4BE2-8363-809F36C5BB80}"/>
            </c:ext>
          </c:extLst>
        </c:ser>
        <c:dLbls>
          <c:showLegendKey val="0"/>
          <c:showVal val="0"/>
          <c:showCatName val="0"/>
          <c:showSerName val="0"/>
          <c:showPercent val="0"/>
          <c:showBubbleSize val="0"/>
        </c:dLbls>
        <c:marker val="1"/>
        <c:smooth val="0"/>
        <c:axId val="844341296"/>
        <c:axId val="844341624"/>
      </c:lineChart>
      <c:catAx>
        <c:axId val="8443376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8016"/>
        <c:crosses val="autoZero"/>
        <c:auto val="1"/>
        <c:lblAlgn val="ctr"/>
        <c:lblOffset val="100"/>
        <c:noMultiLvlLbl val="0"/>
      </c:catAx>
      <c:valAx>
        <c:axId val="844338016"/>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7688"/>
        <c:crosses val="autoZero"/>
        <c:crossBetween val="between"/>
      </c:valAx>
      <c:valAx>
        <c:axId val="8443416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41296"/>
        <c:crosses val="max"/>
        <c:crossBetween val="between"/>
      </c:valAx>
      <c:catAx>
        <c:axId val="844341296"/>
        <c:scaling>
          <c:orientation val="minMax"/>
        </c:scaling>
        <c:delete val="1"/>
        <c:axPos val="b"/>
        <c:numFmt formatCode="General" sourceLinked="1"/>
        <c:majorTickMark val="none"/>
        <c:minorTickMark val="none"/>
        <c:tickLblPos val="nextTo"/>
        <c:crossAx val="844341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01_25_17.xlsx]Create PivotCharts!pt_3c</c:name>
    <c:fmtId val="0"/>
  </c:pivotSource>
  <c:chart>
    <c:title>
      <c:tx>
        <c:strRef>
          <c:f>'Create PivotCharts'!$I$3</c:f>
          <c:strCache>
            <c:ptCount val="1"/>
            <c:pt idx="0">
              <c:v> Company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'Create PivotCharts'!$I$3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'Create PivotCharts'!$I$3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PivotCharts'!$I$3</c:f>
              <c:numCache>
                <c:formatCode>"$"#,##0_);[Red]\("$"#,##0\)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FAD3-431A-8717-1E8283609133}"/>
            </c:ext>
          </c:extLst>
        </c:ser>
        <c:dLbls>
          <c:showLegendKey val="0"/>
          <c:showVal val="0"/>
          <c:showCatName val="0"/>
          <c:showSerName val="0"/>
          <c:showPercent val="0"/>
          <c:showBubbleSize val="0"/>
        </c:dLbls>
        <c:gapWidth val="75"/>
        <c:overlap val="-25"/>
        <c:axId val="842836424"/>
        <c:axId val="842837408"/>
      </c:barChart>
      <c:lineChart>
        <c:grouping val="standard"/>
        <c:varyColors val="0"/>
        <c:ser>
          <c:idx val="1"/>
          <c:order val="1"/>
          <c:tx>
            <c:strRef>
              <c:f>'Create PivotCharts'!$I$3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'Create PivotCharts'!$I$3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PivotCharts'!$I$3</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smooth val="0"/>
          <c:extLst>
            <c:ext xmlns:c16="http://schemas.microsoft.com/office/drawing/2014/chart" uri="{C3380CC4-5D6E-409C-BE32-E72D297353CC}">
              <c16:uniqueId val="{00000001-FAD3-431A-8717-1E8283609133}"/>
            </c:ext>
          </c:extLst>
        </c:ser>
        <c:dLbls>
          <c:showLegendKey val="0"/>
          <c:showVal val="0"/>
          <c:showCatName val="0"/>
          <c:showSerName val="0"/>
          <c:showPercent val="0"/>
          <c:showBubbleSize val="0"/>
        </c:dLbls>
        <c:marker val="1"/>
        <c:smooth val="0"/>
        <c:axId val="842840360"/>
        <c:axId val="842842984"/>
      </c:lineChart>
      <c:catAx>
        <c:axId val="8428364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7408"/>
        <c:crosses val="autoZero"/>
        <c:auto val="1"/>
        <c:lblAlgn val="ctr"/>
        <c:lblOffset val="100"/>
        <c:noMultiLvlLbl val="0"/>
      </c:catAx>
      <c:valAx>
        <c:axId val="842837408"/>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6424"/>
        <c:crosses val="autoZero"/>
        <c:crossBetween val="between"/>
      </c:valAx>
      <c:valAx>
        <c:axId val="84284298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0360"/>
        <c:crosses val="max"/>
        <c:crossBetween val="between"/>
      </c:valAx>
      <c:catAx>
        <c:axId val="842840360"/>
        <c:scaling>
          <c:orientation val="minMax"/>
        </c:scaling>
        <c:delete val="1"/>
        <c:axPos val="b"/>
        <c:numFmt formatCode="General" sourceLinked="1"/>
        <c:majorTickMark val="none"/>
        <c:minorTickMark val="none"/>
        <c:tickLblPos val="nextTo"/>
        <c:crossAx val="8428429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01_25_17.xlsx]Create PivotCharts!pt_3d</c:name>
    <c:fmtId val="0"/>
  </c:pivotSource>
  <c:chart>
    <c:title>
      <c:tx>
        <c:strRef>
          <c:f>'Create PivotCharts'!$M$3</c:f>
          <c:strCache>
            <c:ptCount val="1"/>
            <c:pt idx="0">
              <c:v>Sales Rep</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'Create PivotCharts'!$M$3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'Create PivotCharts'!$M$3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PivotCharts'!$M$3</c:f>
              <c:numCache>
                <c:formatCode>"$"#,##0_);[Red]\("$"#,##0\)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E991-4EB2-BED0-417E41DE058C}"/>
            </c:ext>
          </c:extLst>
        </c:ser>
        <c:dLbls>
          <c:showLegendKey val="0"/>
          <c:showVal val="0"/>
          <c:showCatName val="0"/>
          <c:showSerName val="0"/>
          <c:showPercent val="0"/>
          <c:showBubbleSize val="0"/>
        </c:dLbls>
        <c:gapWidth val="75"/>
        <c:overlap val="-25"/>
        <c:axId val="402608432"/>
        <c:axId val="402613024"/>
      </c:barChart>
      <c:lineChart>
        <c:grouping val="standard"/>
        <c:varyColors val="0"/>
        <c:ser>
          <c:idx val="1"/>
          <c:order val="1"/>
          <c:tx>
            <c:strRef>
              <c:f>'Create PivotCharts'!$M$3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'Create PivotCharts'!$M$3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PivotCharts'!$M$3</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smooth val="0"/>
          <c:extLst>
            <c:ext xmlns:c16="http://schemas.microsoft.com/office/drawing/2014/chart" uri="{C3380CC4-5D6E-409C-BE32-E72D297353CC}">
              <c16:uniqueId val="{00000001-E991-4EB2-BED0-417E41DE058C}"/>
            </c:ext>
          </c:extLst>
        </c:ser>
        <c:dLbls>
          <c:showLegendKey val="0"/>
          <c:showVal val="0"/>
          <c:showCatName val="0"/>
          <c:showSerName val="0"/>
          <c:showPercent val="0"/>
          <c:showBubbleSize val="0"/>
        </c:dLbls>
        <c:marker val="1"/>
        <c:smooth val="0"/>
        <c:axId val="610752088"/>
        <c:axId val="610751760"/>
      </c:lineChart>
      <c:catAx>
        <c:axId val="4026084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13024"/>
        <c:crosses val="autoZero"/>
        <c:auto val="1"/>
        <c:lblAlgn val="ctr"/>
        <c:lblOffset val="100"/>
        <c:noMultiLvlLbl val="0"/>
      </c:catAx>
      <c:valAx>
        <c:axId val="402613024"/>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8432"/>
        <c:crosses val="autoZero"/>
        <c:crossBetween val="between"/>
      </c:valAx>
      <c:valAx>
        <c:axId val="6107517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52088"/>
        <c:crosses val="max"/>
        <c:crossBetween val="between"/>
      </c:valAx>
      <c:catAx>
        <c:axId val="610752088"/>
        <c:scaling>
          <c:orientation val="minMax"/>
        </c:scaling>
        <c:delete val="1"/>
        <c:axPos val="b"/>
        <c:numFmt formatCode="General" sourceLinked="1"/>
        <c:majorTickMark val="none"/>
        <c:minorTickMark val="none"/>
        <c:tickLblPos val="nextTo"/>
        <c:crossAx val="610751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01_25_17.xlsx]Add Slicers &amp; Timeline!pt_4a</c:name>
    <c:fmtId val="4"/>
  </c:pivotSource>
  <c:chart>
    <c:title>
      <c:tx>
        <c:strRef>
          <c:f>'Add Slicers &amp; Timeline'!$B$3</c:f>
          <c:strCache>
            <c:ptCount val="1"/>
            <c:pt idx="0">
              <c:v> Category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'Add Slicers &amp; Timeline'!$B$3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'Add Slicers &amp; Timeline'!$B$3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'Add Slicers &amp; Timeline'!$B$3</c:f>
              <c:numCache>
                <c:formatCode>"$"#,##0_);[Red]\("$"#,##0\)</c:formatCode>
                <c:ptCount val="14"/>
                <c:pt idx="0">
                  <c:v>22636</c:v>
                </c:pt>
                <c:pt idx="1">
                  <c:v>5740</c:v>
                </c:pt>
                <c:pt idx="2">
                  <c:v>3712.5</c:v>
                </c:pt>
                <c:pt idx="3">
                  <c:v>3132</c:v>
                </c:pt>
                <c:pt idx="4">
                  <c:v>2798.5</c:v>
                </c:pt>
                <c:pt idx="5">
                  <c:v>2600</c:v>
                </c:pt>
                <c:pt idx="6">
                  <c:v>2550</c:v>
                </c:pt>
                <c:pt idx="7">
                  <c:v>2208</c:v>
                </c:pt>
                <c:pt idx="8">
                  <c:v>1950</c:v>
                </c:pt>
                <c:pt idx="9">
                  <c:v>1560</c:v>
                </c:pt>
                <c:pt idx="10">
                  <c:v>1380</c:v>
                </c:pt>
                <c:pt idx="11">
                  <c:v>982</c:v>
                </c:pt>
                <c:pt idx="12">
                  <c:v>533.75</c:v>
                </c:pt>
                <c:pt idx="13">
                  <c:v>280</c:v>
                </c:pt>
              </c:numCache>
            </c:numRef>
          </c:val>
          <c:extLst>
            <c:ext xmlns:c16="http://schemas.microsoft.com/office/drawing/2014/chart" uri="{C3380CC4-5D6E-409C-BE32-E72D297353CC}">
              <c16:uniqueId val="{00000000-43B4-4B63-A48D-696FCF5ABDEF}"/>
            </c:ext>
          </c:extLst>
        </c:ser>
        <c:dLbls>
          <c:showLegendKey val="0"/>
          <c:showVal val="0"/>
          <c:showCatName val="0"/>
          <c:showSerName val="0"/>
          <c:showPercent val="0"/>
          <c:showBubbleSize val="0"/>
        </c:dLbls>
        <c:gapWidth val="75"/>
        <c:overlap val="-25"/>
        <c:axId val="842831504"/>
        <c:axId val="842835440"/>
      </c:barChart>
      <c:lineChart>
        <c:grouping val="standard"/>
        <c:varyColors val="0"/>
        <c:ser>
          <c:idx val="1"/>
          <c:order val="1"/>
          <c:tx>
            <c:strRef>
              <c:f>'Add Slicers &amp; Timeline'!$B$3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'Add Slicers &amp; Timeline'!$B$3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'Add Slicers &amp; Timeline'!$B$3</c:f>
              <c:numCache>
                <c:formatCode>0.00%</c:formatCode>
                <c:ptCount val="14"/>
                <c:pt idx="0">
                  <c:v>0.43478302625197479</c:v>
                </c:pt>
                <c:pt idx="1">
                  <c:v>0.1102515714210256</c:v>
                </c:pt>
                <c:pt idx="2">
                  <c:v>7.1308180993128481E-2</c:v>
                </c:pt>
                <c:pt idx="3">
                  <c:v>6.0158174510566577E-2</c:v>
                </c:pt>
                <c:pt idx="4">
                  <c:v>5.3752442965459953E-2</c:v>
                </c:pt>
                <c:pt idx="5">
                  <c:v>4.9939736183739813E-2</c:v>
                </c:pt>
                <c:pt idx="6">
                  <c:v>4.8979356641744819E-2</c:v>
                </c:pt>
                <c:pt idx="7">
                  <c:v>4.241036057449904E-2</c:v>
                </c:pt>
                <c:pt idx="8">
                  <c:v>3.745480213780486E-2</c:v>
                </c:pt>
                <c:pt idx="9">
                  <c:v>2.9963841710243889E-2</c:v>
                </c:pt>
                <c:pt idx="10">
                  <c:v>2.65064753590619E-2</c:v>
                </c:pt>
                <c:pt idx="11">
                  <c:v>1.8861854204781731E-2</c:v>
                </c:pt>
                <c:pt idx="12">
                  <c:v>1.0252051610796587E-2</c:v>
                </c:pt>
                <c:pt idx="13">
                  <c:v>5.3781254351719801E-3</c:v>
                </c:pt>
              </c:numCache>
            </c:numRef>
          </c:val>
          <c:smooth val="0"/>
          <c:extLst>
            <c:ext xmlns:c16="http://schemas.microsoft.com/office/drawing/2014/chart" uri="{C3380CC4-5D6E-409C-BE32-E72D297353CC}">
              <c16:uniqueId val="{00000001-43B4-4B63-A48D-696FCF5ABDEF}"/>
            </c:ext>
          </c:extLst>
        </c:ser>
        <c:dLbls>
          <c:showLegendKey val="0"/>
          <c:showVal val="0"/>
          <c:showCatName val="0"/>
          <c:showSerName val="0"/>
          <c:showPercent val="0"/>
          <c:showBubbleSize val="0"/>
        </c:dLbls>
        <c:marker val="1"/>
        <c:smooth val="0"/>
        <c:axId val="842828552"/>
        <c:axId val="842827896"/>
      </c:lineChart>
      <c:catAx>
        <c:axId val="8428315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5440"/>
        <c:crosses val="autoZero"/>
        <c:auto val="1"/>
        <c:lblAlgn val="ctr"/>
        <c:lblOffset val="100"/>
        <c:noMultiLvlLbl val="0"/>
      </c:catAx>
      <c:valAx>
        <c:axId val="84283544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1504"/>
        <c:crosses val="autoZero"/>
        <c:crossBetween val="between"/>
      </c:valAx>
      <c:valAx>
        <c:axId val="8428278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28552"/>
        <c:crosses val="max"/>
        <c:crossBetween val="between"/>
      </c:valAx>
      <c:catAx>
        <c:axId val="842828552"/>
        <c:scaling>
          <c:orientation val="minMax"/>
        </c:scaling>
        <c:delete val="1"/>
        <c:axPos val="b"/>
        <c:numFmt formatCode="General" sourceLinked="1"/>
        <c:majorTickMark val="none"/>
        <c:minorTickMark val="none"/>
        <c:tickLblPos val="nextTo"/>
        <c:crossAx val="842827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01_25_17.xlsx]Add Slicers &amp; Timeline!pt_4b</c:name>
    <c:fmtId val="1"/>
  </c:pivotSource>
  <c:chart>
    <c:title>
      <c:tx>
        <c:strRef>
          <c:f>'Add Slicers &amp; Timeline'!$F$3</c:f>
          <c:strCache>
            <c:ptCount val="1"/>
            <c:pt idx="0">
              <c:v> Product</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'Add Slicers &amp; Timeline'!$F$3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'Add Slicers &amp; Timeline'!$F$3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'Add Slicers &amp; Timeline'!$F$3</c:f>
              <c:numCache>
                <c:formatCode>"$"#,##0_);[Red]\("$"#,##0\)</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65DE-42A7-9852-04DDFCA7F5E8}"/>
            </c:ext>
          </c:extLst>
        </c:ser>
        <c:dLbls>
          <c:showLegendKey val="0"/>
          <c:showVal val="0"/>
          <c:showCatName val="0"/>
          <c:showSerName val="0"/>
          <c:showPercent val="0"/>
          <c:showBubbleSize val="0"/>
        </c:dLbls>
        <c:gapWidth val="75"/>
        <c:overlap val="-25"/>
        <c:axId val="844337688"/>
        <c:axId val="844338016"/>
      </c:barChart>
      <c:lineChart>
        <c:grouping val="standard"/>
        <c:varyColors val="0"/>
        <c:ser>
          <c:idx val="1"/>
          <c:order val="1"/>
          <c:tx>
            <c:strRef>
              <c:f>'Add Slicers &amp; Timeline'!$F$3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'Add Slicers &amp; Timeline'!$F$3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'Add Slicers &amp; Timeline'!$F$3</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65DE-42A7-9852-04DDFCA7F5E8}"/>
            </c:ext>
          </c:extLst>
        </c:ser>
        <c:dLbls>
          <c:showLegendKey val="0"/>
          <c:showVal val="0"/>
          <c:showCatName val="0"/>
          <c:showSerName val="0"/>
          <c:showPercent val="0"/>
          <c:showBubbleSize val="0"/>
        </c:dLbls>
        <c:marker val="1"/>
        <c:smooth val="0"/>
        <c:axId val="844341296"/>
        <c:axId val="844341624"/>
      </c:lineChart>
      <c:catAx>
        <c:axId val="8443376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8016"/>
        <c:crosses val="autoZero"/>
        <c:auto val="1"/>
        <c:lblAlgn val="ctr"/>
        <c:lblOffset val="100"/>
        <c:noMultiLvlLbl val="0"/>
      </c:catAx>
      <c:valAx>
        <c:axId val="844338016"/>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7688"/>
        <c:crosses val="autoZero"/>
        <c:crossBetween val="between"/>
      </c:valAx>
      <c:valAx>
        <c:axId val="8443416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41296"/>
        <c:crosses val="max"/>
        <c:crossBetween val="between"/>
      </c:valAx>
      <c:catAx>
        <c:axId val="844341296"/>
        <c:scaling>
          <c:orientation val="minMax"/>
        </c:scaling>
        <c:delete val="1"/>
        <c:axPos val="b"/>
        <c:numFmt formatCode="General" sourceLinked="1"/>
        <c:majorTickMark val="none"/>
        <c:minorTickMark val="none"/>
        <c:tickLblPos val="nextTo"/>
        <c:crossAx val="844341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01_25_17.xlsx]Add Slicers &amp; Timeline!pt_4c</c:name>
    <c:fmtId val="1"/>
  </c:pivotSource>
  <c:chart>
    <c:title>
      <c:tx>
        <c:strRef>
          <c:f>'Add Slicers &amp; Timeline'!$J$3</c:f>
          <c:strCache>
            <c:ptCount val="1"/>
            <c:pt idx="0">
              <c:v> Company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'Add Slicers &amp; Timeline'!$J$3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'Add Slicers &amp; Timeline'!$J$3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'Add Slicers &amp; Timeline'!$J$3</c:f>
              <c:numCache>
                <c:formatCode>"$"#,##0_);[Red]\("$"#,##0\)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6D10-4C5D-B5EA-3DD5F03B0FBF}"/>
            </c:ext>
          </c:extLst>
        </c:ser>
        <c:dLbls>
          <c:showLegendKey val="0"/>
          <c:showVal val="0"/>
          <c:showCatName val="0"/>
          <c:showSerName val="0"/>
          <c:showPercent val="0"/>
          <c:showBubbleSize val="0"/>
        </c:dLbls>
        <c:gapWidth val="75"/>
        <c:overlap val="-25"/>
        <c:axId val="842836424"/>
        <c:axId val="842837408"/>
      </c:barChart>
      <c:lineChart>
        <c:grouping val="standard"/>
        <c:varyColors val="0"/>
        <c:ser>
          <c:idx val="1"/>
          <c:order val="1"/>
          <c:tx>
            <c:strRef>
              <c:f>'Add Slicers &amp; Timeline'!$J$3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'Add Slicers &amp; Timeline'!$J$3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'Add Slicers &amp; Timeline'!$J$3</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smooth val="0"/>
          <c:extLst>
            <c:ext xmlns:c16="http://schemas.microsoft.com/office/drawing/2014/chart" uri="{C3380CC4-5D6E-409C-BE32-E72D297353CC}">
              <c16:uniqueId val="{00000001-6D10-4C5D-B5EA-3DD5F03B0FBF}"/>
            </c:ext>
          </c:extLst>
        </c:ser>
        <c:dLbls>
          <c:showLegendKey val="0"/>
          <c:showVal val="0"/>
          <c:showCatName val="0"/>
          <c:showSerName val="0"/>
          <c:showPercent val="0"/>
          <c:showBubbleSize val="0"/>
        </c:dLbls>
        <c:marker val="1"/>
        <c:smooth val="0"/>
        <c:axId val="842840360"/>
        <c:axId val="842842984"/>
      </c:lineChart>
      <c:catAx>
        <c:axId val="8428364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7408"/>
        <c:crosses val="autoZero"/>
        <c:auto val="1"/>
        <c:lblAlgn val="ctr"/>
        <c:lblOffset val="100"/>
        <c:noMultiLvlLbl val="0"/>
      </c:catAx>
      <c:valAx>
        <c:axId val="842837408"/>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6424"/>
        <c:crosses val="autoZero"/>
        <c:crossBetween val="between"/>
      </c:valAx>
      <c:valAx>
        <c:axId val="84284298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0360"/>
        <c:crosses val="max"/>
        <c:crossBetween val="between"/>
      </c:valAx>
      <c:catAx>
        <c:axId val="842840360"/>
        <c:scaling>
          <c:orientation val="minMax"/>
        </c:scaling>
        <c:delete val="1"/>
        <c:axPos val="b"/>
        <c:numFmt formatCode="General" sourceLinked="1"/>
        <c:majorTickMark val="none"/>
        <c:minorTickMark val="none"/>
        <c:tickLblPos val="nextTo"/>
        <c:crossAx val="8428429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01_25_17.xlsx]Add Slicers &amp; Timeline!pt_4d</c:name>
    <c:fmtId val="1"/>
  </c:pivotSource>
  <c:chart>
    <c:title>
      <c:tx>
        <c:strRef>
          <c:f>'Add Slicers &amp; Timeline'!$N$3</c:f>
          <c:strCache>
            <c:ptCount val="1"/>
            <c:pt idx="0">
              <c:v>Sales Rep</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ln w="28575" cap="rnd">
            <a:solidFill>
              <a:schemeClr val="accent1"/>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'Add Slicers &amp; Timeline'!$N$3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'Add Slicers &amp; Timeline'!$N$3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'Add Slicers &amp; Timeline'!$N$3</c:f>
              <c:numCache>
                <c:formatCode>"$"#,##0_);[Red]\("$"#,##0\)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94AB-4118-9712-3B57454FB7CE}"/>
            </c:ext>
          </c:extLst>
        </c:ser>
        <c:dLbls>
          <c:showLegendKey val="0"/>
          <c:showVal val="0"/>
          <c:showCatName val="0"/>
          <c:showSerName val="0"/>
          <c:showPercent val="0"/>
          <c:showBubbleSize val="0"/>
        </c:dLbls>
        <c:gapWidth val="75"/>
        <c:overlap val="-25"/>
        <c:axId val="402608432"/>
        <c:axId val="402613024"/>
      </c:barChart>
      <c:lineChart>
        <c:grouping val="standard"/>
        <c:varyColors val="0"/>
        <c:ser>
          <c:idx val="1"/>
          <c:order val="1"/>
          <c:tx>
            <c:strRef>
              <c:f>'Add Slicers &amp; Timeline'!$N$3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'Add Slicers &amp; Timeline'!$N$3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'Add Slicers &amp; Timeline'!$N$3</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smooth val="0"/>
          <c:extLst>
            <c:ext xmlns:c16="http://schemas.microsoft.com/office/drawing/2014/chart" uri="{C3380CC4-5D6E-409C-BE32-E72D297353CC}">
              <c16:uniqueId val="{00000001-94AB-4118-9712-3B57454FB7CE}"/>
            </c:ext>
          </c:extLst>
        </c:ser>
        <c:dLbls>
          <c:showLegendKey val="0"/>
          <c:showVal val="0"/>
          <c:showCatName val="0"/>
          <c:showSerName val="0"/>
          <c:showPercent val="0"/>
          <c:showBubbleSize val="0"/>
        </c:dLbls>
        <c:marker val="1"/>
        <c:smooth val="0"/>
        <c:axId val="610752088"/>
        <c:axId val="610751760"/>
      </c:lineChart>
      <c:catAx>
        <c:axId val="4026084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13024"/>
        <c:crosses val="autoZero"/>
        <c:auto val="1"/>
        <c:lblAlgn val="ctr"/>
        <c:lblOffset val="100"/>
        <c:noMultiLvlLbl val="0"/>
      </c:catAx>
      <c:valAx>
        <c:axId val="402613024"/>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8432"/>
        <c:crosses val="autoZero"/>
        <c:crossBetween val="between"/>
      </c:valAx>
      <c:valAx>
        <c:axId val="6107517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52088"/>
        <c:crosses val="max"/>
        <c:crossBetween val="between"/>
      </c:valAx>
      <c:catAx>
        <c:axId val="610752088"/>
        <c:scaling>
          <c:orientation val="minMax"/>
        </c:scaling>
        <c:delete val="1"/>
        <c:axPos val="b"/>
        <c:numFmt formatCode="General" sourceLinked="1"/>
        <c:majorTickMark val="none"/>
        <c:minorTickMark val="none"/>
        <c:tickLblPos val="nextTo"/>
        <c:crossAx val="610751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01_25_17.xlsx]Top 10!pt_Top10_Products</c:name>
    <c:fmtId val="6"/>
  </c:pivotSource>
  <c:chart>
    <c:title>
      <c:tx>
        <c:strRef>
          <c:f>'Final Dashboard'!$F$19</c:f>
          <c:strCache>
            <c:ptCount val="1"/>
            <c:pt idx="0">
              <c:v>Product Activity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1"/>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5"/>
        <c:spPr>
          <a:ln w="28575" cap="rnd">
            <a:solidFill>
              <a:schemeClr val="accent6"/>
            </a:solidFill>
            <a:round/>
          </a:ln>
          <a:effectLst/>
        </c:spPr>
        <c:marker>
          <c:symbol val="circle"/>
          <c:size val="6"/>
          <c:spPr>
            <a:solidFill>
              <a:schemeClr val="accent5"/>
            </a:solidFill>
            <a:ln>
              <a:noFill/>
            </a:ln>
            <a:effectLst/>
          </c:spPr>
        </c:marker>
      </c:pivotFmt>
    </c:pivotFmts>
    <c:plotArea>
      <c:layout/>
      <c:barChart>
        <c:barDir val="col"/>
        <c:grouping val="clustered"/>
        <c:varyColors val="0"/>
        <c:ser>
          <c:idx val="0"/>
          <c:order val="0"/>
          <c:tx>
            <c:strRef>
              <c:f>'Final Dashboard'!$F$19</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'Final Dashboard'!$F$19</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'Final Dashboard'!$F$19</c:f>
              <c:numCache>
                <c:formatCode>"$"#,##0_);[Red]\("$"#,##0\)</c:formatCode>
                <c:ptCount val="10"/>
                <c:pt idx="0">
                  <c:v>14950</c:v>
                </c:pt>
                <c:pt idx="1">
                  <c:v>6818</c:v>
                </c:pt>
                <c:pt idx="2">
                  <c:v>3240</c:v>
                </c:pt>
                <c:pt idx="3">
                  <c:v>3132</c:v>
                </c:pt>
                <c:pt idx="4">
                  <c:v>2798.5</c:v>
                </c:pt>
                <c:pt idx="5">
                  <c:v>2600</c:v>
                </c:pt>
                <c:pt idx="6">
                  <c:v>2550</c:v>
                </c:pt>
                <c:pt idx="7">
                  <c:v>2500</c:v>
                </c:pt>
                <c:pt idx="8">
                  <c:v>2208</c:v>
                </c:pt>
                <c:pt idx="9">
                  <c:v>2120</c:v>
                </c:pt>
              </c:numCache>
            </c:numRef>
          </c:val>
          <c:extLst>
            <c:ext xmlns:c16="http://schemas.microsoft.com/office/drawing/2014/chart" uri="{C3380CC4-5D6E-409C-BE32-E72D297353CC}">
              <c16:uniqueId val="{00000000-4DEA-4C5E-8677-C0CFB0470678}"/>
            </c:ext>
          </c:extLst>
        </c:ser>
        <c:dLbls>
          <c:showLegendKey val="0"/>
          <c:showVal val="0"/>
          <c:showCatName val="0"/>
          <c:showSerName val="0"/>
          <c:showPercent val="0"/>
          <c:showBubbleSize val="0"/>
        </c:dLbls>
        <c:gapWidth val="75"/>
        <c:overlap val="-25"/>
        <c:axId val="978053168"/>
        <c:axId val="978054808"/>
      </c:barChart>
      <c:lineChart>
        <c:grouping val="standard"/>
        <c:varyColors val="0"/>
        <c:ser>
          <c:idx val="1"/>
          <c:order val="1"/>
          <c:tx>
            <c:strRef>
              <c:f>'Final Dashboard'!$F$19</c:f>
              <c:strCache>
                <c:ptCount val="1"/>
                <c:pt idx="0">
                  <c:v>% of Total</c:v>
                </c:pt>
              </c:strCache>
            </c:strRef>
          </c:tx>
          <c:spPr>
            <a:ln w="28575" cap="rnd">
              <a:solidFill>
                <a:schemeClr val="accent5"/>
              </a:solidFill>
              <a:round/>
            </a:ln>
            <a:effectLst/>
          </c:spPr>
          <c:marker>
            <c:symbol val="circle"/>
            <c:size val="6"/>
            <c:spPr>
              <a:solidFill>
                <a:schemeClr val="accent5"/>
              </a:solidFill>
              <a:ln>
                <a:noFill/>
              </a:ln>
              <a:effectLst/>
            </c:spPr>
          </c:marker>
          <c:cat>
            <c:strRef>
              <c:f>'Final Dashboard'!$F$19</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'Final Dashboard'!$F$19</c:f>
              <c:numCache>
                <c:formatCode>0.0%</c:formatCode>
                <c:ptCount val="10"/>
                <c:pt idx="0">
                  <c:v>0.34835086738200927</c:v>
                </c:pt>
                <c:pt idx="1">
                  <c:v>0.15886663637528689</c:v>
                </c:pt>
                <c:pt idx="2">
                  <c:v>7.5495438817238122E-2</c:v>
                </c:pt>
                <c:pt idx="3">
                  <c:v>7.2978924189996852E-2</c:v>
                </c:pt>
                <c:pt idx="4">
                  <c:v>6.5208020225321267E-2</c:v>
                </c:pt>
                <c:pt idx="5">
                  <c:v>6.0582759544697259E-2</c:v>
                </c:pt>
                <c:pt idx="6">
                  <c:v>5.9417706476530004E-2</c:v>
                </c:pt>
                <c:pt idx="7">
                  <c:v>5.8252653408362748E-2</c:v>
                </c:pt>
                <c:pt idx="8">
                  <c:v>5.1448743490265979E-2</c:v>
                </c:pt>
                <c:pt idx="9">
                  <c:v>4.9398250090291612E-2</c:v>
                </c:pt>
              </c:numCache>
            </c:numRef>
          </c:val>
          <c:smooth val="0"/>
          <c:extLst>
            <c:ext xmlns:c16="http://schemas.microsoft.com/office/drawing/2014/chart" uri="{C3380CC4-5D6E-409C-BE32-E72D297353CC}">
              <c16:uniqueId val="{00000001-4DEA-4C5E-8677-C0CFB0470678}"/>
            </c:ext>
          </c:extLst>
        </c:ser>
        <c:dLbls>
          <c:showLegendKey val="0"/>
          <c:showVal val="0"/>
          <c:showCatName val="0"/>
          <c:showSerName val="0"/>
          <c:showPercent val="0"/>
          <c:showBubbleSize val="0"/>
        </c:dLbls>
        <c:marker val="1"/>
        <c:smooth val="0"/>
        <c:axId val="1129628968"/>
        <c:axId val="1129627656"/>
      </c:lineChart>
      <c:catAx>
        <c:axId val="9780531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054808"/>
        <c:crosses val="autoZero"/>
        <c:auto val="1"/>
        <c:lblAlgn val="ctr"/>
        <c:lblOffset val="100"/>
        <c:noMultiLvlLbl val="0"/>
      </c:catAx>
      <c:valAx>
        <c:axId val="978054808"/>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053168"/>
        <c:crosses val="autoZero"/>
        <c:crossBetween val="between"/>
      </c:valAx>
      <c:valAx>
        <c:axId val="112962765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28968"/>
        <c:crosses val="max"/>
        <c:crossBetween val="between"/>
      </c:valAx>
      <c:catAx>
        <c:axId val="1129628968"/>
        <c:scaling>
          <c:orientation val="minMax"/>
        </c:scaling>
        <c:delete val="1"/>
        <c:axPos val="b"/>
        <c:numFmt formatCode="General" sourceLinked="1"/>
        <c:majorTickMark val="none"/>
        <c:minorTickMark val="none"/>
        <c:tickLblPos val="nextTo"/>
        <c:crossAx val="1129627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2274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_xlchart.v5.2</cx:nf>
      </cx:strDim>
      <cx:numDim type="colorVal">
        <cx:f>_xlchart.v5.1</cx:f>
        <cx:nf>_xlchart.v5.3</cx:nf>
      </cx:numDim>
    </cx:data>
  </cx:chartData>
  <cx:chart>
    <cx:title pos="t" align="ctr" overlay="0">
      <cx:tx>
        <cx:txData>
          <cx:v>Northwind Traders Total Sales by State</cx:v>
        </cx:txData>
      </cx:tx>
      <cx:txPr>
        <a:bodyPr spcFirstLastPara="1" vertOverflow="ellipsis" wrap="square" lIns="0" tIns="0" rIns="0" bIns="0" anchor="ctr" anchorCtr="1"/>
        <a:lstStyle/>
        <a:p>
          <a:pPr algn="ctr">
            <a:defRPr lang="en-US" sz="1400" b="0" i="0" u="none" strike="noStrike" baseline="0">
              <a:solidFill>
                <a:srgbClr val="227447"/>
              </a:solidFill>
              <a:latin typeface="Calibri" panose="020F0502020204030204"/>
            </a:defRPr>
          </a:pPr>
          <a:r>
            <a:rPr lang="en-US">
              <a:solidFill>
                <a:srgbClr val="227447"/>
              </a:solidFill>
            </a:rPr>
            <a:t>Northwind Traders Total Sales by State</a:t>
          </a:r>
        </a:p>
      </cx:txPr>
    </cx:title>
    <cx:plotArea>
      <cx:plotAreaRegion>
        <cx:series layoutId="regionMap" uniqueId="{C83D12D0-68D9-4BE8-ADF4-2CD227477968}">
          <cx:dataId val="0"/>
          <cx:layoutPr>
            <cx:regionLabelLayout val="none"/>
            <cx:geography cultureLanguage="en-US" cultureRegion="US" attribution="Powered by Bing">
              <cx:geoCache provider="{E9337A44-BEBE-4D9F-B70C-5C5E7DAFC167}">
                <cx:binary>1HrZkuQ2ku2vyOr5soSdRFtrzBpcIoK51pa1vNBSlSkQ3EAS4Pr11yNL1arK1mhGbW33ml4QJBAg
ATjc/ZwD/v3z+rfPzeP9+MPaNp372+f1pxel9/3ffvzRfS4f23v3sjWfR+vsL/7lZ9v+aH/5xXx+
/PFhvF9Mp38kCLMfP5f3o39cX/zX3+Fp+tFe2s/33tju1fQ4bq8f3dR49wdtv9v0w/1Da7rEOD+a
zx7/9OL67sUPj503fnu79Y8/vfiu/cUPPz5/yr+88YcGBuWnB+hL5UvKBZWSU4EpiTB98UNjO/1r
c4CxeCk4p5JzFEaY8K+vvr5vofv143z/cP+17veG8zSY+4eH8dE5mMnT72/9vhv6l5l9tlPnz4ul
Yd1+evGuM/7x4Yc3/t4/uhc/GGfjL3+I7Xn87948TfjH75f7v/7+rAKW4FnNNxZ5vl7/U9O/GOTm
9R+twJ8zCKMvJY1gpQnnEZc0hBX/ziAEvfyt5cs2+GKLm/FR2+6PRvL7tvja75ktzpP6C9ri+uMf
rcCftAUBW4QoYliGUkaIhd/bIuQvBUYhIhwzwSJGo6/v/uodyw8f7Vh/rf0z/vG15zOrnKf3F7RK
fPNHa/DnrEKjl2AMzkgYccEYp/h7q2DEX3IGwYoyzDkJKfv67i9WiW1jx/sH+7X2f2+V33o+s8p5
en9Bq7x7+0dr8CetAomE0BBcBRNwmFA+8xWM8UsRRvAXiTmiEomv7/5ilXf+vvxa87+3yJdez6xx
ntZf0Bqnyz+a/5+zBkMvMaYQvGgYSiJFBJHp2ywSyZeYR6EIQ4Qw5P5z2v82l5yaxnTWQML974HG
72eT33o+s8p5en9Bq8T/+KM1+HNWoeFLyOoYQcJAhDHMnkcuLCGhhJxQLCmF5P8sn8T3jfnFjp35
NxDXt32fWeY8xb+gZd6f/nOWYeylgKAVRSwiQgiEITo985eQipAhjAlF7MmfvvWX98Z9tp0z/wb8
+qbrM7ucJ/gXtMvb6/+cXSh/CbAKHOYbj/jOLuIlhXYWIclDRP+Fn7x97DogHo+PfzSk3w9k33R9
ZpfzBP+Cdsn+g/mFRC+ZpCgKQxFx/sUfvrMLeclCQiR6yvTPWWMGAMz8O7Txnx2fWeQ8tb+gRd7/
B3MLC18yCE5gFCIBGGP+LILhJ94oILqFEYPijM++i2D3rgQZw/87DPL9N32fWeY8xf+MZb5n+N9I
GAHhL2EHQmIVlIeM4GdgB6j0SxwB9ESMsqco8Wzmj84/jt0P/5hAYYEM+28k1/f/+oj/eR2+ed9z
VeMf7/4/qBp/bKZvceB3//zzghNjlIDmBAwtpBF5hkwlsDseUioY4b8jOD2Tg/77Uf1+UH/W/buJ
/D/Smv57HeqfOl1y7+/TJ4HvGynqj1ufpguC47OufwDff206Pfz0gmCOyTd2PD/ku+BwZZyz02i+
Os43nR7vnf/pRQCEAlKwhKAvuDjH+wVcAuolf/krAzkLWZ0dffnTC2AnAvigQEDhKYG0DewDnn9u
ouIlQoygEP6AIioj9k8t9dY2Gwhc/1yHX+9/6Kb21prOO5gIIejFD/2XP54HyZEMQ4IZAsksAjbE
EWy3/vP9awh18H/8f0YsqmEadJkTP8UR06963PlDrYnNm5L4fKsbfuB1cXi6eypEidMRoeqItro/
zfiBm97mT0VkN7fHT5dojPoY+f26Nm1SsHJXxjfiWEX2k0dFGUvdjZd450lJ20cBsqY23XiFBqfM
LJdsa+Uaj2hU0L26LFad6JUks5jwTdEOJl6FHi5RV6puXPq4k1OVbrioVTTtb+YN14d+3y+maWmU
qIU8FQHiaojaJcE2GVw5KCcwT0bZtGoka31T16lYwnwY5f4erXk3bEs8yebS1tC5K352vRCJtsXl
LpWjZsqEq6US+9Am1tQ0JtHWJSBbCkWndckJL1ZVFP2crgGtlNeSHsvTPOJCLYMRcTQsGQmMVBTV
sXGFzxpZ92rW6wGT4mbV5T02tVXTWHXx2qNHSt5Kh7es2jqSumCrUyfKURFOA7VHU60sG3TaVO1x
7+d3PWrL2Bd8TCOyZZO96GlfHypd/SKq8HU9EHLytU7MzOrU0/C2KfVt1G8nj6s1QaLPdT3YmA3u
ApNpPkR76qK9vNGNSU2KQkuSdrMXQ2f6RGxLcbUUwsUl0UVaDeFtGIRYdd63StbuZgxEnRjcV2qu
YcThDutRF/XbvasmZfAy50ZXeWtfV3ja7x3J1mF5XKUpTm2BrMLCJ8s2NolrEE8b27zhi0z6aEAx
OANLBj+VSuoSqVraNd3DwqtorIqs9eOsTLCspzJo8n19tUVdeWz6xqs6ZG9lO4554YMTm6OrduyD
EyzNRThYfKE5fZz3dlFT4XGyYDBvwINbM8MwOe7Uhg8rgtmNTTMfw9GJTE7hrHQ9V8eChV2ie+Ti
XXfbabGbSesRv9p3HMa2IuXbKAjTbutcTAa6qqFBXrXeBzeIwGLWtT5xNH9cJ74lFIkobqJVdVh0
6bIlZHFzAoSgUzpo7GEe1jLvXPdgmldb2UgYAdpu9oVNcRnwd7OVMHrCc1QtbWwp0sm8+lNAcOwp
HV8LXVEw2hCXHvwsGhdYcc63173w8RSxh6bA7afSndzALybW5myLJoXn+pLhnagweqv37iPuJpwU
xrBjaYo9c/a17jeTWeaOknZIDcG0nYhgitDtUJWmzXhZ00MbJjJawHplsCqP5jKRpS1UsJEMl9PF
bIpNmaa/ti04zzCWym8uOCw2nsfDtOtbuooMkmgm2LTH7czgDx0DDyclOvi2OvYhWePBblnZoyHt
RN3Fy6izvmnjeWJ7TKg88aasrwg2N2TtbcpiY+hy3W7vvAv2A+/HNg6iI2kD/QaUPXlVRdU1QtHH
cI5ObpmGBAfhpW3Z7drCRm5bOV/0hP+MZJCY3fYH4cDGl6afq9jAtYogGJ+0eWcWN6mpHstMt+5V
gafEiz3WulxSulsfo27u4mYKmkPR1rA3+O027/vN7NyHYC7fV6wulGN2S3c32NNYRJmFZ/Tc/jxW
QmEkmmxvopTofUt1JyYVSHSv8aKCIS5agxQrFp063/5SNnM+yf6hqLfimkQ7xKa5JIrXvFTjGoq4
3/YyISiIVLExEQ+jZ8pZNU/dEDMWVInvozFuwuXKB+bI9yrMWIMv9l3cUFP0Byv6Pq0n9zNrA5tZ
KR/NwD5MQzWeSGdKZUh/gzdq4nLdh6QkqD/QZbSKsSrpILQlmxGnspqCbNu2+41tNA77/VjMoTui
1s4pMuUV1fRimTWFTLReWjOReOgWn0V1m5NxPrrGkNuRpCMtjlWI7KH3uldu0xnp9XY9qMrvd+HK
fFw4hNNojx6WbY4tgRSBi+myXIbbIdTDsbLNwzCbz1UXVRfFXE7KBt2cldv70NdROm5RlfBohQtf
KMb3+9GM4C9jVMODhDz0AZpVT2quRtMsxxotv2yrtSmu2dXi5JYZj5KmWod47vYg7dZxOEFqeYXY
m8Fa/hAud8I0H3xY128WI7mSHLImW7SOG7Q8etnOr7pqfl1wESWRXDfVUXnhdhLEDKNPZrxcovqq
6ooc2TVZvQUbt3syFTjHQse+b3rVFFomIaZIyR5Wyc/z55a/163Wb1DZHa1zEFXa600SekD7huNV
ojvqXk10bFJhilYZOfXpqrddyZ9xtCsstzDW0TIfNkPfINvW16QsITAP9dH3a5iFuFFs1Q7cb8Cp
tsOnYNv2lDZExFIuRYbmvo6bwtK0FOs7Ue4fDOv7WBiT4IWPCvbHJwvCemqR/+hBmop3oYXyOFxi
31SZwzYL6dqB8wunON51jEvXqg1OlGOJzQcakuqCi+CBR75Oa45cOlZ0T1gUzjGXw3BttqBSiy7M
1SKblC/zKWo9vbV4aU+6A7OGA4mnTrhkq8I6ET1JRe3mnLO9SsO56lTdc3FoAWw0Qw2ZwqHiALn2
hg9lHvWjVw2yZY5IcwomuiSrlv1lH46DMtwdh1F3cT01IgstupvQ/IEaBCnEdSmiDVJrXQpla/q5
3OZEjPw6cD1TEakPXY+bGCivj/suPIVT8FpE8+0C2yjm7gKNDtzYuOCzrGLKluCtRNWNprO+2p2/
Rj5p/O5zacyWliaCqLPtH+oenJeRWR61rjbVd+4DZB2eddtYJGsEySzkaFEj2gPl91pNFI8Kwqa+
sdoo10+qCF2XB+PKFbI473yzZCjoXDaL/jSu7lOxWxOPW2jykeNH4wFnFHt3rIKhOvBQZwO1ON5c
hE5ct3vKWysA2XU2hsMXfIvR3qiAN+9W3PbZHtY4Dgkqrsel21MvIx2H4V5f1lVQJy1ghbj8EGD6
AUa5xU7uEKtxoO8cH7c0lAemQ3qYZgCRo+3iPkRlWre8ysG9GmXQ0ipu9xNquiLmkK0T17YQwSJ6
ydrCqKg2kAV7HcSTqQGRLqR+ZXuS87pTcAAks7rFWbtjDThUiEPn08lhfnQzxUegJNeVNOQCrUWT
LJw9jJG0R+F8snNALBN/C/uTpHZBldoEqhNm2zyY2yhulwmfIHnDzqA+GYj2aSSjDqDZkc6ovJB0
b1U7DQBgAvKoa+rSFotPzLMhWUeXrF29nAa9JrqbuaoWtmV9bTPIOWWyBpqntGpdamA9N+vUpM+h
swmlCpC7oT37tBLYK4aNF7tsq6St+acuany6hW5+61GJEjJBeny6HeYOq7kCb/QDggwi5W01ATjd
OD95cI5kqqYurhr7Bo2sy9rQ7JcLOsfvRkZxz/r5EIpRQxS0rwfKlSd1k9XzPNy12uWr6HnKB78B
OHbVBULdVeUBsHNeungbkmF4FaClT5ouLDNe71QZoClODNWF6MJbDBwjLoLRpBRM3lYQudveFLAJ
7d08tOJqL8wNbff3fcAcJOGAXeAl0SQZImeP0UKWNBQ8iMOqPrhiAjRsi+pyJ/XPa7UXcVNWtRLr
0iaNJBcMe3EJQORGlrNLsWxFIuQW06nJIjMNV8KQ/cYNl3oVQ1o7emCSAf8I5ww4h3u/Nyug6ra5
2KQBUIDsG7vSIsUl9cov3YXHVlwu9b6mrh4PLISH81qRiLxeyfTRGXkiZfhxs7aMUV3SeLKcKkt0
XC0QRlcsYy0rms19mezUlDDSqzHY62uEYSLR3sZc77DNnEt3/ansty0ffVwVwGCAOHwYI1YdHIG0
Svx8gND42Ywte9Xg9mJsZaUAL52oX9t47DuRM94fdV66sDiUev4MMkh0hSGxx0VZqWpjxZugmh8a
6YZs5cYnJng969HflVy0B1M+uGBF2TSM6+W+VxdNQC7Ilu9sHVQ9fZS8nW+AyqBdmqtwWGI7B4sC
7NqpcZyjeNg/zGC1+62ialjr7hedomq+AptvMZyLTAc57De9D8Gny2hQZCYka9bdJLvMpiWFrcRP
IVqsakaiT6Mwxz6adAoGFwrp6DMRAcCsgDBVCIiMw+ze6d5VR94nGoOTlt0oE7LBPtrl67CcLjsd
GFUNO+SBMDpZhrcDi9zrAFU2lqtk923FU1vZ1FRB90AqE4sZg2v3wwAIt4vBOODJwIFTvdTX67Ze
am1uRk+at14YCNAc5t/jYMzpOjdxQIpTE1Cejh0CrAzrEhPw7mRHvVF7g+2hDmOONnfTi+XNZEpI
kabXB4Tmy6Je6dG1kFY362/WZf9I+/Z2RWS6nNlMMkM84FnHYpDKz8DKdXHBOnBHvKcamVWVbntF
ZrrEHWru2nBkmQByvzIispFvPu3C+bTOvcgM4+thavWSCkHee2rqtCyW5RQ0ZFESf3ZR1ICftr9U
9ZCVY2Wu8DzfwNFVDSizDtRUEXeai/mtrLG4GJnfk7KGHL/SMNGACy47sgAYa4cmprQAaGn1Vd+7
x14EIrWlT3kTvjETLHZFgyatI4ySrQcFQHb9cDVUZbwu490YapNKiAPZygTNMJrxVTSq0SMUz4O0
se+CeG1ClkqGlHHm/ShGE+8BqyCYkjelF4Ad5zDfgnBJ9jAErBMAxAoDpzSMDcw2PzqD37lVs1Oo
FR31BSqYATAHFAalWrmgTJoZgkkvJ36YSP2abeyCsG3IFuPaFDQIH4tiKxVeO3uBapeH24QUqhGQ
c4uHOKg3yHyeKMG7d8Sax53A41q6AT2m4Pxr8zMg33v4XqsCxcFf6gX2dmfB21ArsWJjz66lhscD
/hZbKFQH4G0IJ3CHEKbQ6cKqfkDvBegDZa8B3G99zIfxJojemqXmaVVEU7zh6bYThOQDCkgOcSps
1dP9PlmaP109FX2riqmb8ki4WW3Bq2G0VSKDEudPxcAHnNtz8XQLwRvHiCxN3LUNyftzUTYLg3Q0
ltdwEFodCCs5oDZ5K4q6OD29zZ2H8FT0dHD5HMa/DQJ5pBVviEvXsNihDYqnq9+7dcuobBe4U3ge
IGo5yl14b1GHT083T9UrWde0nsdHNOIuAQgC1HvbATidB/t0RWdz0wDMz6a1oO2X1sDsMWx7fWrO
i9bqiXxZJFp1LMYE1zGbqigXfpoBi9Cwyqfy1nsG+ownLNkC5I/T2KUDBJ7cnounKwn63JerEcz0
9A8PAICkZCxMIhZGFKBZn4Nm4nPq9KRmZJckmGaN471appye+62rAwIKZmKFRMdx1onthjnfl/LX
YvW1bGBtvlbOkFFgl2CrgOveBmO95AUKZ4CRcCXPxW91HaD1Y8eqWKzFknuBfy2aYB6zOjJvV3GW
20L8Wg/C5qD+2XwuF6z6aTYJWcc+/63ADepzANl9Pki/JBHSTi1WmBOWg5I+qPvjBuk5b6ZmyEPA
6LChexmzMRjAQl0XA/CavtwGNcKJnIZBsbNCWLViyWvwxBMWHyetlxxh3R2G0lyu1C75fC6e6iNb
6xZ00DlQNtp5bH13RsDbNOcyBAo/NHKC/Vz7tN7bj7i6Wtg45fXKG3fsTTXlQRhV8bIse+x07/Pf
ioasPq/FtmZ27V491cP7q1zKuEL7gmKNqcv3YHJ536ESVLyFqm3D/UHbMKe87uOqL6e4dcLnvxXd
+aWOedpAtIeWW3p+Ah60z835gcN5FNPWIMDQ5/sx2Ka4a8IxLkb71nLYdxWTrQpWk+gQwmS4GBBK
gSZ1HRIq0qvNSn8nlx7guqwhpmP2aV4Hr6p6AV1kF5/JAOpsWNHTUgdXxexO0RiWKii2Ve217xQP
6j1e7ODimRcfo9C+0uV4mNHMs6nCbwYq329tt6RFmwWmKg92qG7NNq9ApQd/VXqG4laIhyp4wyQZ
0rUtZSx4dLdxfUkr1mQToHUly0Vm7QbfL6/NIQI/bmdQ6SrSXDcB41mlFTou3VwnHZCGY8UKkogo
D0hbpZY2dzpaO8U8qKhNm/lJTsAv9AwhtXlj+4gmuvW/AKSbThMHVBrUd6ZmgxIVxEt0mJuNJ4zD
FhRnuRxOBtRuizmTUTjdVBYeGwWRBZXSXtE16OJ2WOqsGjuhmmVWyAu1TvTB00U1XgKfELKGkQcf
GYJ9YTcRgmt1MS3WIpmXgSohxX3Q3Lk23BM+ikDJBggXiXo1iTrI7BKenKx4HlUjVnUziquwG091
Nd/Jbr6aR7vlgwV6xmBmqnHDdOumMnYBfTe0W2wnAMvtEry3tHsbTHY/RP7MMrv5gIOCKzarYudd
aj/OsvUKPvvKmrztxveGN1MO2j1oGwE5hRh/nChk1VCQMLXdSk56uav8Mr4FJUsJshxquU+xbJYz
7WxerZqHieuqjIeQ3waJ1zTE04eZRwD3BhCgvLiHA5vmZzFPH7twRQqH5c9+D43q90CqbQFjBHpa
VbB0P8OCvydNlUZNmElPehVSe9AzeZjb+Y1ZtApmq7Qubvci3JJ1At0TvhY8eAkCCMgSahWrOYxh
AUifRRDBJ8jBlZUpyO833XIs0CoSPhfoQG1YHyRbqnjUY3loVv1Ia8EVBUAOZwtndW1+tQ/BfsSk
jvdhAmaH+lBh21xurBoS6uQ7YAir2lagmB4wgnGfQCv4tKwVSzRfbbyAwghHIZBKSmNvNzivA5XD
oSON4DRkK9/NY0eUC0cQqkBfjV1XXrT4dny9E5h4HS1XAME/7jTymeg3DIR0BiF0SMRqlytK6yrl
ZJ7i8QpcC3YXZ9fV1k5Kc/6RtaY9dtNr24odINt6h3DLMj37T0UwNUnAUQPcHraZq0pQLioAPjbI
yrL7qMEwwMN5YnXJssojkG2AMbqoOo3dYFS37U2Mh/MhVFu83TcYacEjm+GwqhTm5RU4lzofZTTh
5FMWbU08t+GJ0qbPGtM6FbZT9Zrd9q1pEhrq+ixtlaDF0BwN0b2OLLos7NwBPec3Pemt4lUxxxNI
fZsI9MVQfdpYFORFz3uFNzVqU8ambPArXKAPoqo/gbDdqULbVi39qY+wvoDYmnbWHwDEpeXoRRqs
QO1K0eOk7Fc1Qe49cG8GtZHxbQkHK0BNHoIAfouSbmpeA64geyUOUZFFTfCZs3ZX4Yx+GRcXL/uK
76xZ9qwksk4AG70Vy1LCqdoMSkFRT2nIpMjaYkXxNoP+LCEMA54ulAShW4my7W/WQDXdlveleLfU
ntyioxtSZ2HnFf3AT9Y6HdeBuO+cfdetTVKH3if1QNtMR8Nx4KyLu5rPidm647RDYCeNrtJORynV
kE7NAhF8Kucs8tslofwaAhZRlQFyQ+gE7wZpEsjlddnc8dnwWIzDHdmrIg/onA1Se9BnzX63zJFN
fEFAWdv5aSTi2m4UJFqS9XTcjg02l8zIu7o3Y+wjRg649Ar0kPawbeZqrjUG0tUq1vRpWG4/68Dt
h6pYa9XM4i0Az/eopAHIWOshlJD/bTmms/ezalp9ZczoUiTfT8VWxdw3GHxmuSuLHtTkMEcLBTLS
S3wIt/DNwnC6b+jAyEZVBecxQPh4D1TZ3ttmfj/AyYHCZa2WcL43diHAa/Frt+4dqCOBaodijFur
l8sZTTeubR5BDGSziMtt7/KZgS4G55YtyPyFOVXnuqeGp8IEQ5e3TdTllW7uQNessnIHlPJUDAOA
0wmCbtSWIIttnT4awa6XzSkkx9dt65aD5vE4LHkzj9NBWEAGT0WBAK48XW2FL1BcYlNkrsBJv6bR
IJXpCRytTMF8sRVMH+Cz3TjC+2kySKcGNEk4pmNFAsefgyrgyE8zu+chc+uxKeqrtoHEI2V/U66Q
xmWFIxx3y7jmfcNONUIbIHyz5qtcBgivPUkaC/gVkqQDhAIgVoSNIpWzp6f6YW/IoV1GIPXRqwHk
+3Sf4HjS1K+XwosM0VbmVEgA1nO8em7ynkygFLY7sFI4yjqFEQAh4QYNSZUvaRfYThGE+nRDTXtB
96i52PHUXjC9gCIC9Epvpm/UIrxUg7Y8lgLOZgRxVco0wE5xLp6unoqlaoBSPV12k7a5zeYS1Red
AWForSmG82H82E+sz7cIfLthAOA2bKYU1LIHjaox94EYcm7dmD/dAtXrlQj8cdwW0D/OJgsL86u1
wnlfDqwaL4c1HJKIyCDex6pO4Ku4DQR7U8cSyF9szq9iawfaue7UDstR6eUVak1woEy0x6rgabsB
DPytoPAhVu6IASn36fKpZRNDVsAndce6LtuL0usdDkrMdVf2H+vzntzQOuxxbcaroFvC7Js6L9zV
jPcKHBWYn9i9zlYyw4Eq7G587vp09X8ZObPluHFuS7/KeQF2kAQJEjcd0Zxy0mxbln3DsFU2B4AA
SAIc8PRnUVWn/jpDd/RFZSmllJVJYth7rW8BfrS5WPm69pRcsXKS67A0mAk88w6+IWKd/vMhOFoE
5yIusrY2BSMDtJmji2Aa/cTHVx8Pcb+FWbAqXczr3N3CxTv1Ejp1108kI9Dzrt58kvXcXDs2Qcsj
W5KHekyhNh9lfWTqJguTCWPsKPU/HpLOsipskofhaOtMl/5SO1RSbOuXBNa8JS3KcJRwssPYUUcZ
njRzgrZlg2xwMB0w7DqRbbNRV6uTJA/oTrNQSvQ8fz8g6SPOQYMWVrZCZLiuQ+k673e0YOB4fTv+
+cD+/oqMLM5JgjEamzatts4+cFKbPwESasdScKrPxd66xM9XYC9nQ6N8OXrE4egWDwA/3xvouB83
ook54BO3g+aYp4QWKexrKB9mhYmPklyrDTvqJOPbSIKbgQUEgXLYvJOL4+Ha9A56KtPnNjFw3hqt
lpPdo7MFnHwddP1SMyarj7+zDkODuRUfS94811FVk/XZpA52TmJRq9cKwm9k8GaX6JyGNl8/GiEv
TsqFq7d5wQwjx9Dwuxh1K0tc3qdEXo8N/joeP/14GsnJnAgzF3M0eQteUdRAerPVRVgoydELsnbs
sHNYdCCzgzPUwnhKF4jCxP6k4f7Su36uwqMLTeJUXwVvFFal4/nWLNA8pw7XYlH2loixu2jICh8I
zia3Vvz5pTrG5zST6Qz3oPh46+34tlMxXT7eqRIQh3MSmvtkxi1ceNjDRvkYz6KAOcuqBn9E+Tu5
tPT88a/vtsNQ+vjy48Hn3Z9/G1bVeP14COcNb/Rfz5eFzLmM3LNn+fe2ISe6tulpXnYMs/AYXRgh
gctb553r7Vhcju9NER2zBC5E8fGJo8RKAZMJ16H35jcXBWnRb1vmH5ejvZOAca6JsPRq5jlXKyd/
zs2Pt7jso83oPsKnO9ryaUh/1rv6Ig55ZB735kQPKeV4Vu/dH8s2LGXianWtYR/mUVvPeZAsmCrH
2/qYLx9PPx7c8YPVtrZYGDT3j3e+7d5YERLesTl+aCIBugR3t0/i467sba5JxTs0gctqL8sw8Csl
mPKDhR+u9zfsYF7W00GcNJ+ePVGJUX8iNiVnxu1DIAO0D02dSfQ0xQatJTNsul86/wkVBMRIrFyh
MKKYFhHCbW32DAlXexqDFnPQu4YKVzXUy7uGrpkpNrykOnzrDf1GRfow6oAV6CijE9MywtWO70Tv
3En3PbZz31xjrW5zor/FlsDviP0XL47mbEhA5ewtGIN5+N6w0OV2CYdS6C6XbQ3HFcriQlJ+Grvo
i91vZKzvlUA7GcZr0YX2oV/FdzULrLPRvV0HmSVcvUOOn18WaJWL2OBZt/uLqP2zQT2WNqPJURVe
ktEzRZL6dTEJeg+Z/inta5Ilz0FSb6WO+I7NvXvcBCrjThtZpntUkhCNMYpUFCpmvehJvWNGuqz2
UJSFXZ1iZ5439BDhlKcz8Ae4BfK2jzHNViIvuxztT+U/xUkdvbf1tMOaOCwehRp1GZoiXf3XJvIe
QSRPZR9wfqGr+R0w1PVjuzxv40zyWXms+piMEJ3tue97mG+Tf1ppevpYRdgU9i7/+JJvTXgZ9wsw
BKxruwkeA+G8irWSXbch8RGWQPL5L7ryP7GC70rvU9e0f0Wv/376v0+/1BE+mz9+61/fPrLb/3pW
fPo/n/8NqZt/u/9Uff6vrzz+3N8v/VfI+AAo/34v/wXJ/DMF/n/hNf+fP/z/gzkDJFEBQf6dAv9v
MOcN0Kx95/s/Yc6/fuk/YM7gfyHwijAFw9D7J80JyjNOQrCZMULjf0Uv/2I6ESQPopAh3IQ2ioaB
z/7JdEYsZciQI/EEDwlo+n98/P90n4Cv/g9MJwGZ+k+iEwkdxHPCIxtNGAXcfRCf/yA6CSXtBJan
ua5b2cujIOSYzoWlm3dRur6vWXONEzddYTx8Hg4czh1gnL89d+Dk+gOYQwB9ydgB0fkHTicOsG4z
zGV0hSQRkSEqjB58iP8pfJP+E/dMXK44NwDsIKiBA9tbD4BvBck3wfc5wL5/3JL/4VOGkf/fPyeu
FIBVP6QhAJYDlP7n59zmeI95mNJLPUHFV7FB4cGHcz2ieK3Rcly7FGq4YQ1QM89HQRvge41KI0zk
uVi4E2cZ+K+yJlcXgzzSE4R+x/vu1qMaa2ldToxYAFLBF2oSLP1WfZKe/xO7dvT08SAGgBeUbX5Z
s7qKaFNs4XrpvAHqsh7h7vSyHOgyqGp3fL0B2bvsEFPPnRtG2OEbwIg6XG9s5ihIu+gHJ3osJr6z
Eu8XnCBMAfphXRioyRDBjC/968fDbFYfaK5KLs57/te3WTL1mRsa6KeGFDMW4PNHnfnx0HYGdjaS
dQdL8tcGvRzaNanr5w1eT1VDJpAALoe+UjX5pg6K7teiWp7vEaQMwMvm2uzjm/I7VvYHHdxaXDPJ
krpoqO9ftdc0J0nZQ6e4lBAQ0/hK7BjnTSzcexANe2nUs+AbP7T+tEJf8kLFUl+1GuorPDJdovaD
KXQ8dcZn/3j4+J6nocZFe3LWg2xPHZmftuNVM4bf3Kz2HG6tV/Rih08gCPSocJ+g1+HF4GP25sKn
JK8tiyCZL/H146sdYOZ1/sq9calMYDeouHAHGinyWYxn3aAlg4gHX6Jm+wJ7BgX/6m1LlnageCMC
Grg244+Q26D0D4G7PQTtnQTPvsG3nB9WAwqKO0YTwLrtosuPB019lH6N6m6LF3c3q+at4tq+fnzr
46FpNvxwOFb4mDw7v/VkJqz14DTgQae/AzUsIBcYrMDou+Ziuaj1jsYYVKO/JUAQXYwuxk1FtMYQ
XJs4Cyd36wiz5TKS26SmO4E2AMJe+D2l33w783JrfdCtR5Xr+fgYuoNDrYj3qjzU4nql/cWALBpA
1MGzk3ksXX+dltufVXviOpjpaK/jmb0y2g9VLXs4WmjizODoZe5Ne5N7QyvCus8NmiCImsLm25Md
AsA+Hb8XduhOUGSKdhuBXrJ4zTA3zkkvvcwTQCUgJeBPd9RjBd/MfvKMuBO+N+XWGwHpoku9yPq7
jWxQuToFQhov/IROGOb24chsPoyUYAxlrjb1/FHeaiZk1np0K6n6it9PLh/1n6PgKaYYbUA7iu1s
dqiwbRxde4YpOixtAHhp3K/hWKW2j6oIsDoQ6BuoaVhI2rxOnflBnfCumz1vLg0udbrlEpTwza6t
OLXd+Amc7HID46hRTVZQh6Fzu7TQ2oeqehhxiFsW0ZCWcbOiORT6G1lbUoWDvCZjPJ9qGBbAfAnA
eVwijGJ2QkoQK14wyldp6FBtXLjL0rx/iPXjodgL9oKFY7/w2Glo3GrOPxZKbJjjOUKxW0OmOrlt
eJ4TmxSDzyegmKAXBvl5giSfzW2c5EaB4+Cg1nKzbXEeB4tXES0evZns1wPEu7Dmy0f/DHziRg3/
zRq+5ru8Wl57JQ+XX73yq9U1fZWG/d0crG3lCfbWJlEukYuofKhLcL/UpV11hj4Q4kKawHiK2/qa
dp6DIEN/mJkAXtBkubajF+b9yD+vAIPSkXyRIXjvPfVOxo4PysLkGdL6F6SzqJHfa4PFVzewODHM
dyGvAtrbiabDd+n7tBxF464Ng58wSZjuaJ8xhCf65lGHdwnVoE+OlnAHzrPMoi5si64axXcICqdq
5vC17rzpjHXiJSGvczCBuRbeXDEFGQcD4mXhqCvDJL65cAePa4bycNZglFj0W768sAl1YMv9gsHg
LKDMxw9HxR4NqPJ76atiRz+Gm7OC0j13GoqHjW0JYoMiBOFCgHMhQJHJXCKL4SXJi9iirZDUh45O
vqGe7/ulmjv9i+7tA6TmoGjmnhbTNl5YION7GkMSAhyWz8bqgqfLmGn8BtlN8hAQry1JJ0xRcweG
eprqTIGWJGGgq3QDn1DzcDz5O/u59arqPF4/uwYQrN+gMmfx8qiT5gYI4zKGnFU9BUt5tFe8HeV5
DiVUpmo1ej/3wwDwn9WPohYc+YrxaxigMo9Z02dkZwBoUb60y/QzmVqTAwDe4RV6uhy83pSdWNwF
cvK5b6ACEBiCKeDKTLY2OKva3W/TynI+8qmIIXoT2PdEzwgOeAzrkQN1jQOLMgCYXS4Y+CBmo2px
A97G7n1JOrVnTnreM52Pn/cQiYfwGmqXpx6cB/pe1w3+r2mcz/DRY4rXB0Y30NO7/ZyMurR8k6WI
wzlPGNatJBX5OspvnY/KbH3ZMJkzqgig/LR+Wmk4fqJa3KPpLY0QLAdJNQFl9qpjKauIUY9bSIcv
aGbnkH+lDK45p/DvOsDx5TJNTw4CUaE4OuvFzyQH2qn7Yk2CAfPcPvv+JE6eRTNnl++xiV87QRw2
FJ6gscewDCLuFb4BRaqZO6lmyuYOlJMyuP2wlknZGWqrETGcyGcIM+wzvxtRsX0V6jFuX2pj1se1
Sb+Ncp6K2Q223JHoUWuFE2XeBNMmj6Q3AXsk0SncU5cnafLWh6wpawtHvh1o8LTPInwaWqgBqn5D
gCA9ab1+Hlc0S2SJfosElQlY3jue+lXPUJGhprHFrmibiwApijmR9NJrtGTzb5jk0c3KBtA3ZBbE
RC+NJaWUw5i5LoKADoUkW80CJI327LypAMQwr8dTI2aeDx5KYFtDkmgac5cw4IP6cxQO4Znq4S7Y
xvs0xIXp+pHlDpbzCowTwnI++836fffvozXdX1M1XNLNRqWxXjHRGeM0dgXgV4RPoCUFTPwxIzk1
zE6+RTFsTc2HjEbqHq4AwBoP1K/rUnVNOdlLlrT0R5JNI7QA15xVGF1lOM/ZxMcNDN8OiLjmJ5R/
8IEg6ABdPVSdabhPYGYa+6am4SfY0DZPUbv3M5Jc/idFlmckAGA9iuEp8lr4J4Os5rAHtMSiIdfB
l/mjzmv6sxDQHmD9YSrsP90C3jfg7UnGpBrHOqdN9Jy48NFBozgP0g9yzqG18Y09NjVockfKxW49
Goa0zhMJ+g7i2K9Nl0AF6LPbUlpYGd578ApTyqdKmSnNTQsFtLbftyPj0PK3Hdi6l/Q/qJnXvI3A
anmmMnjLBaeIhSBj8RQo0H3h2sSFSGGZ+tq3p9q7SFuPmerCDoVD22UQjXgRTuqr2f/Ype2zRtKH
fWQQ5WTYZr0dv4Th9rptyZvU9ScVQldhZvlpqAeK3Q3TmW2v4KxPCBOkZ7LXYBG9HCGnNucKI3u6
GIsZ3BGpszAYYLFuMwzZ0WVrFKcZCn0ouMZU8R725RpsfgGZ9mEBEtXgLldgaGXF3Vw0IyvheACS
AsNNnHgdR/2AU37KugnBVAeNK6MFXpVsQKHJUN4C5F1aBqnY/ljn8Av2G8iRB18a29+wVi6j2zBe
u5Vms3PTBTXnbxg5K+Ip8kZWxKA8yu6ZgtPInx3K7JcZ5ZgiEy1k516CsHvpp6HOqN+Yoo3fEQrS
1gxFV6MMWkDxWxSmTaxfWnDwnvC/DDX3M8juF/DuICB0/3VEOE/RZc1ok7oLQgwQOGqQ/WaYKuu7
MIPLt0MvRMTD3bDv6+eaPwQxIGXe31FNfoI3epko8YHYE3RycXdf7+kOppc+hSZay3UdsQ6PJMSS
Iq9AWzrYKZetl+PZUWarNQH850a+nUYNr57HCpx60Pd5sq6ZabtLyGFE7WIM8jolsMd9xAi7Zinp
Ag4obA7gDxR41qT9l1GoZxIDRpyCp5WjHp/wmeOJJKdIJg9sAtxHVXzzdPiHG5e8bo6uKl7sFS45
oNCuPSUzHO8GLfeGFAJxfVDqdn5LVPO49Rj7yEmNA4qYqcWH3uB8+wproQH4XjLBvkdEh/dwVJ2D
9zcoBj1cPMoNnidiHNkSe8hVNshNoL8R2DF/We+8E1i7WtYMrPuSSW2CnPkRcmfMe2lhzyGSt6cn
j00DiHqh82mKPvPxuKRYC2na5XOtd1iW0ODkzDLOB0APkj4qD9meTaAmtvP0kFox5YAaOqhr4Q/A
5VtJgvBROqxeKQ9uIzJrgpJ7JEffa1hESa+TnAqsEpEIAVny9x6HwxSwcL/FkYeR0w4chdUOSgni
tkS96095FyMrYIU8N6TJRw04XkRUVejNMq+Jlgcsjq5B5QjYtkg78yAkUkYekENv+2337hu8vDVr
wuCVTdBAdriA7fqujdAXb0eiLepObI0BYMgmL03fqRvCVChKgijK+Cre7dzesYG9q7qFtI8WEYdt
gW4DorMCxmAeyAJAu49hQG6J7S+B+r2Kef/seag5/DDAKYcX0hhU3AOdTpNQ73ENnxCI1pNHfQIF
IC6DGfhnG5OxChw90c3F4AsAatiwK3QNp3GyXZQhFwZeq+8uJOz6vPUXxFFZAB4hJluecpTwyTCq
DAwX8omOn4xpzWnZgG1SBrWZNl8k6dK8ZwrEOH/RUv8i1P4K0YtEA+JUfhUl+/dlm6H19gkm/fpd
2PRTB+pi8ZDx6Re8BzHJjChW5x79nqCCh5GNLWyDC8Rq703M7jxHaBxEAnV9Gj/hH0bZ1GMBm1P+
5s/wevjMcvhtCKWmKPKM4m1lzEZvynxDiEpehma/BrsXlpjGEq0uaujmjvIEEcsawaM5bB4sejlg
7EieSKEK3Trs/j3Nd5+0uRpNm0dY3b0FzSUVO8DbZpW5jwo7Zho6MEWqS20W7LPTn/0GJBAdwrIN
+hgAOJR6UbuH47/hIhjivHbjYC+k5pWJv0FBxHDdgOPu+sCg2ny37tL67ZvyBPZXT91EOqZZij0W
ycQMbglHxYDpgLLAZkZ0yPUNCab/cSG5Dr+md4t2uBgJxHsCuDsO4Un4yOSg6d6wBBCKtF/4PXLw
JmsuOrCK+spWRCC1YL+Rd/yku0q34pcHLWDcYvD0JKyLNoqfkE5UmVxMCtbGwRMc/Atq+9deJac0
rr8wQvdyY+lniSIyJ1OtMwQ2nz3EKQgwkBwnT5gcM/xxRICu9jo/dy9sYTloOpgpCuXGKmnu92mD
KnRGPsSTLo8EMgzm7IcL+CAIj9gc3zu4/4XCOWlZlMCtmXmIXh77RLNt27mmuG716mOyqRSBvbqG
ZQhnaAtHdOR6W7NtpHHlLOmqqCdJvsZtc6pnVmoyINRG9U8W4gN7bfcCXrzPmwUQNNP9ra0tOe11
C/kkxIbUv+omehXwKE8bG+/06r2v64w91nxHRqTodHJWZrmf4ijn+z3WkMV6n+KAgZzuhs97Azo+
AhVo+qxeGF62nkOLENIGhNhbq5qn5Du4RfAnju/rb5QWrTe+xL1tEBPdoPiPjuRAarKRp6wABIc+
5DYBwtkJLiCqfMSbJBBLBycUGyV2vQhWEe7d1BABjIogm4KVrkMngMBZl6dqRxS4/o26anmQbH8Z
YS6fBWLY14GxYgT9b6f5PDN1F0ao5oVatjML3Bcybp/quXsE8OIXLW1/6SgCujEDL9njl1iMr1Eb
PfdzTmL7quLocQagaYch21BTJJu4RQn/ZAhmy4Kqvx3Cl2EqeJ2oUg41K+omubENXStCvLLHxiDq
bzW6G892kKq2WwxAvmvNr2Ba0bX4EivtcLHKnplnHv1jrhH1a5zkV5Wgl3AbOq7FvDvlBSBjQpOj
K38ydtblwsxn8Ghf6uCTR6Mmi5T3ezb7fdqkHcaijXKMng3E/4Cdd9reudPnxCUNXGrQNJP3YwMR
nSWIlmBmkJ8o2PK1A+1j5+ZtBA4MMzRBEw1/yyzd02wL2tPf4cIfEgXkTgfNj5awpxodZ6f0I5XR
b88bPqnjM3ur+UJBqQ8WC3nqdyAIA4BzuFN5ApIU1wRQgUzvQwaIvl2rJTJ/BNEGhCxRD9q/35ou
vJBeXzjK1FxOaV1NkgVV4m8fWFUF+22ttgnCGfR9dCBiA0OyO9jAewcJsU/ddUclOeKshDjYy7Az
C1R9JOMbj33q0CuQ0ccu3b96deDOAiUHAjuAnUaQa3TY7WWbXJrpWVcNYgOPjdT5kgw0qyNVxKYe
87TbAaAieSdQMqe8wSwdJvzcmrkSLvimdp9nSHmOJ67lFWh/e+5CHE+w+fOtpge4RHFDuVvfB0Sl
ET/mZapiCUUSvTkd0gkSAaLPH6HKhzUaX3kVgNJC4x2Eld9Fr2mMisZbfIqjFMQD0GCAq577KfTm
gbwBotUtcDkDtBJVuugMSdSoYo5/nfspLbz5BSQoKejQik+bf8VCREsxg7I61KczsrnflRm+sEmB
St7VHxFq3dx7FrS9BymIKy2nrmjNst2l7fSHaRvg4V0UnNQOjmEkPAGfDIEA6s2PDYdeXOpeRA+R
w0AY0/1pcJG7sbUpvCHskUHhiCY0QxHu2EOwgg4mfWxbjhYDx4dkCfGTk9K0KwVp1rx2wX6ezmLY
zEPnDLS0gGStPZAK45/9NboPLdenQPwmrRoKhgh9LnYIlUg/cHxuAtEWXqjVW496GnIzc1EIavpz
6Nu6cBESqQHYmGxY+qfdYzU6kO3z2gIGUkEHJpc48NN0KbHGpdko8Xt6RbBJIlPk6KKLrWdbMaTx
JxYO7a1rcBpB319hz+6I5MBo7nYbnUCQ/uyG7Q8NWeaayPiaaPEkZIC4iFt0pWs/RgaQAtXuk59T
DLAwSetXmZKHpLE/N2g/t1E5JOkomattBZc8T9gcwZZiucdRFOk09/cjaiQK6v8KJf5Hjzh8toSb
zdE4urs5HX71eyxKhCsUInPoCKI6jXNPi+fZC6J7yqHPQb6ueB+IEz7K2WxCv6zIX8B1JpduGdcH
32tfa+l1iPtuP0w/jneTBBudNloX0RYPRYLUOPF8/7Fd98u+HWIlznHwg4wYpEn8sAWIPaGKIz1C
mftOHrsxkScZ9qBugmQ7W2SQM7CyZbQCVen7aH/Z1SNODFBg+bV97qRf+lN4wTYxFrF/aXFewkVO
v6fGW+9w8/5Yx16feuVgZjAPnp13l/hLd0vSNwJP5DRzlPiJN7p7O8df1pCoR6YfJOz/CI1zxQZE
wGAnDDgFo1wVrKa0ncGnIHNBh0dATeZaixrrd0zvIM3OFUktwoH++Edi95dm71/03t4bR9987B48
sm8cHOtpXHFHE/SgzGzmRLtfo0FwEFTdl4MSvNbp78XBoASUnMW6A4KIln7zkQdpAImXeweS1XP2
JVLNE6Sj9YSlEOy/ST/Jxaur2KWfaybbPFRqfZ7X7lfH5dmgRyrYji1+5ep17XAwg8KUDNj8Q3KS
gjPyddGtW1x2PnvrqPocGGke6w0ghQA3b8nevDU1Og6fR89uRX4KXd0CE+xI/XXdVw2XoGr2r43j
N9NARHU6+WYD8gJeuQDt7KG22+tytTG5RwVhU9SGjQRU18nxuSf+ih5oOPaJ5YyzZvfLst4lBjqm
AMqU63SNwKUhxwVOrpxAYudJ0N5v636OYyCzqUbqu1OOlyKp0yIY3FnxuNJmRAxZrA9r6DAnx4f4
6gF5y/p6nDAE0XOGSXKn7zlsiZc5SjKWQAKnRzfZ8q1wDUi/FFHNfGjnX5GH99n2ulJLXxfUj+6n
AGrokrr3AedHcJu2Z1Krm2TjW7SSNFtr6CsDrZSHkO1I5vYcWfoUrzhkBvWdK8KgpzDyAi/vOary
VuKgH3JkF+IsAXkx+PXvWgVDCf7pHNhoh17HH2o3vKO5ak/IQVUJZT82HRK4MyqElGiLvukAZE6/
EHfoC++ghXF0HKIDXpQ8xPXTNJDozh/lC45kQbR2J5ie/fKYMvu92fp8mXegLl76dRyWH6pd2zsO
t7tgPdzOUPEKCYS7ZRgn+B4a4g6OOIFernDM0DiW41yf0pb6BTECPIzZLzi9A8dqLKj+1mj7nMTf
eeseugE5Ethv9hoAyc6wlYRcjlXC9jAnfkzPzQBbmsxz5W3NejFOS1DC6pP1uldt1zND1C+DsCiK
Bfx9P0Ce6e2h2zsAJGIGAM9r2PUUee/im4JU/bVdIvz2bHG808KAEw7Nw+Dr9YZgWIFoiM1akCnY
dscSyd67IVjnwnVqvrTjGBRht76svKEX/tkI7hA3B6m6kuFWY5BUCH5bLFRe+Lz3rKQ7+8IFzojZ
ugn8EELhOPpFncLQh3Pjd+8oG1xh0k7lYUKe+VjPRQe5GXEhVCAaacysT4YX7q0o7nFCAyh1O8HW
j0U2Kf5HE0lAvsZ7McIkuC5J85RwsZbpEkBs7HEAh3h2Q0QfHdDiXLrkJR6wG7DOPURoCLFo23yJ
kuSK47ze5YpCfdvAhtdh2Hzl5nGyv2vU5s8ulOwBZ8WU8oAdHaCHnfsyt6HFcHtWyfYJYbfxDKQ8
xuERZH60fvBz2HdRdtx7nC3SDaj477wA2/MiTHs/an6moyz8aB1fJxwKEzTAjVcZPErBT1OY3IkF
h6ZY9ou3P9aEXwYfs0lHIylx4lCZqOiM9GWb22CNTnsopwwrLYr/fkgAq8dlG3FWGNWnRRTN4pb6
QWW/9k7/lhMO7ViMyMVEkJBW8g9Ch2s8lHaf1H3fJjj9gthT4oLxNHlYXvQEUHkAoe1tbeXiBE1R
jdJ7BWa14QCOEMvFAIIm9xwORVhUCkW6A4i/ri+qxvJjthpBjg0h/BmcREean8ne89wsQVjo3t1z
b4YMvzNeIXN1F9OmrfptuLOW2yxF4wB7Y5uKvfEuQtvlFnB3sjbmd3Z7m+Q8X3zURjmOpCk32vp3
HLh7PgzQ9bSyTaGj1ODAGK9FS4rjJJLd+w7JOLqug3umK98RZ3I/UW14AOd/ACRErHU9XCEk0xFS
RshWyBUxwejEox6b3x4Mz+Sob6gBzzHjtAC99skDhVxe79jw+oWIx612CTQGcxqjMuT0DG/tvZ+M
KpFS6ZGT9yCJof0IahxOwlLkOufoskZwgvHn50pL8dLN7sktfHm0HkSKKMHtRCj8J+zK+yQW/S+g
tRf0eNjMmnJv8SlQ4Mwv+97e+XrG6UBx8rOfAQHYFCCar5qHOLLY+xyIugZgeM8J6PUQkXj0VPDa
zCOlE25fgCnNx/upw98MsVbMflpAJMBJCDjE4SlsIZ0knUdKMabdean1Ga47TOMQqrbc6gE6z1x4
gfzGevkYq0EVczjBfOn/nb3zWnIc2bLsF+EaHModr1SgDh2RmS+wVAWtNb6+F5B1J6urem7bvM8L
jGQwmSQBujh773Wu6SiSF6mfZ6Jx1/WgaXF2xU3HzqI3iK5wLQBaI9YlGlTJJN1ZLhWCNVtYF2zm
o8yIUI5UcYH5tTVSUAiydL5EhUS7DWfzkbAqoya6Iq4BlIim0i/taH8K2vzipmG/i8PgIbfj7CNL
Odct4nvuROQHWhsfyaJ0CvQqo3eMtyXMOj3USIQkA1hwTa5KGJlxB1I0yS+d45B2qV7NbpL7pgQA
RaUu61z83RS9lG14mAbN7dBDd4oGbYv7RBJRS8bHBIukObbT1i7GB0fB9Eoa7TC75rCvWAayiPs5
5jO6JXXMgSTP3nRRD5ySFKpy7GJfitnfhxMLlJoKkSWGC76U2XPzzAuMPr4HmnpO9Iyq9Yz7nDmQ
wl2LlXFyWtw9Yz8cwCo0pLohsyTTvnOMk9v41X096DLeR5G9720zOlmlBUbDDHWvJFjKTrS28IXF
9UfIisqZ+tzTfao4VWhuulz5905vzMcx7YxriME5IdC1MfuQ/alPbk/J+TTbpns1M7YCeV4/Bj3p
q9E5Fw5rp7FFAZmCo8pzcGD4CaZgvrQxgcgKI6oRRoGH0o77Xk+/0gih2mdpmaDtBNPOB020M4b4
o0DYnNJE31e9cR1HBqairE7ae2zh3Si1rD9Qdx6OUcPkbpg+P7K5JygnRpS30n8MRlbeAZEgZOh+
fjbTVm3FbF6DLpEvbjZ/Vxu3M6z30mRZW2pAu8oBDEuXXeNWnTtAQ8pMXC9yMrhpkXyEkbOtDVXt
SQuQqa9S7WiP5R9mEv3AM6sOle40e4g/1t6OJkkFxeInsFDEZq6mwrC/pQtfbFhIYzn2Mx30WFNj
RckDeVKJ8zmPIqpLrXvrsjl4iREe4zzbsixmZEzfKtEMd8xfBpgIww4eUELY0eXqxN6fWYaBHxl2
X0Os2zKRUCwEnFYsBLVmQakZnPRmoaulPYJaVPNPukAdDBBsLSi2xbVO+W7hszULqS0H2cYsBnHH
mdhtNpdgNg7+QncDXRTu6oX4Vra1xaJulwJA9bRJpgdyMrxTi+pbNp2QARGrWR5oKLuHGqbcwpYD
RGQd9YU3p035Z0e9mgJpSAdIV6Q2ek1OdYO6uhufbDPPvpCPZ7dNDchtp2e2/P6pjVFjcOBuYRUZ
29Kv62c8w+yVmhPVlmAnCBpQqLDPw0LOi5Aj2CPD0lupegtfL06fCnB7w8LdCxcCn7uw+MwBKt84
semF0pcpEsaOgNsX69NOpO1nJ1HaUbdZP3SR9lDZQ0umkHF3ziib6QqehFWGr70zyK0q5ydrbADO
kKs95aBJwHM0LN1m94It3D8uJe+xjCMvaq0f7sTePnXzYz8Uwsut+oxZbTrHuXhPRJwe2MBPZ3c5
rLcsvZvI7IY1Lke9J0zqI5iKsdmtsM/1sLoxsCb0M0ixERE6xGNUm3H2pz2fHQeCT1SwYA3ZT+EO
y1sQGVSj0YX40/r39dCMVXBoNfXGW0fyXYMQLumNgy+ax3BJSawPBZSjK3Cfx3hxtUUWxqFUFkDk
ZkQqxgwK8Ul7YNW5nwsX+FC4pNE54CnEABLbOvswkx3fEpChwk3Sdzm8py0fWi3us1yLX2XdtYe4
d+ZfD7muGLb/3yw9rRBbUzjiL87cf5il7z//3YjnF2r4L//oT7O0FP/CR2EAmLboeuIo+Rt+K91/
STZ/uoOdHwbt6qT+NwLX/hdGaJCIugNuTjkS9++fCFzouJbr0v4BDN3icuYF/x/s0oKP89/t0ky9
lrTpJ6HbrnKcv9mlRe9Uva4HWHOxnT30eto++5RKke2ZceHjzSzKtpNrMeb5f9jO4rVLB7X7y5f2
P9iZBT13/vEuFO5wvia+ixXR/Vczcw9OZK6UyE85pqNDafsv5NhvMyTbuz0ThJ2y+lY7crvwGZ1A
aPvAbsmmlqEXgl1kwVXXm//8lgyA539/SxaoYUPqEuO6uZjm//qWas00ZKmwpBkTW+4kJWGhdzit
01T+QNjQH1O8jVXREG5iAQ9ZvMCKBiRXKGOT29qzn6PCdfnQeaa9KKYp84Kkqgrcx7C3UteoxpgI
6pJiEVUJn1C2rI/a0BwHQxDODcZfFHAiBv+zM35pUvH3T0SXNq42xQWlhPU3x3gFoGwk2ojxwJ31
iylHcI9hUe+BeuEBc62j4dcRha7ROIqS9T1xc0IaTtGWV0gMr6wsUasN9eEburv/z9+24Ffwj/fG
hU7iEdc+CcnF7f4X137btHE9KJmREhuQppwdmd8UBc6hlqG7FLfho24ns/psux3JOtsg3jNUYBnC
EQhDMj9k2kOA8+5/e1//uDAJM+g678pyXJ0TtXynf3lfsa5RNWlq92jh2mtzzHI6hhZbY5UPKfra
2i3OjNbdzyIHlgNMocyGYsG5MMHZs7jhlf1fLkx7OU1/QVaDtbMRMhXxC5dzSYXrv7+lqYHxF/hj
fzRjMRwI0GsXp84okSrt5uLmfEn9W2KYwROKRvwKO3c/2WO4nS0nOmRLCVX3y/GeW4XcMMMS2BpT
C8t2wIQ76x81GAbZ+/VtNtMZm4oG7iqxXoGkiKvT62cLzYHqc30T40Os4NSNGlWouaRsFi1yghpx
NfnTN7r0EeLT3BEmbnG1mmVXUjYsTYrPtFU0yGCCRyGPezS15g71FERGUU/3Gor0NP2Bh4yleuh0
u1GW/U5aOZjcDoII6vzCGkPmH/Kh302Gev3PV6JB5uSfXzCtEhiuAY27umH97QvOMzCJcdZipx+I
yxlZcTcDH9qz616M2KxPcbVUxCrVP47+eB8J9F1m/P6PcZg/ah2qhgMYZ5cDUry4gIvqTE6HqeIL
mrofQ1jw2afKvyT+7CO7yu9ltSxoosnl+zWwTFrDzpFa+dlvQUuEClvmaDRe4RvyDFvqMVHGqzuF
/SlspH7Xag7rrcQNAtY33WPvOtXWDCdnT3k+fFgPaejeha8KgMzCZ59TXKBQPnMaO2gBCMskCMRr
b+XTUwh9eyOhTbWZ8PRkFq9z022Tpg4f3LisKEvowFnJmO+aYOcYBShNgMNeqdv1VogyYCsHmI40
fn4q8/hkocXfWreENGx/w6ORU0sSwc1IQ/0wz116YoLb6U4XI+0SR9ONOjmGU2NdHTSf+JqIor06
infPQguKWYSX2QiCpyz+mCjUHZnaMIOIebrkdS/uORIq+NS7I/VHZVcalT8ULEGh6jqEFeBOG24P
S7uF9FGKE735FuNQ1mNBo9QqVDdBbMBL2UUQgNqZlWNojddmoVtknXlEuP+a9/2bKgtFMp5zhB5f
L5s+sZND0xJ21D/boSvOQUWkcxzYrsUtSfZMuwdL7E7i9bgyq57cSkZPJHQvWZuZ11Ak0ZOv9dGT
joMTT3F1N+ui8jStEi9dLn1GZkUVfbQW2mFwtcFB3WF+TvdB42oxLLA+XQr8QeLOxr5aPbkOxV08
arrXlUj2bZBfGyTz3eR2DaZba+sm9niepBq25sQsH8NxoD6IvOWMaXy1lgMVXvPoD+E9ocBwcAVW
kRDK4wNYnud4yIGY2sCjRz0MWF3ix5s7NLvcqdNTH5rzY5GTxfTJz1O5jEjudV/HupoIO2jjY99m
74CLLtADzOMsRvPZ0ivtIYKIvd4zLf01xwB5dkThPkxTzp6/cc+kaE5d4MqH9WATyT25CkfEend2
c/XrD4nN52j7Qe3Xx8I4GiQj1OhlRjFf1yfTgC7a2SoHPZdF6kB+sN9SVQie6uWQkkQ48SMBA73c
nSoG09oMx5tVO976kAV6n7g20RkzG7Y6FlKKt0nwkuSh9IIEPBIDjIY5kIMO9SdMp/muL88Ild4d
U7WoXSVhY9N5XA8tedozVo7v672MBNudj7cbWTiiTiPK9mBQXtbD2MP7mGV+QAWDcNct1UQtZr8u
W2tfI+GTE6/KRxg+7cYe3fYF7WTPBDtfNeTluDPddxHpEpxQM7yYRU9LgADjZiaPxBumY2fHLW5E
quBU6WIqPI12JxwDs3s2iu3oV+VnhW8vcn7gFYve2omLmP0UZhb7XZB9wWwBEkZYWEq7CtImLIDv
adG5j7UCG0PYJjP7RyhOfje9d057sRwqq2y0jg7m3DwP+iPhzhq3lk253k0vqGankd/FXmsQueho
cLLTReYcCD1FmX3tah9GhqxrCpIpBGU5E7ZQNfQpSkhemiXzIRj0EcxqAleujP4wGNoObjlYjFyd
2qUD4wS1CWcrPJwT6TYkoZ5hVXkK0+xLa3bhAee1ccywb1IoVvdCa8Od5pPN0Qmf49+0tnDb38gO
s9+fmurRCfMn4Liv/ggtcQggteI48M+uKBAoUjfc+yq4pSGlp/XbTK1ZO81Uq4VNeKRMcHFF8Yfd
de0jeKVdXKGOr+MTWHPzdeJarptPStfKJ2aqe2bOwwXrVb4VanyRzhB5nX0ZWUR4M5vjZenu4Jgf
SWcP4xcLz8wBjtG9ww+87QYGCYjRO2sGedaUbP+teD6GSiEjYQ+D1gUzKJ1fnCCwrlGAjyjPQTYl
OSnocXBBtkQaPDyQJU29dUN4ppy/RxVEaCaBfARWjplU9+W+mhINRVQebXo/bTTqAx1LYegPxOQs
BRuUjzYdZoS33RgFODXCnB2wJr6BRq5Zr3Z7otfZdsjp5UBFmZxw1IaA4gAghGq4WgHVyny+C6rh
eRFrH/N8nFximsgB0xHkQ0IQsLzPncoPbMhST9K74YC5mxwejPyk/2BTz3Jl9F91dt0L0fkloZxm
dSgzXI7ae0DJh1gWJY+ulzswZ/Ojqp5qe7F3NYu+Vo4l/70xgw5TTKz9fFFjnZzCaVwmApE+6Jly
zkDBbhG+2sAPh1NSZTZRtowVeMDMOpWFew2XdUBGvqFlh4+B3D7PDdLm4rwrvuug8HYQe+Oj2ZW3
KjWKu+7+DAdCQL5vfmJRY5Ntqn9GcUGVVUd711r3QXSmPNvTXNMHILP3QRoPqOXm+OxYs7jk0mI6
Vi0JACORnt6O9WPdkZ7vc8ciEKDKz5EM3/tkIMvYYEAfrBI/a5ppW0eYJjmbANuAjw+2Lj3VpJh4
oj456ZVzhw8mSxQDuEYEVBqYVfiRRZwVWGkJepXFqXIR1VtZqB2AKbwI0q9P65vX2qB5Kjv3VgSl
BjsqiiAGFPq27SL95maJNwewo0P3te+rmmGgx+jZjsz+ygrBM8Sfq3DSbm3SbCw+2aTV7YMVhw2N
A6LsMobkdt248w8Fa9Sq60EKmNUD9oL6ODaHptHKU9GX/bEff9Z2XtyGQsEf9es/ylmZaFlM4DEm
l2yuTiKutIMiYXdMC9M8M6nle4uTB1m9idiq5tUmxI65a9CMYc2PH0Zf4vOY+Ah0dsl2iVZoJ0Lu
/Gh4jdbHG5LnovK4gk5mB9IZJrfJ/haItYmLH4atDV4eewHjinsYUuea5ciRfqkhjoE7mGs72XWN
3HOZGDvAZVHs/EytaH6E2mpEUp4MKOBejWEgtSZKtWWHKTxSsRdRq0Aujdlq9elrN+zIFCqEtbq6
4FqRRWi+1p3AsYHfbuyKD6y25aGN3FecfTWOKLJgA01TeDvw69y8Pii8o1AO4GjZAW6nScbPdZfx
5ibza99r83ZeEOVCwzUR4j9FFunLSxrx/6T2krDuEqamNr47jWRtalKK1cIRuvxyFy1gvDKz8BX3
ChgOc1QPru0F690p0VwinoNzI9Y9XIgiYQKcHP/GMtXYSSPJPonQf9SGuP9pyuZE7QEqbTluDQvO
XJ3lzsVQrk0suev2em+cR7Zx6yPRMDgXZaTTBntiso/TqCTUujyXhC3/qisvNRERDMKS7E0eDde6
C8pdh0EVwGo7XBw5BTC22SZZNcFnUMg/iNmnh2Eo9UNkZ19qNmSXPoiC63prPciQqvGgS9TSoNCW
eKulUeTNKBX31nl9ShMlZ/CPmjfO7h+yxQjd69Nds2OTALVj/DrkKWev6iuftjcSwBnbLxD6G5o2
6EX6oObos17F00HT74It3ZNVIV84zqNmM/sUfvmsp4Z9pFa/CHkT9p7lsY687TaAG+01pamxlNYW
NldYP2NU3qq2rR7Xez7E1TPofTIGyx+Dow3g6MBlnO8qJ4v2dG8r91wySN2OYT5NCcI3iEQ4IFB/
NjXVllNlYuQYHTHe9aG9dnpAgJT/g2njWQoVnIl5ZUfL4u3Utaiuyk3ehD/Iq2jVSVmD3Fl6GZCs
DMVzmwj9OXTE1mp4g37rWodi0NmBGcGe0tSwMbrl5wOM2sADw3ajuMI9xWyMMox5RnsQjUv6fCbw
PcwFLPn1viwtfSMtNAkFkD9mg3TRpkULzlLI+hTRznj2n+GX1N5sjupSLrpQz8KuG8b5vB4gW+Ap
+X0/RL7k9zbOiBYjI283OT8j0Ux7RxwdWYXlprKfFgX4LPkRXViX9wT4Q3qxlNBLxjq+yDCovbGp
7gbK6sGI7E+aDt8nlXpOsGI4jbkDSC5S6b4LsisZzE914Xzza52wS1ofdRdbYZZF157IOyc2eNKH
+O7OaC0125HWeGWFd6Rv0X2MeKuTIDaaZpjsBjO9tswCysZwFk/jlwrv9XZxFmt4l8WMlT+Oo1cn
Z+tVmyeTNVrvw0QikE3vA/ID9mx9xX96HFT/phFd3Pbz50x35p0DzGsbvIYl/QX6Ni68fFziAIpo
x9BMW4QeOKLtE4uTj3CZYVJr8Cbg/bqBOao6GiI+BenJqMPHJHfIwKFQ6wb5VZETjfYHeGR0Gbtq
Fq2LZLNrAPDqjf616J5Z52PwI+EHwotVjailOMUmOoqNVbi3rMRLe00c6bGRbyqBfVcvauSNDjOQ
7A4IuF9HTLUbXaoPA47YCR0TPi8U0iDFMkJgZOqJoFFTgnHEcLkeMpt+FvCGROz+bGY+Z9w1XoUt
UWBg3FuW/eREIw7yOsFyIMiB4bWhiRnh4l5hIjM1DTuBcYwd7VkzQxj9VS/3IIm+jW7HIn4p79Av
AY/1O9Yfbe87mIGrZnR3zjRjq6vJE9OBBT2bfE8ECGFTZOIPn6+6HPx8N2vM25pgIdAm1dfkMx7c
7JHOW9U2qMbssFSQ83JufzBwPDAMhZvSNNwHRQeFDYCy6oid8I/BHq2tH9vonKNrvweOeXcXJGLU
oh4HDpjnNMSb7Ibmm+OWn4h2pOeoZAtsuajroTvEV4MuXU1VyqdELquvvP4S5UX5wSm5aan/Xlc9
Due6+up0eMlSp5q9ZrAXSnzq460mimUzhrBpT/Bqi3GjUpOCmTTDO5nsXRsZ9b1N4JU2rfbeM/zk
Ebv2eOrVviyZvpRf1ih55sLu9XE+pprrzfqzO9+7Mio8GEHlUwTE0q5HyEaJs7EcKdmUO4bXA7gs
Cz+79mlpsFl600WrX8mIlDsu4Ya9UMWXaNQXTDn1paytdGendbUVNNI5uXb7JadwtBkUgGq4DwfG
PcYvW38wUyEfQwrUuebAATr11qR/LfWhwjAmrUtMVvEY6/mXirWUl/TqSZ+XXg7kABMb2qoSKMRp
79qHZOjbffo6UFQ+QgGm9Rb2woeiil6khT8WwgChT7ffxjb1JJL0ck+Maa9ivLSS1MnFSvj1n+QI
g170st2t80agGW/uZJsnFgp0lwuGXdLw7lMrflLO4L8VcX4A2PMuMQEg78Kz16euolBdA+uN4nwn
huRJaC7j1ghiTBCLFsSPo4ViDsXM33Zc07Alqoe+aO6JlpW4avk7plZ827rvsy2qjkNDxxr62ik4
maehBfSqFTPe3AV7B+iEeTNDh/Pl/KZsSFs2pWsizstNWJlE2RvoSlFbfiHx4W9G/bXI3YOWQAdl
FFLi/IukXrKnLKEYpNU3NaffYgoU55k1YL7pDVvBUuA+INrNGEbhyVlIauWKKVsO6931QLcxOGP/
1z/7C6Ts97MH6TYHgB0vysg9UQ7bqnc+y6TC5kCKzNk7mgWROU+OdPBwj/XyBCpT57lQMbMJxFWX
VnMA2KrzeujjSRymHyF7cFPfjizWrn7aRbRIwIDpPHQlak0X0XjJL6+JC1E9z0xsVGX2dcpGImdm
o7js0TaJwTYZBGf2umovk1qDs4KZnyY687NfLaQr7IoHMQRP0qsbP3uJZP9Wk3oCCQe5Trdh29EW
aDPWtXGZBLlAr3QH+dLVyCpurz6g9BWvLlGb11mWUMhHTO00RCic5IzDcrqHE/ZYW2rovUVJvj0V
fDUppJxQPwatVnLiOioZwLRmywcJO7eZsaTqszM9KjcUV60XWvbkONDPbjH/4GRLhmzNPllDToTJ
iGnEAbXMGFr3PmC/8VLSNmwUt3E0MxvXTcEOcMIEWijKuimVlS4NSInHzU0BzbpUXe65XMk7KAgu
z4ooEI0heP5mT2uy5BNOivoCUYThMmpyMjFzdU3S/G6KQnsvXTUcAOqoU9oG/ZO7BLWRH9rv9EbC
tkaybW6tFynDwuMnkB99YMDvRe5f8jzWvq5pWkuJ/g7HO70zRbNRcnsyU1H4FYn6jV3XFj+f9bkP
wifHj+RP8ui7vq23BmMMlAKzp09HXAGkno6V1TjfstxUbL0IKUidQnrahc9wgqgMdhR52VBLCMRN
cjK0wdzJzJqPHV4sbwZys5tMwgaz1jaU5uZdgZvM06vRo8TRnGkpRz+8sHPuQRWk1AMLzBBOh1W7
1kBaNK5FqBE7f9UATYmdk4PRYxPI/CERvXil2IaFbQHJZO50sRfSg1mEL3Xrd/vlnsTGue0ySA+t
YQpCGnD4amsBHU/5a8geYRt37IKDOqPvheoLz9LX5hHxDsSKBiv7NsW2vMV1wTwEC6FWzXSi+8/Y
tncSdGIEaBfZunEpzZIvxhWY3OJRO9RlL29Dnd1UnEdXkbpYCvTxgjpZnBgzYXfG3ZOROV8TWluE
VkrLTSq+j7HeaFsjZJIS4+K/6567hsm4CfCojWr+0WDNPVo+eVuN4uoG3So/0CgpONb03otruMxy
jJqbqZJhF9OawMGtuMEAWB+7bvochmSx6eIhCBpTlnJt00M2cp6F/rUyIbbkBT5i4nKfnDIpsauF
JiQRsphE/Q6dAczCH3F2J8H8Hk3gLYxpeOFsTScnd9kDJf18yI0OtJ6aMLfLzvCSQJ8PgguMISLd
gh/YQqo3j03B80Oz/nBbCW0aGamadDokpu2VMqd9HcVn2WUY2Zr6KZzx6OZO0N60DBqfxZRWD83o
2dPnyR3ubu7q14A+ATZf73mK8k/prIZL7ziXGKTKPZ+GjwAm7WNX+Vd6z/ALHBw8GCOSTTI5+P1T
bZsYDlGcoHmYKW0HEsXGGrroMBdVeGmj7nl2Eirp9o/KHPe5bRDbCjQW21jZ9o2ZLzt1gPaVplgf
4y8diEU7jk3WZ2i/68MUXmaASAAqx+LYHyFORV5G/PIWYuPapgGVNG2+DZWyPXOqzZ1eluF+rRw0
JGZ3oJiIVQaARCRGGdySHfTZShynhK/Dsiws1Up+rt+wa2Zgnh4mo6/PU5+80Fs2gi9eGpeEjp9O
Zen7caLFXhKWxc3XtsJlF0ly0DlqVkTKh40n/WK2WPJ0b27Y/lMqLj8Y7VmF6/GBFqf5l3Y+TVF0
7sgM3x0NrZlFUkPXk9rXHyIa8gAcaMfHkKgrccpWu8a1xosaweOAkZZxfr4pyxeAS0lXCDYh+wBV
YuvMfH8sbJ1LWKgOcpT7NpBQ9Co6cGxFnZtvkjwkA8+SgWrprgvlqkdRiY3L6Mc/MaM6hzKNtTP8
9GhUoOwn/VPXMsPKfM69UHCKiWUKr6znEDpGOG1B7e5phjA9YcI3PeyV5XbQ9f7u4KYqwQD5cWtd
CQDAWR6Ld0vE4dVuaCtKp1oX9qNvApRpYJBP8AMUL7GL1AjDx4x9Tw+Xbp7bfpRHnIbZpWnDamO7
EwFf1ox+S+Eo6Y3WY4db3WxNJyQfUjW1C3GLQuddz6zuyFj1jlRBHiunnwNkX5YWAkwkLXkb6ksG
Vx9dCLCiTgQjxnaI9swOWotoklA48YW3NmmxFh4voMjes6LpKlhQXM3lEBmMyHXQkfNmRVjqqtp0
yFJnGFQ3GDHidchS2OuxFu206kIlNbsEJvbzZtD+SH24BQ3AkFfTUv2DRg84W33W4da9NlrtvM4U
/dshgf3Sw11NRX21O/8oBzq3QSv2z3wjM3W66JX8sH2nAQt6Hi0KabeaZZcstaAgB6ki8hdY2wrs
02XUaCCRZ+NNi1nyhTR836W20407I4h+0uiZthQLxMrRU3VyW3qkFSgHIobUIZOGNAcTO+VWg5v1
gkGKEtp3+pQsNvh+xzNvcKTdLKoAGSpxGGm6dUxlPFlbQwv6E9i1TT2AFz+WXVPt/N4eNwVeCkgy
zC+zAZ6CGbEc7qGtxCFOEeL7vH0zzGg45oNPM8EhR2IikD/cAvLWLkNy0siHuqqbB3rANg/rsJPy
C8aHkhzl+IBoyVq9alV+l4tMbY14he3xwQjs8KhiRvg4x9RDx5LkIVxu4VX+mQBOw7c2OMcBeokw
3H7X1ymP+fnNKfrmasU062AZe6kdMj4lWWp6kGbsFEL4ZbVkB+rCmKpTpklL1/ea5cfM3IFzG9ox
Pg6ZfoNNhvEuzwjuJeGp0mkTzLhHU0tXOBRjs8ZLyVmFEkSBrjL3pRPRDeaiTvZ1znfY3ejsOItH
YAL0Vsk6ml3yRW6bqMo9qy7Av+npl0EY4S4Z3EuZ2/TQciz57gLGZb1/lroZvNatuBBSmuhm3OEl
jWVHnx/1fQqtmuBbMey10LiE6EafQQntZofgUs2S9C7KwL9ZI1jayu73FgWUc89ST8hCfCPicpij
DPWARSjxNSqhnQZBeDKo7Hi9SdAhqxr3Nc5dz8V6ObB2vY4p9YQeSpIQdfVQ6YRg6EudJEb5dez1
n3bQfSdxUBx9t5leS8rTlBZeo9KMjkNLcWm9HtYrw9dLz2LJsQfHUOyMLKNTWUConoubK75J3mAI
6FtFOWOxq9ZPOTvTKTT8jQ69CtM1iaHR/tKHZEEF88YGMb6+BrF4RQCHr5+j5/Ts3YA18n+kyJ20
bWwAdmXWqaIHxiYe4dvQqGR8z137J3h/HkpT3WOdabzNHavWfDZmbx2EzQJVKVKs6eyx/U7X0OiW
1Y3uTX0FwmtJhNaxoXmdJm2abcr3sCja11x3rVtoGu9J9eSg/784iR29umSnSDxFwgtjF5uAq9dn
a4ATR1mAm+t9cyG2r7fmCcrlejecLGxWEVCCzG6ZEqLYPZkrpfo3/zHPhw9R460fsWCshPOOeGX6
C6b862aCrH0aphvF5j/h5itKeWWd/+I+rxxokFA0grGh5q3GTmzZ9ItBCF1asq+388iJiFYTBcei
kJ58msWe80H8eXBVBMfJqS6irfRTY3Y/koXTFq8U8JUv2C7NB9ZbIilocuE6H79Iyj1Fs/OvmyvX
fOWcV5LRKGzIVaIr/2lMXS2q693fB1uG0b5K0GqjhTq+vsD6gr9e6v88VlvujhxRcczYgOGOTVJ/
b4/D+/o0IC88tr5AAmqMrkYLav1vL0h80t1jZnyvqJHicx/Aha8w9V/3lweDELbdgCmDiAWgbIA/
+fY3ZXy99fuuH8KZ68h0/e3x9ev/22O/7/7+9+TGMOau/PL1wRRGJ7UDSGLrK6we3V9nbr2vaSWn
Erv8mYtfR7iMrLNv1dY5HUKyDa2dYchwE28YlEvp8GV9gmaBW2jK0yjJRl5cAXtnfV0551wd682V
bbz+Zb0lQkXYNW6//35ofVwtTPX1VuOqxptkAa7u3y+3Pv7rNYuRwp9V4p/Llt5WVPDac7z0oFpv
rYf1D13EDjxNyP1H5QstMyfIliCv6GACRGehxaZVhs2YnjYGRIXTeprDFdz9+7SmyaFfflTrzwno
PXzJ5bAyVS1nSlBJonAPT2Q8V2U+ng3K8xT1uPv7sD6WhTM7Q42qedL6dF1Os2K/fpAg5keyHiZZ
B/sgqWmwOKv8zY17rE74BVIaPC0sJjid+JpC4sFwsqQDbmSKKPe5OvQ70l+wh3FsqVdNdXR69x0v
zvKRKZrGLVVFe6rwTeT5s5lQgoUaPCHlbyida6ByBLaDCTCMNC6k6HeRoKHuxA6P5mz9GyDQB2Lp
ZAGm5Idy2e8ghL85IEPMrF2URX7TWl58KLDxfU7jx9wHx9GY5s3ictvgArslQYX7yB7fjcp+IPcR
XAMroK3IUmyOfFpKOuFZ8gY3w0ZOzTdqcWjlCKMbDGBJ6XNmeEE8GZsGnMO+BbuTTZVFdbPd07wA
Whkr7ZMPEMO3YGqa3Q0yIb07W2grTvygS/diTY1PHv3StxUaaTft7Kb7sNL6kYqZ1/lvQg/opDOp
76X9AVYTpE/rnpog+c5ovUME5PMEkRdrCr9WNX2fZ9R7K+N0I8wqkkKboLTfjEF+1XRPJ1CxHWX7
XbXoLJMrCX4J9AK/gb6fTSg4ocFmgWk8gvwQ2jS/jbrEonGZvu+oAd3oQf2livDc/xd357HktrJl
0V/p6DluIOEx6AlJ0BXLG5U0Qahk4BPefn2vROneuk/vdXe8aU8QIFikRNjMc/Zee+wJiRHGdCoR
W6R0bgZ8E04Y3iUe/cRoZigvrXDjVi6kz52Z42Ogm0NBxvOM/UgB1erwYaBHWZi6iQ6pg/eYE18n
TPZcy0zsjEX+RHIVxiM8tAoaQ//cB9bgHAyfaZZZMMSvGpJahvAekJIkLScg3psghB5fO+OaXWdu
B+a0OfFKO4ZfNAIdmoOmOISIbSC11D0dK8Wpx3fmN+bj3Bk+GNWO/K0le6BEdc1vbzfVnKAoTphX
udj0p4ZUSZB5JA068oWr86fodt1CnTRtaXAzwD9ZESeXEMYxXCx6GGZ8WIakDpxef2MC0XLJGqLB
sowblPEhTCAKXNM+7KpPc4efoyqTt6TCy4gmeodCMgxwOMLbKcTD7NrfQwer43iuMjyGTcc+7hvd
CEJ8KzRRivDQTBYwVXzROsqdva7VsIDibno2MEPtJ02bA0bJxkHGUt81dTnAqYSVYpEp9zTNwBTA
nJCcTNStVxT20yJFe09XHZcl04Z1U0QCUtOP4kGXs8ZTyPaDtl4+G/hMr4sFxyuBw8U2tSgXLJHh
nnBaumSmxTUd9FDf01dE0GmHTxPq4hMMRthrteQCNROX4oEtkPvgPgr5Ba1VyXvLkctjHFe7siFy
VpuJF6OGgx0HjR+6FvRKpCM4VCba4QmjVQqyLn3mQTE8rYuOcJ2p1R/T8kKY7PKY1ub32sP7JZxw
fHLJB92lesSjcPmRJ0l/xkac3CWmhikcwGUVGtyrcv/ouou6TLTkIYrdM5y/S0lj1hvs4apebHoE
XU+4kftgdqb7MIlkP+fLcKf3xmMtm28xWaS8Bddhmk1561h4NUddjCdPZCZ3jQaxTSkwYBYNFFG/
ORAYbd7g3jkMpeyuEH5/pcxMPh5lROp+5BLm0sJ1n74UVQoRQI5NEAIRBef9hNCjI80CTITwfIZO
FcPCXL+uHc+6to3ZupYGcsUJXcPe0WaHKzm1CcJy8HrDO4PTLy6WsO7rYaC75ICBo1xFQoP2iXxe
59rsvMuE7grib53siiKeAFWJagdwWKnVizhAH/5jzg2g7NT2OsrzhNQUz854NS+t/2gDyIzt7FMh
5vEC07q6TjXxsKpu6oaqZFJCOFma4+Dwz//vymKhHAP/INwG02u7EB5cA8698bvVYhmM1E9cszpm
wsuO40DTuyvwvqIZfPYQLT5OBZjQZgHcp8Qdk9Ml/8d/wfgnt4fnedxQdWELnUag+Zuc3Q/jjsS8
rjoWGnKnsDdu3Yg7gDbGcJtT73NuMD5HEFABlhviG8vHj2vgn9TIkdm2tVmgjIviKyU2Jc23uB28
6KmjuXxiuqrfKBXoWo3633ecoQTXv+04z9Wx9Dvo8IlT+02QjZshN9NyYsf55LvltvBO0RDC412Q
vcOmONgqu2waxGkA63tg2pSRrHeE3vqWjPMlbC3gB5hFvfjNMfSXkmIOxR/7BwIV2+L+xRCYasxd
W9rJpsBAev4//v//ZG5gr/sGLgLPBwNvr4Lzv5kI5jbFMyOckludZOhuacATu5YfYZPIiqD6hCoD
w3bUwsPK3dfBSbg9WIS1+11QGqUVoO2/jN6bnaUE2Djeq68qIPBKPnPl3aVTVR2AJwJaLWI43Sn4
nA6w+Poj/q1AjJuvQ/ej/j3kAgPKtz8jNP5/ZmaALxS4MP7nzIzHErzQf+y+ZmVHkMOHFezXB39Z
wXznD4s2ikM4Jk4Szga+c/zRdv/1n5rQrT94+uN/sX2oCo7ymXxYwXym9Z6L8V24YAI5+/+0ghl/
WNinHRfTDHcUwaf+HSuY6f52h2LCTDFf1wWuN85XuDn/aC3x9VYiQau1K+p5IaxAAvik5/Xb3nDa
7UTDpo3IsdFa9Kd2OG/1OTynEyFEhXYHscWFQq7PsAZRDAyOuzcG+Gyq+hzMuVVyZxjvon6Xu8my
g996Dhuvx4pJLo4paXtZOU8A3PuwBT2gc/Qiex/NQFk8AAN8NZcWIxC2j6aXN/FEUHDt3QmV56mX
xBWaDR5vpyePW/if9QaPsl8+k9gDDmv65lUQjxkB7vtivsLjcPZC6G6ZvNiZ6GEGudeZP5t4D7KH
skvezJSS7HKUFTOSWm8fMtJCNmTluEHVI0bo7HLbpHmQG5N9EQPgryTZecVIV1eTPxl0H0CHXiXl
Xlagn9r+jgQ8F4oZSrMJVFeI6CHmjxPUY5vOsp57RO9jn71obmRupMlvtkN3k43t/VKihM362tn6
kfFtEVYwd2ON88R4qPPsjAP+sVPKZhN4DdIQf+c12pfOHp6qWn7tdgMqexhnUDbThk4dLimogUug
TQ1jesAncHS6RSCs7AfoT8mIw8+51ly3o1P1oqeE0pYACLWxuLYLfm7GXkAZSUCGHO7ohJTbyuCu
VSXxMdNPTlo9dHI6eouBU7zPLktqT1tvDBnLG8nXeo4HECcJbUkv+17mdwQy3FL6ekQ+unf4jn3W
I4GllNKg2WXYadIgjQZSN1JNuwkhqlJfmN6aIrtoKgoCe0UCouwhTx4q55s+UXys8vFMSPAOGe30
ME/yiEgjC/w3L0uutKrRt1UfPgEXvIs51kaIOGNMhpOtA3zwplop1pnaaeSuNmJ2d3EeP/cqlZhI
0euMqNKryh2eSE9pmVf1R7HYzH5d5sc2/JmWgwkOP+NUTgU4hQlamkleQORlF4fo5L1otpU13bex
zI92G9+YA2od0w2JnRzka+FVrxnMio3UX+AFfqKhlm+zATGV4eJllvLbPFzrvrw2AL56GYkctcX4
XzjUNMmurrrysRydB9TTzIashBbcyHxf37UOsiKsS3eO3d4Y1Ii1KNlBJntY3HLa1uXRXihD2GaD
zrFbNmYJjgmp8pYxZMZA689F6yQWjjZ+YuHRgQeHKrmgx/mVSkTLPAM5e/ejz0yk3p4UG+QVtHjr
4rnC3OzDjwgIfgMeYH0mVXqge4v3WroxWe4Agyn03OfdALhF16C264yNh4Z43hnYWhOfSGSR+0Yn
9mWNcBlVnPy69rENiwx1NiDd5Biui95S8XnqZavW1M04gEj9+utNlXZXkzkKvs76WNeWyoZAiDf8
/b2/fV2RYVao9G5XGRbTp7ETR07M91dZw24KRJLOO9MoGfZOEDqhExMFIO2OWU1LcorXJ99cnYSN
qtdrshGihXpBHh+JcKE+GfrHOC2hLPqows6VX0JDXijdrGtoge7mORP7j03r9rQxbpIpcfcff5+o
D61/NvMs2S02GDHUD+XZ8AhurMzlUCyucWgSg7LJuk1Xb6x/si5kFNqnSD98bPn4K4qTfIoyEZgL
S5zXT75/EwIp3lk3UAxi0grwzGs4u+2hfGwJ5t5nMrHoEmlX80z0cJZ+hQfl5vD/UdSbn8fyOVwQ
pvp14h3q0q3vBOUMGPSTdVUMZBfWXQqtpnwa57m57iGuHB0hbxyVm9DD7MJUKAlqJVZvMAiYiYAI
xsNDku0I/8kIodaqPcSJjT3V6c1ShNZlmocnsjcBcA4lqmSXppKBseLcuAbywKh8bj1t3Lqmjlum
wgOTVm6QJ2nAHPaqX14n4cuNR8nkHC6vWPQ3va2pFGfSxWHKHqYp7W7KrD1lho6cZ2m/1q1APSXN
9ljM5Zs1gXTp7Do+xu3gPSewgQuaT0dwO05QaV5xoo7yGbPUD0SP7YOjh1BmVESDh5Ze63rmw32C
WkfeoSPSNs7UlZ+cKSNANH4o0jgEeuBgJ4iRdeIOfB26eKGxXnvnzOeB24p+F3/vq6m5MeL7hrNr
PxZIRRDPtmch55TSfE/rKqLJRoI3lzFUjyEqopM11fHBMcIrS11YqaoLx01LX3997aEBMwf/NI2e
XhxXwc66WJLwdhjccc9oAvkOpiPwjXDql8CzenNTkT3PJaLqsK7L4D1Pz86E6IN0FQAJC/hoVKwk
OjR/qaJWsVPqq5Nx3bi+nivdOFT9fMCeAU8GNBLphGrRcQOGysAZ2hA6O1OfbGnlaRrOxLXcTO4G
6Yqq8KzW1m0fL92letEQlwa6IjuYqoo+v+eBksGZMFY4CgBym0QT0MjUu1YF5TcxwEsXXWIuuCMo
3cgZrZSKm1oX7zKydXXVknmm/clhogmoj8KpzajAsAjHBv+PIkstEkEM0cdLEePQgRk7EOiCfnEz
qQyX99VY0PdYX2ujRUpLVn2zoqVFOAbZXVWwOSPZDTmUEHLLZnxe46LCBBB6lYS0b6ioIlVSx3VZ
Y0GZI3PvrArnUDs+QAqOOjK6HXu4Og4qOPbjKOMT4F6rFuva+kY+Zz/sWS/R8EzFuVR9jnWxnggf
L9c1Ql7I9qroWK/HXVOl7nVBgJk8r9ugQDN6CRsn2hdO/bwe+3dd3Loq1hYMidOvoWztwHX16qQn
b62qfod6aIH4kCV8e7Vb1S5bF52Lhr+nIsuV++e2dX9HaStU2+oYqkL4x0JToWofL9e1ddvifK5L
wnO9bgStue7T9XRb1zKFes1ClODrWfax+DgH123rmecSyqxzYR0GTQc6Qnf7NsOVvSfPjsQLtchV
a8XWBgDX62sovBX3p/oH9tM/j937Nbp2YtbVBErJ0VBkr78OnAsZiWaektati49jaPZYX0e3P67H
hjxNrtn3K/d93U6rb24KknM9MB+HaD1iv21zJerQOpfYKtQl/Dep4qppXF+v7xhaHAZ1rL8IlWL6
fvE2hHNv1tcA1unJ4VoAMs4oJFlD/dZLZr2U6Bj+ur4+tomIsHASaA5oRJuzUmtm1JJtFzEQeUs0
ENc4LPXe+x+obWVEVXywQZ/7OvdDiKVAJP9a+22b1sCL1Bi7Y19D3MmzsUv2bp5EqDmXBkPecjDW
Gwc1kfO6JvHHBYvffFkPIf2G6m9HtKCJ/uuIVol0jm2qqTIVjT21KNs41oMI7gXDtcwjQ2dAxSU8
Ds169JYbH3rp+5E0HZhbI/KJ7XpJOi3MItHmcbAeYqcYGfKtH6oIaZMpCRPrgZa142Sb9WpdF+Ha
kIRxzMmLbHlLOUgSVKy6muuR/tvr1nM0IKiYf+c1cPdDjLrKWfV1YzFgT8k6CsJ/3Z5tlSi9vlzX
1sV66NdtIVSBUNY+2kFun+vtEs480tu/rfL9n5GTxSn+dIjF6iFTqFsNzaeyOHrrT5jMSf2w9T0j
apZg/YtJMD46rqvrW4zDfn12fRkZOrhRw9HeBjrl8RtWfIhiSqGLBLw8r2sfi3+1jYwkhpgffxMV
Kov4X33FxFwlKJb45/o1+fq5MNLRJ5rJ4W8f+1ef/W0b1ExntyiwQqL+r+u7eu5+dUdCFNZX5YRi
sSWSWzRQtBHGLkSOcfl8ZKiT6lWfP7a9R6oburYHnusepjG/KrS+OJgIsX5FrUezUkSvH1k/vH7X
b1+zvvzbZ3xIcdiTLlL9+LgxP4nY8IL1r96/7v1vh0oFKHvsDfoyGVJg/m/rYg1+f393WKwNpgMf
aZpq3bcjT/6KHNKFp1s9nlqnmoOhLyU1XZW4TVpNe05ij2GBlIe1J74Sm6b14V6ZCvbUlYKExkfA
VL+yvut1lBA7/GeIRH9tdMsO1q4r7I9w71XjpVZ512EFlgR1aCgvs4YqjpuMJFL+z8X60lvvvOvG
1C9QmWJP361N1ffFewNdXfVVZ3IKeXN3T0Bdt4dA+b2wqiZYu/e6un+s4czrS2t9IqTy2XOJwJuZ
4O0sdecZMC6x28Lz+lvWTR8J5mg/nMNAwHLnA2M7tmowEKtRAkVqEOM+GpGP5FCNBwNTPfUM1NM8
2/aTRBrnqYz698xH9RBd19quiEHAoeHlBmrnEBGI+g5WZFWruFXrmiCGGx9yT44xt96VbLWuNbiA
GtxStPa5OSfq1p6NBiGuQOhRnanXIzbv42wAne6oVB8TdX9wlTS/MGyLu2T42g3LiLpAKeMXdbt5
X9PtCGoZbRVzAfiofqdXIxtZ12p+GN2N/jqt7dgIjGvUWlxAalC1LhyVbC1DMGtYdYltl6TNbHQ1
oCiZy+sgIJAueNhmSZFiGjfG2j6mAojXYIx0mHZcjbMW3dV2SaNtvZWq7j1ZLdxP31v9ncED2Qov
xD8qOCByd6gY1NjW1TW9XRr6fCCY6Wiq0dgqBVnXOEZKyfDXRihz2q5vajre6kd8LAovdZFruvuP
TSvxDDpEtO3akBKJRUWaHt39+m2rEGRd+1hE6szsRPsJOK4XrF+Ur8+uddWZCna8BcvUbAb72FlM
xq7CIeoJokN9r8bg66JeTzU7RhdLuqRO+ijsffWuVgJNx4z89SPG1vMLsgHX17a0WI3x5HNwza8G
EfGSBBSMjOrkWxcJNUIdE2r0k2JfHRiUOflqsgMWSTT8qkPwlQQB5g+5Yh+viwgaYlZ5u7CBnp2m
3UiW4xCrOEnA2Qw92ZrQGkDaK7/hzPkViBqFpKKuL/9pWwo/1B/hlYyXwZDlbT0U4w1WWWvTGgHj
GgpFOJP8zArxvY+EpDjaI4To9IxC393HhuNsPeiaB5emKiq8ot7P+pIEje4td6J4mHXpHi2/Anlc
P1btgilpwvtgheGxTWgNdqbz2RDwT8c6prm36Hd9L8pLHh2r0LtmuJ1e4801ryZRb0TqckFEcTCK
mQBBAQbfgx9KNffFSwAfZQNo5XZwH9KpXs6j25mbQYdGQ5DFZkqH8NiEy30Wzsmxbt3uqhqHy2A6
4XGs1WhhtPdJpMPIRjLau0w/5jatMTAC0NBGk1QSUEAngLw3MgTspSEcPFhoZVFDOT2ZYYRdRMrz
V9uEyLvLJU16jVLw/Gk0yfId3XHeklRpboQ2lXvD1sWpM8ZbKlv1VZOaNb1k1vqs/kF3cNjbdYuy
NV4HuQVRwAB8dxF1zu1SiRnFRjNspV3jO4tcEPdhCCQC9/SNyoDbCGbjewQMi4pt0U2Lfk4eR0fZ
NDfL4N5yOxufCD3y9rOB8kK4PmAyqY/AuMfiNptRpBqNKoNE7c5O9XrbuBPUG9JxDU8SLoeRc2da
RrqlAU9LzvOuTdnIvVuLgh4mRpN0m1MqvLcr7Sn3ze7guUkgOgqphYmGMCmvTN8AnEoHrM8XBN89
i7CLVUKNH1jh8L0UaIRnsfWwbu/q0HyylVg2JMnwaNnz86QbcVCnstusycVEBXlB2vdfSmy1UE1J
QWyorM+p/ua0FHHl8B2tJDTRRafC7x+XKYHm6vTXKF3QuJujsW8Iu7wsefpQO6I5mHXc7cPWxJ5j
T/p9i1uqGSWedV0auwJyxt7jSUE2JcrYDrVs7gNfpQi+nerZPtikHFma0e+wRuJL1GdzD9l4uURz
BKWJof8eks14qggW3SrvESFn34f82A3oxRnCXhYt/aHjLwAuSo1TF9IlzxXdjFuU16appZSa+Icr
G/x8Pov4hkDNGdsViVsGasZd19PMQE3/o7PVeNOMu03GBBNmQbnrwSNRkIh4mndYQoypIJu5646R
ROsBxmtnljmKgkQEOFPgOHKCbmXr3YY6ElnNyciM7I46rqkTsOG3aqJZUgqze2/+/lsdvP+XkfaY
cVSn6n9uzylK4/lH0/74h1D7Xx/7k9No/uHTk3fptcFCXLGKfzbnXPsPm7YcyfKWwaSK7u6frTnx
h+nQk1MsNvD/9Kb/as2Z3h8+30a3VzV+hU7P999pzRmu6nH/vQfu67bOKEYA7+NN8TuOEDUV1rre
pn48IdZQdIulw2oc+dRN6O/Q/I2IPcND3wV1ET+hryfmiTbxGTkGJ2hYP0V+99BHtb6DP51dZDtW
0Jg7TuMmRzfkQe5J8zLdt1MF5aF3viDiCq/CRL9B8mvvxbzA+rXxHuv0AWvMbQfzNR0xpfkK71Ey
g2XR02DA2LK3ep/bjgGq20/M+ZHnuUjfGq9MueqNLAAHdyOLZbwg9nwxSrARo+bXVzlaql3bQqjF
ocEICroVt7LqzpM4qDyoFABir2d7aBEZRUBridMhMeTFtw0tiDMfc9QEOk42uwG2Td2TSlyRAYTl
8dxZtGPqPqSJOKFaoO761EvrGxCIL3QlykOpQ3OrU1IAa3hdXQ74mMidpZ8zciQkyW0qRe66IQCF
aK4Uixd+h1Zv2p3XYvbKJiWbLiPt1FjyKV2Eu68ZXgS0VkgBqjExRAjom2h8nmkxoPY/eOEoD8bI
NyN8IXCvSGBzAXvfluhPBo38DJ74G7iDT41jIH92n2gjEfQwJpciZjiPsQJbfHJwqmZf9Ja7rRPh
8+BYuoDn8ROd3ZbOHXG7sqesJwxeNai6Y27+g++zmZ24awb8ZDlBhLu6Nb5YCfFSugnAf06xZVis
UHsnixs9mpe32zIlCtLF2I2mjqCPMLvCKf258/EtmuYWgXj5ACWA/VYM5rZtkNGp9p1V6NxF1SdG
gGkBsEJn46X0B/yUbQU8Ssw67V3XzUfdYHc0fgWJaALbP1jI8psXAIwclPg0d/w/TXUnniBVLv3y
ImOmnSQW4zim5LEgEX3sEHCMSXgtFte5eFl3GUcBTnc2RpyYIex6QSRbxlDOyCYaoQTIzAO7dyie
DXd6IPLQ2eOCwtqbnWePyjNj+y5YRi6NipOO6uCF0gl44vCYgSvd9fa5jJcXY+JUw54N1qae9kZu
hFtE9wDVzyBHuiACE2PG4zYlPu4QUd/eL8ocRMsHwzmyGxg7+KWbrTOa2u2cZK9yuS2hQF7RSJu2
bpejVoMHbLfuZsTggReVoX09Jpzzw/jmOK9VKgZyKz7ZuGbUQQU10WscVEc7pE2KXqpjJ2VL/NpT
Vjqb47JsGnLoT5ZZpgFMNIT1RvlSu9meuG/nMCWjJPqXQwDGGi++aB4jToWLhwFhC91oL8K0uTeY
LhSNGA5O0d2XDQa+0AjxMls4NN2iW67zPPM2KuWjabTqEKI39qmNiwQXUBmW5sGnrz1WnDxFYA3D
tNUMsi2aorqomTPMExDSjFvwTiHP6ZhOQkc6Eve6g4z5RXQ2QDZuJEmTP85EqV/4r7jb6G6mOLGt
PNk+erDR3LkhPtEdyC7qgUAg0sl3etv/cEqy11KVNTba/BmPY8zupLweQtSiyzQ+5RFUuWQaMMXk
cbvFe8ptsTURGQN6p3B7P7ljuZmwTGyZP78lQ+wgX02/lwSybq2ofoIUyJzFzgll0zm8sE1JRlty
Bi8tCS8NfYW9jTpUE0hAf0YeeTjhyHHGMHEEtHleXHIk7cTPL3MHgrVyYxq/7oBCVaBkMLHSDI0y
N5Xei+aMnKKeYAAug3HE36Nnz9Eygz3UQAhRd8MH0OoBwbxRXf7wSskEQNpXlHQw1Sdv2sTI1okZ
KNHlPjmtIOOpzN6aVguSMYIkkWAzdGnO6p0YtnbFBdQY2W3Z0eW14pDrFOP1zu69fZZMV3njFoGj
/miKUKJPkiDShUw5r879A3iBnScdFMZjagUpjaKN/GKYtAKjuDcVFRMoUVQ8eb1cKHfMF9/kVJBl
QFZx6GNhSSwS/khFvM6Ef+MVdP9GjFM7q6zCPZjEBFoFmYZ52ba7MYl+pFqlrKzcVJPvUTxcRxXc
Og16AtQKYj2prARSK+bd6CRoB0m0oBGtMaftuW1pMtxKYiIynUBwR9r23km8n4mrGXT0jQHJo/O5
rXTnAlvegA7JSHAyQx0QSn0wraINyM8hxdfJxSVMFjJJzCHfFwbAGWMmL1YCwI+aCmaFVd26g5Zc
ZB4d4rZgPmS03c5f3PupR6Y88uYF99+5wKdy37SVuwFByqxKqw9WpIX3Qzff+GZaX9kuEVywXL5P
mkn8kxFez11MoG9v/FyM1L6EBT9CGjm8/6Rur+tWAkzPuDVhfidHy5KccIkZ1Lgq23L6rEf+TN6y
rU6DYxF3uP9TUk0Givk43ul7glLz0/YGJ3IXaGTcBHPNvc49a1rMdV86N9BbybuadH0Txm887WkS
qq+biuFxar4OOs32AUsbItaJ7qmOTrhvJsVDTsBndNk56pmhwq9haMYPTuJnhdffA8zst5FOj3a9
GBcoI0PVGbsGxfxUKjmoF5GbiqXcGki2w7QE0lIgbIz8g5P7N244zXu/eTFayLYjiqfNHBXbsuFW
o/O1nMUZWejTTU+J54hG95uHOGsjZ1J+kYOEoEuwBwrLPfrsTxS3qX40h+QB1juaj/7Rncg5dnL4
k2NCurtvf0UQ88RjaNjJzkTz7o3Q0xTJ1rMU0zYbhl1WQ+Gt5WgEXit+8mCGkD3fIMXHGu70NwWQ
3Hkt6nZwc5HofjbNjhODu20GdqEV2by3PCauy0y+Tph9KqEGX0KGhepRZsayQ1QM4KJigGSPtbub
eJq7Is93Lo1TyUT9LGKrpOcuVX4EU5qE/LP0c5sQhSDTSey7Pn7yrfbGnBHqjD5uMoudu2XGT1et
1GZqENanSoPvNCoYcLJigT0CQ7rmuhT2HhfaWY9jYpLHnLGJpm6dlH19o8cfeyLoxKEfg8dAv+JZ
iLfeiVyctU55QR/MAe3JPdGx8geW548nHooNAZ1Jedu0mNtyHF8Ps4elYLEenSoc7oSd7gm18x4K
+Vh2M11yI2mvMpGMV6Mqafb2peTZXPBsfJALLXwz60Bh6Ll5gEqFzh7HWOImdwQL9bSGF+6opLkp
obahJNuNEm9nqLhTJecmB2pW8u5+wmeD5ntdjCjAZyUFH11E4ZaSh/PAxQSpJOMogyFSLsjIKyUo
T1CW20pi3imxuYbq3Fby81IJ0UclSUfMZZ5wjeMXUYJ1C+U6j0TMnkrMHg3I2mMlcNeV1D1TondP
yd+lEsKDJ7KvO7TxGDn9gAa/FrRKOM9YmVYP6vrVi4u6aq+vMvt1k5LeSyXCn1Hj20qWn0VcHK2S
6mO2QFak5PuzEvKbStLfK3G/UDJ/oQT/tpL+x5P1zSaGBy8nB9foNH7FN5JhmEtPhryWekUAEjmN
Nz6+yMbepBDJLhl1+WXMuFxJbB11MHaRDXaIGpLUT0yzka5x3DZMlmMIiwItoOXgwYHHrhxAJBxW
mHIN6352s1u3H0ldXrCKEkO4lZGIjq3tUE0duyfMQFu/btsXBwXNFkYjSAIy+yBQMOCvwl0ok5c8
AoNgGWO2KTTEGjziEihtWE6SUnwadQSO8VgfcoMZQNiXr04W5oFm8iiJBwNH9gERd7yNYP6kfX0o
fcqU9WHiqXVCPvJMSvN0yBwyfav4aPfOoXDYQ4LhArUko79hwnEvo35fCJeHno85s+dhhy9qo+Oj
DtKqpz6YeNY+xRG/IfnuqZgkFLmkcbdLBzfYLqJ9k/jzuTbEGyqFYVdYndgUJnFZuWNd9Vw3nSSp
I5ILJIetZnnsEWFv52VJX5M+ZYBYkhfFjbWmb6RrRNN423nqSVAbZ4LipuF7+qV1FqKfKpKdBk5m
L8O+bT45tt9eua4NV1mNUAatutA3eoJUWhONLA92bL8xOIepsfg6hxqPsz++tVllgkylYldjaM2M
Eey810lK41FzYTY1CdiEuWmYx0Ej1raAUui72U8oJMhSHS4Bp84e8fgfDJv0FMYmG6h8TI5N7wdq
/CddZzZZtBOJSnV19DRvrxXjPV3t4jgZXLoQecAOzhvrNbKta+xMNOAdp9x1bXMS0bygydep2ckU
+4B49SqOSJFlDp4jcoy8iFTDIbqGV8xwccgfqe9ftCb84jlMVpKpfRxk2CDE7L5HPHeXkZDArlhD
Yo1Xr1YhtQCtgmWi3ESfNzvS6P5C5ACz2MmgADqQB25b0Z2D/Gfn5+CG8cA78HeZRWBk1y90NSt+
XdRCBCRPLSHZNho199R6+zyKzAcAP+oxaGzQeTCWjZKfVUSltF2GQ53gt6vXWPDvLl3CA87ikuKv
MQENs4ajy/94Jxwe3WEWj5uiI5eGQHumaVbM9LYk4WD00aT4+MSyyCOfIWtOJLK7zKCwZjcEBfo9
RTaDh8TTsHiHUCef2fNdcQyHYjdWfnXlR9XFEUV3O5bWZ88wqblhArPK0j1mZXQ757l2wtx2Heo9
ebsO2kzLMqpt57vF7bg4t8R4U0YX5VeGB99ggJHfxfzBd47uVC6EGFdXuts+RRkCV4ZwyEstYD9Y
HzsCKQWXvKW92OQ1HEjV9jBlcbtISPwhxqfgMdeQQpzWKh9McJNsqeJpcGu2skqyg4DaBoovxmvk
du71YhjX7ZJkF7t5Q5kJ2Djur02kVwmk0Y008JZDPBkDRof1yYeXx/xaYaZH+ASUltCchQypvVo7
orFBANxdO1p9HfM8OnFGojSKBSgOF16OcE49MHdaruNA66PiGu39Z2HRYmGA9UOm1duiTdmJG7Cz
Nbhid/HAKGxEq0ceObqhwtef7PqbR8os+WK9POKC3DlIBhkk8J+jt3go0ZEdhr7fOkxkILJwMS36
Z0MK/zz5hDXao2nss5hHedQzagQzY16RWHQXGT1gpSb/XCaHanYwTKlcYCeCQfEw961ztHTCr3Ml
/YaASIRVnG36En3GsLQdemjG2QuW+2kIqprELYKZ84xbOaMwoT/NFeVbowFgOXa7mhhrN2/Brfmo
xiVOtk3ZiuuszsX9TTtPByauLzy5fg4zP8HP/HvIefkm1XucclzcYQSM1BypU02eVJgZjFDAC7bg
jx6LJiSuGZPmYdFjQUH3E7x6WOrddBCCClrTwVjRlx+WoQK6neRLyABcatj+GY58Hbqy3domD/b7
tAy/2EMG5k/xBSEbgStrQWiai/VtYB7ep30TmE5FElL8Zgn6wYY30b3TGKJ55ZQHZgtbpmNoyNQP
e2FU7If+1nb7x64prxyCX49CdQtSWJZBIew7VKBc7ZkVbWNC3GmwsnsZGlC+z8KznRWY0t0vi6s3
n7Nbaek4r8om3uXA8faL9i3uKEu10Rdh8gU+4/wDOJydGKuI4K7lzpWYovDJbRYy0bYO+oggAeC1
92qK6SnlrKDB5C0n29ozo2wR/TJoMlt9O9JTVODhtyVmymzolGLmMr2SDhrZQsGGqa9RRqvCpxny
43ZOik/rLC6tAXRr5k3Iwwzk79zv8ODmFvt5nUp4bci3MmKM62fwEdN+Kl0f4vZ0jpf70aBso5U9
RKTc496HfLmlaQumSm4ZTTQHC5dvpcb9RC5yFhHJwPTMxgfJ5VszKlQ1NH1pzE1BqaZwZUUMHfKj
iEd/0Naj2GCGHU5tZ72l2sD0fiQcI2aOLA30yCg53fxRE/ZrM5NcgojQ38oaU75j7DAwIq0cGoCm
ekSeTuE8+l2mQbNAwxrlAHtA+D/Nnhtd9WlxF841j+2YFmnZFiTvVuFtzsQJeT5y3CiMvo3gtRB3
5ojp55yIivS+c8ZLT1bOpWmjHjyjLQKqJCqTUJkJsnj+b/LOYztuZEvXr9Kr5zgL3gx60OmTaUmK
IsUJlkhJ8N7j6e+HSBaTYtWt6jPtnkDhgISYSETE3r+5S7TgsYF6TGh9OMZVvqtQw9ll5LnnQ1Z0
q0Zp0JQGh+4nij/T8/4+IBvU8YzAH01JuqSz0laM3b9PMvpfmaIAb6L9XYbiv+PvL9+T37hDl1Pe
shO2/i/bgbBnQgL6IwnxRh2y7X8RJ1Q1C2MhkhHCO+ktP6HhIkXSAOYQ2UiT3AZZkjfqkCb/S1V1
zXEmUh1+Mo7yb+UnPvMKuQzcJW5DJl4jaxOz6TebHAVwfKXp0qZOamfFOyyca5i2SUGHz6KHflPO
K7bw5JmHUNUMQkwwH1s3umS4/v8OR391GwhDTj5bmmyr6qfbGJGhH7BFlzZFjsgfLFB7h7jbi1XJ
P5y0XnhFqKLhkEsg6FisIFcMMVtFU+DDV3e+JGX+I22ScwZysvqv//yTmRF/DQeWJclazcFvyeCr
//jXYK4K0c8jSiyD6ly4sR4vB0VStxI+S6217brsKTKhZQTOUzwQGPUxxsyVRAWkkOIiqLXtscPr
+h+9jPTPzjYO9FNncjRSdFuB/jX9/T4QEfuoMgrFKhFZavkBJ3KDhl1YnJTMt/eJZSCv2Ov9IvN9
6aYcVfSMCUaijaLqrBKnqaRtzWyJ1o65dhvvBltleIp9XO6RNI165EArNR03hpOcu0zV98P7Icba
ceEbHfmVwR6WaZcZGAD4/QkS73ATSMMjGpA5Cl3smDTA+QdPAAAy+Sca5OaNfmt4dwV0obnTI+dr
sjOQxk7aekr6y3Htfq5Pk0zhAnqvUf4r4oOrxBU77cnDoGQlJSfVjxalXIPE95z/dnqQw/HezqDv
S8MrePe5VoUZovtLy7txWV2sbYtVcTS0Oy9CbXeZBW0LQiPRVoVUHK0Q88HorIedz/KEyKZTTPwZ
Xu+7VMX3wWvDld005rJydrLE+hA9vH0MP3SlODhYGtYGbXSSX0EUbkuYMCaYNhTm2NGpUJDdeGv7
KAmH3FaU/BoKGVZAbsLA952f9fSFTDpRXfCYsKNd9zXLmNEjlmqG3oK0BNoIlY5PK/ljpGrXXau4
62IIfqaJBDjVMuF3F78QOzsjrHcuSN2Eugv/vy1uw3uQtS+dlZTIrqTlPMRzkH1gfYqqAf8UjE77
1sH2x8CvFc7Z3CrbvZfo6wpK1sxsRkT+dX2lleoZrfyNlUbIKjvGvaKZaCYgvNw2frj22rJj6UcQ
OOkeYDxiUD8UDckY9BzzvngxFRnd1TMZnGfQHhJecKgTAA9+dPogXuTAL+eSJt/WmEZjav1TmUy+
8dAJwd2N1rzSegRjOxTTU+ubkt8HStLPHFD4J1AL3iS9HxkLy0af0WcplMi9vNai7mefRYS22WCT
fMRKMgFYGwImXFlwHxM37QlEKhUy/4121hPIijHcJMUGaIHyDcutxHwdvGn7HKIkAZz+V2yq4BgU
+PZxA5NfMUnGVk2RrJWYEJMWeBYrttw4sDGEhNghyV5UBq8Atdw4sXaTIfy/8E3oRhI2xQiHY3E8
E0V5Emq8HpLaNxaoAKMrPXVIRvEyBDEY10n8BUT9yfQqY3WVfUGyDN9YUReHukkfYILGH4aI9mg6
X1zkeq5ou1ZFqYRPh/SHsXkDqLUgQLpef8TewlyKtmaCnIuSro4WSprxo+qnyri86BkFelbtrgMV
4KazrLTMxRU1iRepD5ZzQlHyyICX409azlNclefixEvj5ShGBQ6Jp7HToGpOJwnU5fVyo9nYxGHF
qR/uZJBlf+MOyrKuZG+mFwqMn+ns671dgJuXzxGtg7h5cXlL3JgoFuJ2eYWk8xCNcmLBKEyj340O
Io+XxOMpecoLMpvaTNX58XiIU81Lr8DIBFPZdqKhE03pOtnFAhg1gL7sbvweMQm9+pE0J6zVwq+m
qe7TxEQ/Km1vrWL8qmvNL6h7N3mcsRk3EFBxcx8Rr6FJyJlVEDeJwyOGi8SP4nn2MS7LjSt7dzru
AKATifi1uDMgZz5Dn/DkRrKzIZp/q3q2s27T5hnXmqXV+OzNK4xrfQfmHiAcc63Y+tFPB3efps8I
Dhz63I4WdUhYmPd3h4dP/pPwFOBgs9ykCN1hwYvURGCErCtl5d5J5WCN08ZR6l2sWPx4q0NR+ALe
Zu1K1WtlDcsx0NVlmRIBTows4vVc3BLaZKOO3AQEZb2ZBVpOwNYJDdJUBHsDNomLgTyhpSpbF9Uv
Xgdo6Fa+Iy8zXLxI1lfzMhhQIcZBm9fveMLH6mfB7/db0ZxMv4GcL2njqv4RWZ65NwNkfEszDReq
3zdLtoBMWg5ej6Y+LkvbW9n4RKyKWdaD0UVX1pohizggMtw/DKbCdJaq5aqVbH3GBFf1vnG2Rm/T
qYO7UHUyMkHzo+ySn/o4vpASeTCkMr2TWuTRVcmBpMxU53VBfoK2w/7Rq7CCQcBhp/9iveeA7gJ5
URdQj/0hRsi9/V71xMZwfIXFaQXZ0jQB0oHcRpmx4WUsT/IvvACMaA7CKmPTrTCTsuskogY+okWM
2m0WVXy2ZZTwoaNnxOH9X0HW3iSFsjPK4ocC2nk1gP3MCej1/lPgqNoC4zF/axEuT6xmaXWB9mg2
OKUFKp5qRBWCuOg3pKzulUYjqqADH1cCk/iF+aImxU+z77EjDopiOYzADiQnrtH93Skmaoi2Dp40
G48jAvZIGldgOYlFdKB65zL5KEfmCVALbYXTODxnYzMYKrLI4GRZeMqjjFqJFZ5M1R/wfmC9qZte
vlGzlaKqKC63/dIbfMxZ2H2dM1YzULR/jtiykViBpRliuuzVHZbq8rjQPTZvqNPGQfLKT3zbGuZt
EJHttHJjP5YobVrpg1uDocBSkzDoMWvvbGDidl/fJS6ZMKlUv5dtviEhkyyl3J7QZP4TAmRzU0YD
VSZ+uHTyE1IRPd8EYD4iWSBw5qT7bTLFarwPSu8s+xa/vfGuNbW7IWmfOlez55bd91gJhiup9Sxo
C2dWftvI8CqS2RnS7TAPEFK5KxU9WZlFw5Q7ar/wcOfZQhYVBDOzZYL6HzoSdiI/9wUpLt+BQZYS
ueisokbn0EYQEU2AKgruO0f10NxutUWzTq2DqeWnPsSci+kHdB1YQ8VDjKbfygmZp8Q+27A6KxOm
eS/pMxZO3zA+OMi69bWMeDU5gGpaXKSg6vHWHs74P/GHHuxbt6yWhjKRroHzQBEHGO7FcMol585y
bd4uvo+Tjtcse8tgEi4HQrSZuoGn/RjKsNkwcZxypSU/DrL5iNDX2BbOCi3Ym2ZyY3kLTK+DDZCh
vVmDF0RelSSstujHttmV4506AgS3sckC8p8/51oEPV1XvoY1gZxO175YODwF7I0D1z/IcvxlwGjH
7uXvA4kxyX2QfPMm0svjJPwPwfce4AdgoHDAucD+kXbJY5bD05CDjbMbGkzYEJwHDu058RGyk8g4
9skxLkxtGUDMhMZND2yJ5K1biU3WUuawRM38S8Eks4lb9UmMcvPJUaqB6TEw/R8lFjFr+CwpOAcb
SiQg2xUZovQI+BzLwF6fjX4yHNXcWNaqlCzjIkZjwJzEt0fiZUGZ82tUR29hofsJ5t0FWRqhemvL
v6wNEgHDHrF9a+kH6V2pu9skryzI46p16BRWetmo9CvQLTM4IpgLEttbACPpD4r0BTMi/ofTneiA
ZZYmqu+8VS3+fC2AUof0eVcSy84b8qxy8Murx/TUaxmHvgRZ27bfO5+spxqB6jCyIV9E+HeBMB60
A6ar0ci/BJH5X9cJUrXqT9XpfNL//TPY8QUgnRlbJBd/xt7eJnJ2BthjrtMUfSIclHDrbEAYRMFS
1vJfEiLnkaX1N2PtnTpV05j0au2oeC2y9XF8eJExYuCUbCtn5lbN2uamM8qD3inV0QPpasSqvLWS
KtnnQ7LwbRxPFY/okj99iXmShCvwJkCGVILv2LuiWVe07jw32u1QWkvAYUiq9eau0QtnWxc5GaKq
S489onCpGx2r0MeubShegsy70XS3xh2oQ6W+R1m/6QZUYW39RoHb4SXRL9/kHtEp1Kp2ksbjySLH
nx07Izoo7TAtwY1HonkEeCt5o2CaktXWN9vgW4nLPmfvN7RHtUSxJpI3zEsDgobpKY4Ud5uyFp7r
RuoukGaCu+VIy0IZhkVSZcXOGfxtiuYbbqMcgCn/JBeBEwFh6dQcv2JJkcyMTdh5bIZqVi7IICAv
4rrA/rTgxfH6bhO4qClYZbZI4AhuXXX8QYD0bDgvJjaJWtbdiEM7laTMmoBuU7FqFDybRRdIa5tJ
ih3dH2xfUQoFrecTG1PPS8Blot8X/Wzk33jCf9mIwtAi0pC+w6Cuu9BqrxTQKwFZMEI/VUVbOREi
REkcxLli3LUqStdzbX3gXRUTGhSDxQV4fxsShkdXaupf0VX/qg0nzIlkMRFeP9FcC178AdpfSLZg
X3M911KhB8yv9WQSjBTVy7WulwnQy3sbqfu7xG3Rk9VmtWyFl/Ef+j1wo5CMptuIBMP5en1xvQY0
emkP6pKlEoiUbPrMSDB2RDFuKyRx1Yd4JMivuuEJqRByqpoWP5pGsq4zTzl1UoVjTjRUZEbyeBt6
VT1PQWGgSWG7i6KJaxBACf4p3m3QW+D6Rp7qJm6AsoFzKvUsOQyNRQK4TqpVYbvxwUa1awXXifzb
VG09JT4EEtQRicT8qss7fa9U2tdQNnSsn9hKx4YLlD3ujHxhms0GwKqyRUFK21txCRCmvLfQgvb1
cNMgzLwP/SDe5z7RYlljDlOAmoFIbLd2KZ9CywHAizReuR+4vZkHgh+F3I1Vj+AS2psHNuLjvk2l
cS9KdqmySMjAeIiqMvWmmn1TTQYfVRG8DfNGZdxr5oA6lQLgLNXWRc6djMa3IDHTQxhkYGQG9gRV
JBezXHMXNkoyiIh481JDKR5rHW+P9Jq3V4hdVKFnbEO8FWZ+p5uL+KhLEgbAGdKeeMXtUHyPmdj4
G3FBtvNML2PW73mb9nsDNFihGhbvZUaUntTtIwlluQG20bKKTeJAVg4i1Y6JMPTBV0st88No2zFr
Nwjjjp6++qCDV24D0N+pio3tIysxysZOauF3F2zwxhh6aIaf2ho4ALQjSCR1GDyVjgn70s7kvcix
ipI4aOh17ZGARWggTtkvGcGK2A+5/3LfjpGaLcQoxG5TYDMTg5lM9A6DE3NnaAr5fbQ5BsV6ddjO
7y2jLGGagJ+aas30pLC/IE4JsIGZ6o823yK00uPJ0XZ3ecqqNxwTfS8eLFGyW4B6eChls0ZRBxaO
9Z6sorlBPl3bO12traMwfBwd0qYLyBRkA/bW1CX6zS7X9tAPyknX3MdBiZgtZFFUlbYGOjL5kNU7
CUYujlQS5lH8SPaqnEh7UYo922YDFqTw/PNDkOxRxKlg5BlSsdAMKSVrVTyODRgPE9EHtUBU0oha
RHHUONprVv2tBAeKavlKtHq4qgOiSojwYEezt95HiuHiYEFzMpsv4KpAiw3QObU2cRY64BpW03xZ
PkAH8uP8DevpoRcH1AGwDlIU7D6qnI2gEe5IQ70dpMBrATFN9UtRksBZs2tP0bkfv4qOZjolC5vm
t4GiS1xN9IuqJaPUqkWacvmYa8f1U0XbterUhbZABGnK/f92Y2JcrlXJzdA8aiGqprPSD7BMfr/1
3DPZAugOCJz3+7t+4vX2CnHn6M1nSGSZxlz0dDxcjh5i3zBd7/rZn27vU1UM/nQb4lwxrq2D17gp
DiWyvWsPRjjzLh5ARh7dR421tzs4lElZ1wsduPsZcWxjo+XaEwJ+0hFFmxTADOFJVuk4Udm+cXBA
vYKgGo8uCBpN7l9lkMS4gjj8GkoDPqYRKzcwa4BkNuPZM0Zy/h4wsno8eeEj+idrEmPaUi2jV5V1
7tI2HYeXFDtdPQPJp/Hr1D3isbkM6pK9pf9sp+sgA09kjxXJrsmYTw9UeZ3UOU+wqqz1xv7mpoN8
MLHK89nXrIlusB3VenKQtqWi6DfWM6tiOWjghrSSlDNQXA93rfQZILz92Prf8xo1WYCOJ/CqSYnl
qFTin9Tynq3xD5kPbJ7mo90iEZ9G33yJaRkya7fXCwJJXaO9Nnr1iuSyvp0iHSi2o0FV9yFa/O23
yrXPiSGbK0kHUhtVu1B5ZJ9m7OIhXoKUNJa8zxEWzlBUl+wu2xX4f6OM6ty7SJqC8B94EyU2CYAe
FZjB27HuB6hl5qvRBTpUOPqLkU9AXLnbIoMd3YEUNoigA4GovTJaO3JmLPKuOvUlTWlWd0SDwXzr
VbAeG6xU1Ep+6YrquZYnmdWBjcWoa6sgf0ItzLtPqmiNjiKizGhudR1AhUwPz22hoqxQ9icJycd2
IKDDTxndbfhmesQWTJo1tVneymglllGQL5tWwnwmdrudQcazC05SbVbrUIYDjRXyvrfB8+Bd4xOA
bvJj/Rxie7fvsLT8UjvBTU34cpu12KMiDVLNCX4ZK19SQiTzM/OkN2yXoLpgWlxhWdjmxp0Sequ0
JJWMnNChkzpAGrK7DvNEu0G/vF/Erm/viqD7qabesOagLVlnD5u+7polsTO0b5xxXLuJKuEq1lQo
UMAjYUGSLZE4B7bfDUs5gVUWWhKOt3pbzIiRSbf54B8bu2tAr2GW2jYm8hZNrm6yIfyl+3Z0wj3I
AcrZTJE2jSBft8bZsFk5WK2u/Fgylk3cvbDrAxtkjqh5GOq2QEEsUpCG+7+V1X3NGtwnhrufXpCl
H+UdUSf/kBlcfK+/v2k/Hr8nP//rPx/wAvz54z/u6+/1z+pP571ldk3zXw6GFA7EM+eNXXZJ7CoW
6o6IQTqmBT9ZdUznnXdmwTszdEszNdXG0/k9qatAOsNkQnEcBWU4x1Ktfyepqym/c850E61Y9J1N
RVMtE3OMz+nUGOFAMEaR8bPQsoORytpDj+k0YVfwEkprqg+dXsDcHEtnLXplW1IuvWqJE4/ohQby
1vtX54pLicF/da7ifMcMHIJum7Ntmw42Cwpsl97rDqSBnTUdPrWF3ogI/KVRqvZmWvegKkYML94P
ce58rAY6GmVZtHEIczx6eZywAkb+VpqqxZDKzAe+tVbNQn9ULYLDWKic8GadKb6/zKwyBCzfDc9G
XszTWnEeW69fMQfUNft6a8QE0B1dILWgTETJzB3c11zPBMs89Yh65CraTQuMOhpkjz2wO8zqUiOt
By9W2fX4OuKkSGZ3J+rg609S5soveQSBdwj1dB+OPhTv6eC7vTVnowyY5vcOURUHMyizfYSON6nD
qZhDtO6iveiL8Spben4foqcwtKteG+1jCKlr5cEeP/pTaez7HrqWgX64AlxMq746ciGdQRBibS35
YLzzNkMMm4MrRRysgtVfnsIiqzuPBbmemAnULnD5cGUJiNTj0csl/R5AU7VUWxcMK9P8ve/lGOLk
1UOB48kCuz6jvYuisMIKaW6hbHjXyHF9x/+j3aQw9C9tomP6rcA/DL2tqJojNi1/d5K4UGwg6A1m
bdsRNEA4LmiGXWdHHw+iLYcx9qFDtKG48fD2ndvacQixX1O6+FRqgX/vupKxrnRsh0vd9O/7alBm
bUcSA9xUvS6wOtsh2d7c5FbXbmylCI6YiZjIr47Zndrj3WJIkf+IE+kU/XZabG/AoWUqllhhV4Vf
RSl+L1WdFFzariVLU/GCjcnMKWigw4tKDVxqXBA/ok4uyUBvxvHQSQFohXYrHMMKJ0kMPNPNWLbF
hliWfZdXLSFVKQl/4GC8xHEsea5JnC18XQoOBmLQe0+LcAZAbXyVNTocidyFGa3JsjHjoc+w31Iz
7Bh9zOsJ5xzh7WXHAvDprHcAsooO9vgYG4luyQf5bheITjX9oXDjZzVMiONhPEnMmGqatq2POyFY
b63Jnvl58h96r5aTEU41biep6N1o1Bprv0hXdmEaR96iRs93CR+O3fzUeOkPK+XFzBN/YyVGsMRY
y5yzpECT1pBepRq+fGS52jEBNwbvMB6/tnE3SYEEno0woEcOWTFA8qKTMZyd0egvh1RfcEbwscXD
tC8r0Ax0dYb2RLZ7XR3WseUFtxDkUDMcyuQVDtamD5v+0ajKo5UW62h6W4gDbz13x3rsrZqIl8m1
zhd4csc0IBukhLjNKcnBLzGhZ7oZnzxX3puVav7wg/FeHw3ABHArlrLhhpAjyuQQOM7b0DZFc0FP
sscPU+FfgWSUCQVzZTTrpiM7WKqDFnFIVTHRTLPPBzCKpSRB45u+/TMyg3hL1pbMlDppQgF2QGME
vTqS3lPxc/3z0A/1PxU/n1sNYzSXUJdc6tooPzTFBCwZ+hOy3+EDoTuXKC2YyMFdgpvXjuIAAFrn
HYb2bEp0SDTBmiQbKoqEf5J5D+B7KcZdT3s/49puEEeHDPc/+wyE+w+wgtL7wS4jNv9ZdxuoZbl3
TR/TdrPOv3tRe+Oxx/qaOFKw1W03WXmlnX9vcSL0ou9VklWrOsjsjRlH1VeW9tskJKo+1ve9N6Zn
yayNuwSUsjdYzdNgYBo2mqa+hHbQPKUYxLI/qfxTYlSojXkWtlElUhQOgMbn1sVsm+htT3DJHu6T
qDhbU3tl9z7L1dGFpmOkbP1lUCK0N9B9V0MNQt9NIh/+5qkbeuvJHVJp0zalvhTNHqFBBDeDB8+x
612tj0QdOy941rBR/Ienz1Y/P33w9Xnj6Rp0HTAlztT/4ekbQ82uTNkMfoRYIEA4YeoK5Wh81uUR
XuqgsmbAuu+uGdm0ednwLOPnOpe8utqP1aDd4Q7zOPCDxbI2QzYTOvReiF0keflWEm0oemI0TsL3
U7sY2zcmUR0x7todmsW51Er+4pN2xrX9+hFyRdLAb24tQ8+WfdN0e7lOjH1U2rB5s9F7whnnhPid
+cNwjXNh6vKjGKr6WDaIoS2EwOvQzIqtH5mkndm0KI8mpK6lkiv+osT4EPE45OrHPD3bTTdJSK6g
buKNNpXkWAfhg0XiW+n33s/jpD5Y9RGGz+Lca28G5+1GLXEisid7Tgn3sQ8HJ59c1s1y+6n9OhYK
nLwXVdPI9nWfuJsgGoYGxPWfLyfacFs74Rbdb8Sp4sKi/fNpoOTvJLgoiF5GK3eMhy9MnmwEbaV8
Mge23cCruhfkoA5j5Pne5F6E7pqE02sCIKc2nPJOCcBSSQYgm7APT9AK1If32uh42kMQFA9qm4Qn
ZapNfaKmMlNdR/6PzhunT3i/yvXzPD5B1N77rp839V1r73dmpDFUshxSbKgE/sHO8VfsCS8uEkv3
DqJNlK4HaKx0eDHGQwC0LuP+arDfI0/0979ka9Kk/zCNsHcCaEnoBiUO3Zk2Pb//kDHPllS/1KQf
QSjf12Np39p4/x5Q44a6Mf2iWRK8NkS5b1n6BIfivd2mvXpvb0fgKVmhDmJ8bwXOh/GiXfOs19j9
HpTOnVPHI9LodgK79/0xu5SmNnms8G4LcPtx/IpUhHjGRLc4iKdNlMRAZkd9hvEFVxSNl4vbCuLq
xejLC4AT+j2C78jmtA5G0dOiOMk0ee3LWrAQVTm149saPx9Ry6YRmgvtJ4C4tguM57GGFugOBIKK
uiKDCQqyDqLkldQJKCWzf05YJi+vI0xsfowbFIrNraWRiK0Vk0XWtZ5r/7AaMH5HpurTtzhtdlUE
mlSwiZ+/ReR7M4t3kP0D2UTFkDB1L5Bhm3aRmUIYT5W+iEoUbUibSPgkmtl9ANUisXYuCYaDaZas
Ct+ruYsKGitjBEymXiewylvHGxYy840xFuoeNBaUQJSD98ZU0qY2URJt116o5SBy38eJUhd0d0o6
BvvOctiD6Gq/qos//DmFSafoyBqnZ1PovRl3iiGoubE6nTpyI+5RApjOU6ZGcRkxWgx0osGZ/f0v
xfzzL8Vic4iMjaMbgKOtT+YvntEGRPJ97YeRkqkh363sEc59O5jQfZtJgF/Z17XO6pDgokY0/+ba
hBoE2khBq4HKMvSjFEQ6mWgoNZpfHfSh0Y/qdBDtQQjo2RmQEvvUIXp7tDXqUp2EHRyp3mZjYMVH
mbDbIlCTp6IPlK2RGdWp6pvqpE2lqT3TzWFzGRuFekQ0Ltq1eov5pJo5Z8sKdiXJjAcNJO156iuA
iF/7qqmm692XLIsHbFWkYosEDoH9qRR2w1sJYfu30rX3WvI6K9xFalWu//67AfP6p9eYbdkgpw0b
Fw7N0Sdrjg/rEd/y3Tgc5BLjx3SsdGBFzkrI/MR2cc6lvgWqhujPpclCIXFWppi1QXF05vGl/t4f
RqCqO6vcDqktHTBFMtr14GQfLiM6xLUCoKqLOsPf04WPDOZ3lL4ZanqX5SUhaQIkQz1lQT3tDHO3
eO7c3JvH8ADvZR/AUppJ7qHI4aipANa3tulrh4hJcwmSs7zXkjQk6eJ7z9MV/cgCWlnuddeL7mzN
h4EDEgPeTJG86rCrir4bnoIWtbtRsrobEC7uWYyIyR4d4zDE+l08rtPj2euNvLfEM9sVA0RltDJX
zXvPdWCmNjG4mjadp52GlVgPlwbc2j1YCv9e7fCGDfAxWIm29xF1X0QLpXfvimn/aIw4p6uui+TP
VBVtQWwlK3CAIbCYacfpvdeFE7kYKNokJwwXI4SAW9FxvVYiNq4ILyDPK9U3eoH22uTk23g9++F3
T9/cQKwDCfDlp3YxQnROZ1qT/e/1JGOqltOZ75cVI0S7GIYiwOWyounT6b9ftnKyf5iz7T897JjW
4Fxj2Bjd8MrXPs3ZtQmrcYhS9zUa0gXiXiapy7Fghy6zTTcVO0Fqn2phIC9nlOiOZyMbQXLjdH8a
GNq+Zc0vw8WgfhokRl6Hi0uKqriknRunWNUSVA5Qzwh0LVdntRs3x3wnWgAPD8dINFt56K68yWUF
Sb0C9sh0hugnatugWx9Ha0xU4FCJ7rerKESRZmWZGMsMMQrIjjURkwYqcwhOAVI0RXGopNjdJWRx
pha508v9h8HXYTh3l3tftiHUxEsEv7mcaLoU3SZgArI0F229ODtU5MpXOWv2mUXs7SDaxMEgstDj
IccYu7P2uTyUW9NHI+TSdh3oO/XbFUSbkxvOPzhiwT39/LozgGay/WL/zxsKf4TfX3ce9m8G3nvS
S1RFkwsa22KptIuFAu8c3TJmlutcYrdOf7SfRUOQ5gwVc8qQQHiNxvFtvGgTZ454YRzbV94k01Wv
1/r9+pcPDULrl8VXGvVJdYtWfXWLzCXO4cX5smaYFg5swa8tyNpE5zzc64067/lebqM6Nu7JqniL
CuNACHlQHtLRDHdmoQKkm3p7pTcg56lzlFKrywlEXDmhG2dxhd6lWNtITgS/0bCzjah6SdEs1FgB
xzotg3z3j14Reb/2isi76JWnwZ/OVSI5fciSLtmOef/LHVSgLbKfXg7Ylv8Y80jZiibR2dgxVuZq
+StRqvQco1WB3hacr2KWZGmzCjVv0U4rxxC7m/mgDsapGORmZ1WY2RmV6z1XljQvXV97GjFE9pAc
Wrt94y+YXPz7ttD8ewXpLcerpZNo6oMe/Sk59xedETLHNVBdHWgJJN0C5IaUzDkVICZP1lTKDQ9K
iYlb7LWjjxz9UEjjXAy7touLNIiGfeggVghNR5ZYbATAmXYthtwJ/AuSeHl2liXztR6s/mnA9HBl
KcaAvFo+PCHwcII00N1Fvv8PL0KLHM5vm5fJi0/XZd1QLNI22mdnO1QqgPEUY//Sl0T6AcP1oJtN
vTcOrNNuMyNxcxTA9F9a6zu7EVjrPWHbagPuuJuLqji0+RcURIo7UUHdp1noloWs7DTeV1JsU0Pj
VtQaN23v28D9FcVFs1ORZzgSW9Uvca4BfZAMCamdiGFdYlWx7fgrv0Xw+TpOE1EsOP/LAkUPKb4R
i7DEYaWMc5G8EOuu7PeqM0C0rq18RdrLOGhxdi+C++KQR8kZWlB+FDWXrwD7cZAAl2xAWJrX8ZmC
eVPLAvVGD3FZEqXE7O0vBfibborTiHZ9iKBA1a79pbbzz+1aJ7McCoNy3uFt6/7TSs6w//SdmpZu
ahNXU9d04pu/v9rsAgGnAYb5S4XgAqLRbrmtk+YY9gMWT4K7hbR1fxClLEqrrVlWR/ZzlXEjBk/V
BF2rAcG0uxj99oOTBckmdxwfMXHsuKxwNJfIAvf3zCx4oQZB8t1K+h0WWhULLNjOVhupP6wB+cVU
NsBr2vmBIH5KhAv2nc72eFGMMtAdMx7ScwrbybHGdZPAA0O/JArIVQc1Jkwk8cdp6rkeTD+o9siG
EQV772hT6EcKCGpLBbznsLyr77LWRLOr3MAh0kCv+Ji+oy29NWJJw0TY3ruqk9/hItndhbW74xUY
fc2tk2WN0Z5bAef5frBHgN0IxNRoA6H7LTpKpyVDpHry+rJtJvH0Jc4rd33daIu9+bV63Xe/jxVN
YoQp5UvXaOttlXvD7noY23zYJTE+AUmtbjQN/bDZtfdSt3wSViYGmEbY6afR7BYNWi8HbaqJpppZ
ZyfX/UHUeMe8tbeZjElrKHfza5sYQg7nWWmGat0R4y1fQk1G163uza2Wmmy/8sH7lmgpdnVmMOyy
IUkfFeDQoj1z3QzVhzBcEpnzv2lZRSzKVJwTpDXzVtHrB3NqNwiQrCKnd2H3WylJpAG/aRS2e2XY
tX1n3qdaFjzUaIRMASu9UkRFxI9AFvhTj6jE0zCv/TDMC1ZF6Pj/QFzVZFLan16TvBst9FTRPpVh
LE8/uQ+bo17r0txBq+kl8fm9WLps78VBQi97VQwxmJv3Nt2vB5zTCIRfxqRxLO/55RnvI8TYT1Ux
3pBhxaLl1q7gPNwj6T7chK1DYHQ6DAaK8zorkWuTGVQyLt5quilw6bwM8zUzWpmI/s1Fm9ZFysIo
nGIlOxBV875KtkpfOGD2JXkJdYKM7lTNR73cRLXts+2gGg4p+cAsn7z4qDa2oZxaWT+IGjYP2RcP
SdapSxwQIti4YWidPSd4DeUk3SVA7TeN3rszkQIbpg3IpzZ5aot+H3dtkwwy15dc26fzGs0edkYH
PWWUvG8NmhJfq7aVlorqM6UMnnswRzT2YiOSv8n/j7LzWI4b2db1u5w5IuDN4EzKWxZZZNFoghAl
Ct57PP39kKVWsdl99o47QWClKVFkIZG51m9Gbysrjfnz70MjuEIYjzPUKBBAC3povTYQZiovuM5i
du/fFTLpXEh5c+Cv/p1pFAk6clOHiDu7B/Ek61sJQqM8E21Oa/h3pRRB5vUH5MVu8woJ64oY2P2h
8P34pI01EhiO/ByabNP0hOSYCMu809dW5KdLEVZqjNQnFobr62CQPGA+23IvQk8qXi3DhzHmlcoz
YKs5bk4fjQvVAUK48TgYRXDMTeVVvMVEE7W5Pefb4GRljnXwIv2sDxl1TnEgU4ClzmCAwpaYDm9f
jmWiVy3IG33pwBk92+L3bO+c0WX1qVFv3SGUuPV7CGOhalNyR0RFmy4e3AwKhtyNWZSx2jmLW5O4
E8PECBGKi1xb1d51lWpN1T2YhaDo16prYXaeBcGrmSH+G4zDeIw6z312hpNvtcGr7BruHtRbOheh
6oBRskzAwCLM6nTfpop7RoLtza3M71BlLeg4br9z/Cy51H68L+N2+Cbag6ld1eV/bbdYoiCQo6si
yqG96SAKOoWiRCqqoaLjVja9tTVjvUG8fCtVsgZqy89WvPxkit6Et4vzJ3RluGxGoQdr0euR+4Dy
PHWXKC8dxwCZtkI7hgjnL71eT5faqMGJ5BgOh68r3kgcjOi9me6+JTN5wY+Shz0o3vQIneNQjetV
Ncr5W6Hqx4A3+6Ot+851OtLq/5ieNNJCtLNV0sF3hYegsKVP8Actw0MzTCxtJ+AP7ASUUzUq/B0A
TQwp2mLGyC7RbrxJL+0S9K6FTsq0TfApNi76QCqBF1LAEm2GqVDBsC5Ok/1tWGq84lUKscrPJedB
H84jyb1sjs4ZgiaqFqBz2viPslO4U2cxYR/c1jz9l/SZMWUMyNN5Wbr9+b//Q+KYIzwQKUxw8dc2
OFX+/Q1hJVJatGkLUcvVsUdj/7WXW5D1yAkoXK/3pmsY+9bK5bkKu3puiK7rANF1vZRGvg67AJpk
5QPwTNL4mojOp9Dmu7kURy43QwI7k6p4KQ5kJlSoa2/YJtmDw6Mq8AsCzyDumqq5lFYTbG/tNyhE
91enGC8wEbdhjtxhZludMzVFIiIKLlHYL602GV9VJeaZChKJFFeJI2c3Qncnx3uHqtp1mITFzTHp
JXUuNjzsLuDXG5DxblWI207oS0XjNvjLdupLePtk3lPBtYpx+1C1bw81COaTM3H2p7pkEnQPeFl1
L3ppFEs9jOuDI0XOQYKNCQI1TF4rrbwLKhL8jUgQg5H3zi7v0pmS18VJN9j7dqq84609vGqVkWyq
oaReMIVimAqU6ZCj1jvLkM8hrd0n97fvsjckF8yD5N31y4z+Ur/REs64Yoi41NMXH+YP9ryTIvcU
icttrPjM60MjGdn188JsEncdfcScxzg6k4lGraFCexHpw/AsLmoSfAO+P+xF5HaKfe9GryIQc3zL
VdFkdTAPnOb82+f0aST/ly2WMaEGvzxAmorGPLolqjal5b6cWiK0QRLXz/Jvta8mO/Jy/hGbC+/Y
V0OCQh0mBkZlpBXqSzT+W7foqHPjrar0fC8OmrVzakyvPYsgKhFLVF0bd4rpECr1jXKU3f58PeRG
kfyB/ad3aEsbFq9iBHO3741uETqNt9DQc1l05WBuALO/BBx9UOTwAfCMo3My4NlZ5A+1F5hH4U60
mVO6IBwkanFusRbROEAVBmsHtqlrc1bALIOzirCw/mD741L8UIlK5kGOTH8pTstu1vgPlKrnZuZ1
j2IEMt8UcNI424qwsEx7hx4mX7HpP6VosT4rkJpbx/qYHvD8XdTslu7woCJrWNTkGRVfhl7RSDWA
8SY1F6KrkuRvTm7rmwH3n7nneT44XvTOvb5HrRMRUTwyYuXsIUiy6Kc7xNNblEJs9SiJbbuFtiTv
yIBSeuzfY2FE2WS6oIlXnUQ7h757EY2BvKSO7extM7LuR6l9E0tHlcF4bnMJjYqyQ3iqDs2tn7oP
ddxXRwFZq9U02vpO6VKsZEkXFylxH6LIqiAB03QbISBvYtafzxAjAq8fZhpP/Oy2LorFTlUq/1i7
P780i9BqVf9IqkoEtyVTrI+iz21+3hZLcVfox7ayS/NuelnlKKLCNuH4zLkRMExoQD9WkOz37Lgn
3+dDIJSN8Bl37xaNwyL7XiT1vYOv0S+zfm/TwQQFoeTLDAThz6pWvqWmk755KHjOUwoeuxzJrYUq
adZxUEPrKNQAA6PKtqkSPcCy1saFb6EQKDpS+9H02QO2Mg4vGLh6yJO2qre+peZ6tDwzB7lqz3+w
PV//8ecm9sJrS/jXzdRVK9ZJ8ttob0JVOkJEg+DdlaQWoeGUHEVodBQQnIuidlH77KzgIQgNY5fL
fTDzm1qO55Vu4GYoR85KbA5YfcqHcDjFEp68gNgOt/XP4rexYr+HH7fYL7TVuYbQurTAwW+7IIqf
GP+quHrz3gQmCs8KxR5DdyqsFHPUpUtqSDBhUTtlRNagf1+XZXRMmsa6M109n0cFNArJznjpTsyp
fGJOldNFhLdLWaCSocX+9tYEw6BbQ8QKxmelrJo1Ce8lyTf/DvMG/b6nkn1vS6HJkWq0IG7oEo4V
dtiu/MKEqjJ169PAAEs2Th4ehcwiXNtB7My0VkNyLi7HHbZdSPlEtYJCWsmXR9f1eYVh+0thGT9Q
vkw/8kgD0g+Mb4Zg3UYqyv49ksBSqE3lLgaS4gheZ+VjJiFFrKrmQ1zZxSPsomApNyjxik4tqK2T
Kzkr0Sma0DqSZjUJya0IJTmG4OAhfZl0UQ0rposvcajFxxFPq0VugMddFZWcLIOEcogfU01Bf4ga
irgVjeISTd3XO1k1kHtIKb7cxoiQ5dZc23ov7SLXV7F80stg5wfha5/1zgnlJufUTncQNaS5HOG3
Jzo6NDA2LqQ9NKuR5oncgGXF7odXVaVy1lsveYuhsNcjfpiS4ikSPYRwlUIJbgw1PIuLJ10at3Dv
JZLO59pI+70ylN9u/VqpQ9TJUXYVbapcfYcVDP15ZnVIQMYDppSdl3+vjcRcOKaaHYJOtu4Qvevm
fFOSH/8yIvdkpJdz/VXjeHb2yH9qUx5ERNBUPkVTHzsNSs7TyAz3qls09Q14an4kJHH3cdaE9w2Y
uevzVsQk/XsyodftugAepxVWaTqAPfj7d0OtIEuKXGsJBf4JMZT2LCsp9qeZ9KzjnnQoNMSI8SKX
nsO8s9Zh4WMDO/XGoV8t/CoHXQwJEfFHwNFqFsf3Cj4e4ukWlxZP7XXphr9/gtDT4MfiXoC9O0RU
1GLPTWKNMX+ZIF62JqVeBcb2WVyol971eYZegFudDAFcKSsqZH5Qk7yf8DDXxngwsnWrUkp1vZBX
GFoky0CN0vtca1OgsFJ3QjZEtNyab0N9xUjuRUecKP00VLYk9GhyuBEbNDnUJTnyaga6NP5AJbNX
MvfDSuyACkFdX4wYwZdOacYDfjbK3kKQAnJVqUqLK5gnDnYOwrYX2bPKXevZn9r1XguP2Zi9I7ep
nXn5oLOr/c60QBzDDqLLzyLvErrWq9K6GI5MqRiVJOi8bYpsJ8LWq50Fhbh4LcJAM+t1GFjqQnwa
7NphZ6mSNTNst1q1Cl4cqupQK3ZL4yDrVFZKlF5nHQ5e2IZLD7hXeheEzuxNrqJDJgdZcRymChen
6XVVSsFPK8b7kSW4eXRHT1o3/jBsQCG153hEblUMCSOyLaBAvsUdDiFj6wNeU5P2v+TA9X/ZTFqy
ZSk2moAmvNYvpzENXKenOHn8LQjwcWuL5l7RpOoc1Wq0yyuUNMAp1WfRlluVwqIfN2sRio5Rs77O
6iVE8DOnlh4NE672OLd7BwUvHW+av27AVqBHjdjpkmwUkABLq5Gini5uYhSrzJC/j5JU7bF265Ek
ttQKZWAuYogI9bRmnri9Tf40R3xOP5Rv/+X0KsAd2efTq8V7CPYPOGhw0f/4fVWlXPldonVvapsm
q8RTME6Y9hPKdBF3uR/zWg/k+lwGForAU0cwbSq6wqCDOkC1tiRk0ERjEwX2MUEz8hC1qKO7mcdh
1FROX+5avGqubf2fu///cR0CR7XhjWtRpzQABM98ncSaOBaL0MMRci8KkyKM9D78FIre2+Db3DrD
hunL4FvoVSX/UIymotwrsEuzLDvZQ4SWMegOcSFfr80TR9PWJGD9x3h00hPuyHNdlYv3MprEokBC
PcDTQDUm4hDp23rEuQBLgLBvzZ+RiyvIUP40I+RsErR2d7nCkoxaLx4JfZy+eqg6LiW/V9YiTJHh
R3oifUhVinGg8+5wKExeA6RsNxA5oRqIMISWaHbucOzCdnjW0o8wGdPXDrbgXtMx5BWfBdMgWGS2
XO1E76BLc8dPSwCjcs9xgp9AfJicBB7aA/wE11B3npDLSR8aJy3OVWvcJR6sT8MIg20DsA45Mcug
pJG790E4YWSjInjn4XiDPK09anKobU00bVaVEZbfbOtdqi3//ctEt1Fe/vP3XzWnav/n7z8pKlO1
wIIYCIjqtgBHfcrvjxqrpuSYyTMc/AQ5M3TFVpUfmgPCKIumbdy9ZGru3m+LB9/z9LWIRDuVNcQY
bjFsGjLvwMA2Xacn28GEyZnibpHMLbVRkGsZq63WGv25KMz8Hr3buVfGw1k0pVnfItWFUKgIRYeu
Oo9m2QAYnCZZkHMOlT9eRCQuvavgwemSVWmB/GKjCW/JwmR1nTXuuOxDoJJsMrHglOv4YABGeOkD
UAlIr1xA0nnbIrTCuQ9Jt57gUKgK6Baq8dOTfX3kxaMc1Ah16uXea2R1hrp/sg6dsTrpFL2uFwxP
1JkeG/GnDn8aImZY0wwxOM3Nd1RvTPgzOfw4nFkpTjkYZNZ/7nDgokfEFHrxrbdt60efOwC+p4FS
L9/Vsnn/JQ8gwltbgGAkKLaDaMl4HX1KGdQqancVeboZ2jH+DgaI9OyF7jedtR/9NSIkJ2M9sy+J
6iYPsuWfKDtJz2rj93t8W4M55G/pGZIS/mekWqsOdOoZAk56Zq3GYY4/iB/JxqOE5MZj4ePU5OTo
c4u2JHfWWZ0MazfM273kSs1eypD5dNCKzWe3WNzdxtjTaBFy7LvzSTKrrdJvroc4n+TFznfzi4BR
COCEuEMAvpj1mQPSfMg57Hmkkm/jkCxSZpUUjmwPFP2kBIYxN0t2UNoUiguCGgYq3fnDhOjdDaWB
HUjdRu6xbKGv/31YWKAFd2XHyaOr77Gk9BHu5IIwT3RnD/ciIBtI2pnM8nPWqOM2HbtEn4keCzmy
haIrpG2nWQ5fpr1dh0dWnPDcYz4WZ118L6LcjBLqF8G0GoVncUliSlwj/Cq2F3+16Tk6+k1uz5Oo
9Y9pOfys3Fa7RGZuiwjfUe0SSuOniJrbNaoSVb1EEVa10zwxsoUUhQmDnCy83Bx32HDKO3EHZ3u8
3ok2eJjoVHVIdd+sobVMcSm3WU2KqZu4V3R4ikkIe9+i5r21i2HY9kkTY8bqwseTBveu6RI8Ryh1
nrMkDxZ66tcXzGGtmYupyFvfBh8h58kfRqrwde5rGACQ0/U24NBRITtmoSODznncHJJCst9Nv/rl
mrX9mjoQs/VcSS4ZLLEF+rX6f8nm/YO5a2sgqjg8sqiymNL9BV6FurCfQrS3LviT4yg1AYi6vCnm
MQKbO5G+xt60mOcIl+3Eq1f0JkH1u1dW4t+9t7miVzX6baNmOKD9y3zxcWKCr4IwNsoSOZK06MG1
1D56w3+nDyDagKSs3SJ6fk1i2aGDzgFmPXPOy90lL91y7jlmd9E5tDeAXSVJPel6kL+M+I7veiub
KrKEZArlpe1pA4skIfZBQOmLusAiU8leDCObF0MRrxujdpZe7ZsbuD+4pLSqeWlG4ywOgqhG+DMb
wPNj2BnGpvLkAjug0LpIrXYOoEptPMPXN1pf7OQqS98MCWh+wDb3qCPxuMfMyFg6mdk+J5X5LLLc
f4YmFa45YqjVusp1qO30L1mXSwjaI5Wm29CSF0oMdyrMmn3t+OzpML+yjyolWOTUOhulxPFs8lC+
IwP0Yfm9+ablyFk6iTu+wFqDEmlih9NbkDASnJUe4zAd0DMiSSFLdYukmK+fkJdukdQo/Tu3zOV1
3+j1wex0C7HJ3kEz2Ep2mpT1Wwv90b1dFNlmMCEDOgFuDk2fW3d5iIOXiYTCvQosmBJg15zTMIsX
YWDXT1WJl1uqpt0zCxcWYUmvvGKZhu5p3knfrHF85X9S/mADcLTGwvowuskpNPN3HkWbTdHx32n1
ND4N2YDMZ16896GmvCmejumQp+AEX0GEVPDLFO1JX1vrEmzbqvcs+c33jI0f2/5T15xw0I22o4OR
ZQ5VGqZUhT5H1UY/sHSa+UXUfAwFulaN2eSXwI09fKMlbY+Qpne0PQMNPLnwXqLOfO6csfmQonDV
NJOpQRaqm4EzzTzDUvic4Fux0nBp21ugWVkQvXzVlH7+WCUhy6WvJe9GMa6UvKz3URbEcwuD8T2F
f+t6ESGKLPjflXihiw4E3rtyJm7lJORWDLreOtN0DRm8fRR8+hgx2A5qHETkLN6iG1ot+k4u71w5
UHcIQ6grNF+TJwCPKS8cPf3Q/Ldu9McfKS/meV+m8oOKN89GCnV7o0ueeo+FG49eYRXvlYcY9DQn
te1fjSpnlzzR0d7hq4egEcxsdHgtILwYr2VuKfNaDLGcnewCxO5jumjTLkW0l834CPLzd9Otnark
o4g6V4UUEQeo3kyf8X+2iQ8R/0Lfxq+Y5vmTtwvKzrLmPTVtUd3V6E6qUug/iSbTqHcVxeQTiu/+
k+0g12mAQV6LztCwE+BkFANE6KgD+ThzrVtyWGFF2iIZk9xp8VifzFqqH2s/2HtxRBpLwV4a1yQE
PaasFtRpZHRVpzohqt08qo33aRguhD/HxHnRImvY5KTpEqcDxasWdnnoJ/kucRFhgjbZojcMDGFN
U7t3lcy7D4Md1FzylaJJ6oxvGnonv9tGkwcdGADyqdMEdhn51Zbh/9TVJ8/w9w06QqXYDkOXNw0e
TkWRvwBwCg3/vixM1Qv1T4oxK9bafNdh6GOSd3sophf56KCDbte/o6nvFk19YmQ9vdb7v4385zwx
spo+88+/8GdeEEnluivTEasll3KKUDg0nYNctWAmbXO4Ey3iMgCKWkuYGs++dFRmzClAJIptO5EX
Tpnu/MiAyTCV3HjAwV8gki8icUHAxlizUJRzxfCxKGtrhMFbxx7WfqrMR3BLcAAb52QNgbsLtPAB
L13nJJrEnRRQrmm8UeI18FcH2a1ylSYeTn9OtdSTUb33pl3rkBTowkX4O44w9MFvhvKe/QNmkon6
XpLnfQoU+2OsVf9SKmi5DKmr7BQ3Mu5wtvZBDOOMnGcdWmo9wgdabZytPMkfI6xWo8TMXsy0Cw9G
Q25QhD14RVYto16VfZq/DKMazCVlZ2bITEpxmizISWFHN2Ymj3mHVKRXLkelAjJaSdKWrQQ+vwkk
2DXeYd8hCU7ibHj/kpm2L02unjWKrT+SlhJKn0EJARpkbmKNSvq/jCB/iemWq6hriDzKasxrihpq
khw5A+fLJJeTZ95lPyGKuB+q+tbUTXUfwyzWN65VehydULNRrdi47+JM2YVkSpaQLoxXOcdMujeS
H4oU/x7BTy/vJtLZ0jIpX1W5XmF1ErEFnyC/pNQbBC85K6s5IBcwpwF6SfsrRM71G+8QoEeHewsW
pBVVlFqq4INWoYFyR6f+8hT9jjQzLqrwgmctUNgXGxu/OZvS6GloA2Xh8p+5jwOnXqVAx48GCqwo
AgFlGfCS3bu9kW0yO7OPpBvRsiuRBOAvhiiDRkEZv0qzWrEHH7GXmsSM1EzberI0vEY974C8d8iZ
u+Wxh3+AIiDtuluNC83vGTYtXH3RfxomI6A4q6cVTBqQts9q4/ewCAnOJHJ+8WqPXnR+hYgolG8e
cgfL2LT9A0Ja5V2sRC7kl0Z9V1Ae8WTzRyDLyK3VkQMyylF3VV0G/LBq8RJlyV1iRuaPJI4/Uqkr
n6wCh+r/nEvQhLnGp1wCS5WDPZGqkE6TDR2629+RIDU2e1bcZMMFtI6DJO2zrTUsvMhl7IzWgTEQ
R8VbEoT5bHJUO7VdoT30qoK0Bu3RGCHP1C18eBgYCmKiJQ4iIgwq43Moek3U8Yogf3BGOz64WEyu
fGRSz3GJQm5PtuNNS8aHQOByHXubG1bxqzLz79oQ2y8SFM950inJluLPrxrheYT2Koo3TT58Q+b5
jKio+lhO7T5gfFQBteFbeyhCNzshD//75J9Fo7zqxgzDp+nNKvICFLj6Y6DmxtaMLb1eG5mczgpD
C9dW3LKzhDhOrdJO0eIWyXSrUxagpduDhYsWGyS57w4idr2sO3i90VCV6FG2/nuHGGJiXsduexpY
O2W/TOz+UuvmvUASCuwhLPf4MDVJkAYe/NyKJ//NbgGpUj7aFhaDyFVzGJJlPHSdoP9ZBzBXVc/4
ZdnFOXRt6RVBAWMehaVyP0JWZ/1XyMX9mR64YMbEdH5z1+mm4em/yqA9j9rgnRrd7TZW0KenClrB
LPPM9LUsgxpPZTNZS2WVvvqW+da4encfFGPwiCb1XjQj42hvEE9A4mealA6c/nS1dA+6L9cvQbbR
NTd5dbLc3FMlRil0CntpeIR/g5Q3gkBp6eIXYhRPXlfH+05BbFu0e6l3AlRXPGn1sEgdhNjlOF/p
dc0WnJ38AfD458utTbbqbqln+FKJIbcOEYIU7ZZwlqxF2lXDoleT+MEpUlyxKPTemU7QroMwKQ5e
MWRbLPuSHf5bJB55QDda2DRohCQKWumtDXx5TJZDEvZn5P+RI7bT6hLVmTvrFaV5lf0KffJw0L6r
7lQDzrOPMq9WQ+S6k1D72jbAos40LDCayAu8mZxRhHGt+kfjBY9aO6bhrxYwxVZUzPqKuoDbRA/y
VE3L7GDnsr49iD4qOtc+bSLF/+kTNbl/znMi7MzaLlWv7AFHD0xApY6/EQhMuLG4a+Q+5KyJI117
lrTSuzgH6so3snl0ZG/LNt77BVNx67tZ8EYuBKMv3PTu4smZQ0baZpWEqvVol1SxA6RZPkIEWW0k
FEqc4Wajmkpn3Lizdc1mYNd7yCV5BfvNQo2Ht6zw9rh618dKjrS1RSZvRuLT+wXkNEl17ZeU128Z
xeUXq4nyBVbM40mz8mEzamqOm2ujY1Me+3uUUoJV7FfKXiuV4CjX2MoC+opetC5+Rgeg+QDlsmoi
3f8+ROh25Obg41bTs9IUqY/xdKs9YCnucyxWjXer+8aWGbpBnGrdMRA0BbPPu/1Un+wmrxnRASLo
952uDDgXGxkuKoNh3uN18VbmTv/a2sOwslLk/fUJiFUr+kJuJOdpiLviAK8pmMu1Hrw2WQhcja/H
RoTOWB6byuvOpVvXD10WParTKCfT4k1SD4jSTCHJOzKfkv8jNbrmjnoCv4ocMtINJDUGeC+gKUMu
/w/Yamjw+kZy6iSaLCzCN2Xsr6kVaBj39BAuPMtZ63nFyiDH0qJSmuYpMnsTz4S2+1Z7+UPIt8Ob
YRkVRVHmzzBX3A9a670jeAux3wv0i4xApQDhSNEPFupnt9a1l7zGzb5JUn8pQsdpGxRdedKuvfy3
utQz7/7zy8/8wqqzoZ1oJIhVEPyYOfyD4a10IxRps5CeOidVwDbh7jMUY3uSuyTaVR12R9Alsyc3
Y1uiq4n1MwcX6NU8xLexA7zG7RDdsS1geJCnT3mBgUCeaeZteCKjSCU+OobgOmkw//5oY2KTVG6N
mqQgdafYS87w6N3XZHw/ylrZ9U0WfaurVp8HdZjeoyWPaCHnjo2XKeG9B2t0bkqZ9w1tcqS6jeuk
trMisqDgNEZwE+q0EuRGEjxZaPyrU3XeR/DqKcLkTzATRN+faIjGr33TPFAu1n+RlQEy9/WgBONE
Q8NANvFBQ1rlC4yO9I2rAye0njRKu4sIjdr8Bb3nGRCzaA1QrNrbcgc3U9yWDeXIerpce1J9cOai
sYsrKpHjYM+9BBFp2RyPAuci4DDi7gsm5kvYdZg0FWNt6hvIUmgDNShc99TTHvFwY9Np43GgSIV1
wEq2XVZIa1yQKvFm0ynoI8kPiDEYP8WkRAqYZIXNStY484tJVeTxWPq2drHinK1+fFLV3P/ZIBxs
qxVPSeFlc3MADAO777tVm+Oro9TVHC6LcZaHCFpsFJjHOsQwDv6hvI3kyD8awAVWOr5eO8fXn328
q5cxIJsDKTpnDz4U5epk7LASxrMW9Mvw4QJvrnW+IODxwHu04aWLHGMZOOXvSSTCg+skjq3Fn0mD
QAqUSHWVsRpcJ4XTvzQdm67/kqtK3ZPsmpRIAACtW91JlinAzuAZC4DvimErh06Lwt2Yhw6bXbKM
lctetup7b6NPOchCk9HQLwbnmoNEXmo2nTcveWws8LaWgbkq5mve/qomnHuN7POqJJ+ysY3QmpoL
LczuPT16TazERR4Nrm5VqS/IGLp3oklcROgk8YrEe3j40q5XKn6vSVcu0+EcNdqw9yftQyogkImn
u9tFtEUe7iRRemCFslvObfJjGk2A49g1DsqUQbZM8LSqnZoHtTXVi+gdGtk4lM4jXtfVVk0i7SUa
nRVFOvNR7i3/ofS7x3gigWV65WyUJDIX0qhqS6lBDyjLy3TTkX9fiKcWR6104wx2cw1Fb2Ki9a8M
a9y5fhnT0awHqL8ijWPSRCiFyrEA/3l2s5/aYEmHCgueo9jg+soqsOTieN3zqraJTreOxQ2WfzXb
mQh1tw4PGSolPuhqtmqcMrEOwoP5kId+8miM4ef2kVNfnxrJ4zTeaBLnTVcP8QDCP6nh2EaNv9TF
TxQk+Zatv73otFbeYKvLHyDxx1lS1/axjvzsItXeUpwzh7TJtwn54XkXqc3j0Pv5Orc1XNSnQqEb
JZiPRjp28/zKXtLwPpeV4Rn02dN13w7WS1uMmiSv2BtbO2xmpKPd1hwvw7p4Nero3ptynW2Y78wk
Nd66qA8nj5HgVLiBu3WkqloHnqOf4zRWZzZYlZ+1utKj6lcK1+Etzc4kgzNIhH/dSNLXls9dKegF
fG4+jUmL2nqTIfeJkgPYl6lGZJFunb5OaUXJSA0UbyV6W2iSRTa8446bDpzVXf6cc6gE9V0cWNGh
MbIA7bXKemuwN6niWvmRZI2M83M0PsRskgACmjheB51zSer2SYwok4ADaxBf6jwu1o2dBlsFhepz
MyXfxAgL4QmMNoZjzpq2qCe9kXK6dDJkGkzilIWt+APnejOk0TK1edxY4SXpgztNjYt78fLJiJiQ
34uv8dR3i2rN+xT9mee6fBH/89vfka1/vv8nuA2VH4VC3T+1kJBcryRP7oen0dmVkoI6cJCASXIc
vV20WWjuBTFC3HmNywFIh+O0CCtXAkvWuis0jw3A7h08fHIT+wLrEKrn8lNkRc7SZKlaD3odrkwX
d0ABJhYg43DSuKkx3EwLCGsBokZ7k5X12dKd59SO1JOIZG8ywwqfooCsjWKm7o51u1x4qWW8wbj+
aQGUe8idSrqLxrafJTDM7gZHKshB9A9+3VaQ/5qfBkq1byWZNbAL7fASak0wD8r4Phq87i4LYaEH
tp3dlY7lbkKlq7Ylp9OEM+RyaIr2sVfl8RAHzTdlVNvHoUjVeYjD+sp0qCrkvOt+OmY10/jdbSIl
xEcUN+ChRAcu0bHvwnJaW3SKU35XeNpTbLpfsB9019CB07VZ5M2Db+bHGCjvW5xoC1FXkmt0iYYu
8++tsHjoJD/c9n1g7t0ULoq48PoEoZgVyK1NPKGJV9X+6lTet1RogsJ59TMXoU1NLve2NdQnSmK8
SptgWGpGX6zKyNVPJavTvHMLe2V3IApmsLZRbWoi62y78kkDBvddATAzw+QqnblWnnPgGVaZbL/4
Rtq+2zYWM0WH4VI4NuHaLGVlzgrQvTimGcwwe29/eNDhsanrcHjSntpUd34ZrfTAoXhTU51fDBaM
hSFS53Wt4BmV+PY60mtnn/VVvzFtaeeOWbpUBljscdXOZNDVL2Pa9KsWXNwqcxtO4Gl9UnPwexWg
w/cm6u5tiq0flJzI2VjOHFNBG/nqut7FwGIE248Bf9EC02FsoS3Eh97zwwdxKQpZ2UsREL6pKZKw
DQwS21jmRqYcO2uAf9Dlr72d3xdmmj+Byn1SSic+IaIkXzJJecYvxLpTw7w6DkZ5DxEASH8Shhzh
PkJMRA9y4J0deN1bz0oCHSJ2ph8kEtDOcvTN5K0zyRrnjVyuRCgN5snOOR6aatvdNZhOzTwpTd90
KQwWpdz4e9VpjsA0bfDPqIgJBo3vcFeg2RTlvrdOhu53u+iMSGKSrpmGiBi1sW+SlaULXAIvVEbS
UxGHF3Yn1d3QhzxJY6fsuq5qn2WblRpoeLImSfKT9273kNitdux7a2PEuh/MEdQioacDQZ865cHt
Htresnb5GL1TY2REh0ICRvbokl3jAEVcDNsxmHT7FP92MsvPbGOaJdB7XmtTaGqmM5cdpdmm6DOv
Aicf5l39/2g7r+bGkSUL/yJEwJtXgl6ifLe6+wXRZgbee/z6/VDQCBremdm5sbEvCFRmVoGiSBCV
meecGhX51tSym+XU0lu2STxx2W4/W2OfHyhbldygvyv6wDln9fhQjpFxb6fNgd3nTne0X3mv8IQX
NT963egepiYtXDW3q30Vfp0qGn0jdjpjG9W/9/pzb1v9pzoOnNvSm/n6ywRYBRIFyLFzS4fCzzvK
fZhuCr7OD6nUFg/ZfGbpykPKTf9GmISzy+v00PcaAmVzBM1N6Z2kVD9iSsJ5bRkvVSx3p742K1cM
rdCfyLzF3yMpM1/gFu6f0jZ3k3lU5CA2kaNA0EwepNtpPtBN9naWxFp36ALz+2paw9ZYB0QxpQ2u
/j7TMusbunh/L73CPg9lHZ3s1nOAhA7pMdQVHynZsD4ElRbfUUoc92gylPeTjfKUg1TuTd/7Dw6/
zMc8zdMb+Iibc8DX/4iqhn2rwZS6V0d5uh/KBsZ6mj+e2imGelrv5Zcieawqg64De0of4bWOjp1e
VWjuOM39GLYhea+k+qp6yPGWfNPjhN4CJau/RVWLvLylpQ8aZdcjjVTysSva2C1zFbgdWdSTYrJa
b0jzT0ZfIuiuKd9NNhaqXCHDVqTPCs8Qbk1W8KHXpB3kIsXvOqCygHvhV7/jFfZBnD8YWdgeqxGZ
Kb5Kh1i1+8Ng0CsjWza5BTNQX2Wj/qGaafR7Zl7o0oRggS/zg0nt+asVaIVbdkr9BN0LGpBJk9/a
Q4X8FjVBz5fqBxBGrZvVVALKfHARBkx+kwO2WU7GM4lp69keeGF+M02acVHpI9kGTq980fvxQg7E
plDpKNyy97Vslt/DwJh2vS2XZ9KU1lNW97+BreBGSdWeHXFtPqZ1G90gLguTX9qNd6kzb18M40ek
FD6wjGY8KkHTHkyfRyQoix7bMfN/OrTJbZQsHWctkZ4O80reV1nXvpKeoEBCRDg/ONtlnj6qfZ3T
B1AfZctPTtbkmCdlilAaCtv4MMqNee/opbMN+5muaoic46iG421W0I4/hI73Yuh6/YCUwzkGmdpr
PZLJlHv9oUEwCQK+AxVkRBwMmrt83sut2YflSbR+tRCb0yliN5Ba4a1be9PCafoiy132JHs5KdPG
uDGqLnE1vetPbav4u8lWsq8AMX6j6jI8lA7QjlwLfoXzPdeInU3RoSYSoshwPzqyeerCDjXlLs6e
fLV3yFe29U/TqSDzbJXfJEoWpRxan0oZ2U9Fib/aY1Vs80xzHtL5AMC+36gRH1TPlJByIBGkbKfK
KnaBVzkPItBxTP1gR7qzWW0wu4FvMbixzKuIsMQYzAdEOGbDslhiKgefroaun15HyQ92dl5kF8kn
AQg+kOfnTktuncj5ZsWacwk19tdB/TxpWuiqkwphrQPKvfLOlmMrlwKAijvBr03rCaT4TlKrp6xL
xvtiPoTHbEyzPZvj8FiwU9jqZqu+Qnf6XauG4Xfqc2jAkLZE4vpTJSEZVDdOvuvJfXO7TPzpLCXc
qHXJeBy4jxzlEYl1VAyVT6hTW0cvljJIGjO+rwoCKigPbycb4SxNLkYUqugeSTXD2iNCO8AHFOd7
Wx6t27xs2w4mpfbZyK30KGzrQantP0JqWyWvZtH+xdMIjIR1/WrXfY20lx5+7iB133apoT3ETsAW
lV4I+rkPkTYBEQCQQH8PRJA9IkWbKWwufaWxBSRD9ZxSZ9oAyh5OwqakGmIfUwOoWLIfIi20fqMW
hQqC23i+/eRrPCUjGvNdliTU8dAuRb8ZpMnGgzs5HOfURCn1PAjGX6Q6TL72MjKTHe1Ac+OyTQI8
ONOV3kFzppluPNjVzqSH3ggQ8khQAryViyE7hVPG96GQpW1pTSqlPcd7Gq3+yTfhujRMP4AcSCLB
ErcHT6nyR/JpQJLRMwbH1gAbN3lqAlJbfTLzMboM5DVIhTTVp7jI7Tsn1l/4/Jgv0wiaBzj4Hwhx
a2aLWaFgJbu4bdlRABYAceGIytq7a4qfYmAGAZq7FqrvllVNDzHUWBtNaQaQCdr0sNhg+zioqLxu
xFA42C3AkSLBAcOkoo/QRjUyHoBnjrTBscrbtkVyXpwlWhHvoI00ZtWquqEOS8xyyp2Iz1Uid3so
8+FNNKCclGSg3anieBdx4GPgnFqQVhrcIhejMvkBSKPHppw1c3NuizzBWo/KhGazxztzMirDehS2
xs7PKuKlxzyyVQimQHa1iUkVfoANTs7gVCnHO6pO2oM8joareYH/GPCqD6M1JkeJrWWp+hNotHFO
IdzTwbrtDFnnZ5rOTadQweJE+tcOUN8l6H6NWk6htR2LvWOTuC2QnT3XXs2z2HymxNDnLEYxFofG
uqPKO+67Nmx2pE0pURQgIXsp+erFQfwNMYGZEUVqPnO/V9wm8vxnelHCnR5V3r0p86EI4+9srijA
txXN+63BT8s8FAcUYOmqNRyyA+DacKmDNctRb6U+UR+0+gm1aoCNsgn1iscbDCUCzMmyUyUnz1R7
8BuKFLrFRD5Aj41kGyLv+ygOZQAkkKetdq/48putatqWgo1anoak0pe4XlHuKOiZt3FuOPsC7uFt
ayn6uQnJtDhwWL8glFc/9TVy8JDgvuhWt3NiWXqcH9S9tlZeNTpWb0kQeMvQQIfTjcY+2qdqEVVw
7aKAUUD/f4CCKaEWm/+0PZSXo6zvz3zXQnbM+vCIKDWanU4yHQzHs2/iSvqM2mv81IOQ1NuqfvHH
sXrJ6UYqtEa5K3ypenG03nA7OKq5wzJEhcU7KB2pGa/x7oycpiqgW95dFpm/lGmKXv00qk6hHFAR
cvz41QQts9P7OjwKL4gIuDsDvaB7BS8yE7DcxtKzbOvyE78ftLFgHqwO3GKQmxuTjeaNJU00DHaG
djS0OtnCImKCmIprCJvoHgMHbn5KSSWgX2HLW0oGeEdZORQ5P+9SbBmkWAL4O2kT3Ym5qtP5h0Ip
WkSL5rktTWf82pPnm4N5wqv3+URnvPDGHbk/fZzKZUibFj9Y4yDvRXDWJ9Q3Bx06w3kp2Y+zXdWS
GFvmDoO3tShoH0Sw1jXqtgpsb/EmZt3Cb5GWx2Vu2FN4Q4Ya3T+WiqdAcqmwxgfEeI6G5XT3HdT3
+zScils7vqH7JHyREH1S5P5FUqzuJa2Gz6ConEuuZ8Ox7ABvStrQ37cNFHRh54AdkhCyFrZG+V5O
8Kktpg6yAoQOIUOQC3huI3bMNJoHZ7u3+3sRn1VhAudJFh7sDHVzK+t5xAutLe3TyY3vA/wG9fYz
Izn1HQ1udUOXh3GfekZ0DAf73DRT+tAa8adWjv1X8MjqGQkLGK+dwX+t4qbZk2sf98JL80DtUiN0
zsKb6xVSW3n34Ie29rn9Xpepf1SDXN4WvVHBGGJW2xrc6qGOKHKiaQENklOgDrKLDOuP02Q+1ZW0
VN0PAR9O9VQp9vFI+sA3njxAmJ9N/rxnR6eNd3D8zxqftkcvQd1hHklGr99H/vgkRtGUwWaa9T/F
qOKPBr4dlpRby+DzVMEdZA/U6MSqUTNpe4/OlG1kStr96MlvB106WVLv369mHviLM6qUn0TQak/0
VtkFI5XiK0fuR/Km9EALrMEihHwEex14zPr3y3kdG0ajUpRP4OH3Yd+MX+3JRAy3oal5VDL5Iquk
u+id3tpwvYB/R9EznFVQxAFdpbezRDNsvt4Zv+EWyijCq7yfIZvp7IYOQMmVQwQLb99K/gcvYB/k
V8y+JitB7nVZta7tTVJPNO61gIpJsIxTdoYu7O0Q8ahwTuaDOFsda9zquIr7FyHr8hMN8chvzhde
54nhGrNe6V+EXC21zv3bV/m3V1tfwRpytXztz415V+6rK63LrC/mapk15L97P/52mX++kpgmXqXS
jSXykeHT+icI+zr820v8bcjquHoj/vul1j/jaqn1Dfuvrnb1Cv6ruf/8vvztUv/8SqF3qHg61HIX
ghAe7cL5aygO/zD+4KIUxawssd9mLeNWj/NllWW8TPgw7S+vIIxiqY+z/v4VrVddY2TqztNu9Xxc
6f96fTYzbL17PeLpfL3isupynfW6H63/1+suV/z4l4irN2AgjLLv9utV11d1ZVuH1y/0b6cIx4eX
vi4hPMn8L7+yCce/sP2LkP9+KXrq2+2Iws9Gj8b6rh0Ca1fREe+KYdDNlAF6VtO5g5ceLcOVUcve
Snadq4ekRtSvrhyeKGe3CBxGVKg3NK/cAlKvzmqOZtNWuP1up+uJc6HnFwSdMHWTk9yUDk+BhVqo
B3XULESBO75WZL0pM9B6Ocu1LWJuQtdNSLqB2YPSU5wawxRL7ir0plpvE1fTKgXneVoEy3GdfPfC
WjrpUD67WZqiXhrP+Sg5zZ/oyjzqZdbcQbaUPUlkX24Np3kQPhFV8s3dO2Y1bIGFZ08iTI2REgtI
tpxFiOrJPCJlPJqyqghIipweLj2iWXC+iHD8y6urdvdgGapHEvUvruyMMC+p3g8/08jAZXZ/mejE
GjeIiw4XMUZsMnCHZFZZnd2rQ38PMXWJkHwgJO/fpolgcRBxzvsqRhkH+1wHvKsUIFq0KqIKIE7F
gSwhJKXr+ENQbNsXui/Hw4c5dJ7+Ef7BCrliYiNCLPfQ9MHhj8qbedcpoXUnzhK0KzoUXi9Xdh6I
wi3Pp3yGriYMTXDbxT5sDX+sISLEoWB7CwuU2R1WmzgLEqs7AoP87couFilq+6YqJvMsnMJkJf0e
seD+VNJvT88kdUKEnAzeIsvNzMpZ7MIp7OJsPdBeZ96I4SQI8MSpTTHFq6K3uWJarYfeNtSqBs2z
dNjTAtC5YTSpzgZ+vfphUyokSRA1kvjU0kJN2s4c9pGTNw+9LzcPlVJYZ6uzX4RptUO/9WKkjc1e
g1BxSGlH3pu637njPFPYlmuIlVajuI5t+eNyHeGQi+lLmlf1QcB0xRk8UI9veN0r6C4kfE6xWXzL
ucDsCvQutLB0OzRbB17OgBruWW40LYHXvEzrs1RKJueeJFd/Om8UrZJdEe41VTfcNIpqbvy6S7d1
pL1hp2OpdWyyG6Cj14NW1JB1ks0Xpg8h18hr4fcjG9D1h1BN8noxXQCxoS/YhPD8I5xGzlrXAErX
iW3eBHNTBAqR8rc0hx1oVtJYIwJTUSAN7lNXPV01/cQpzed7YbRmtVDwrwYJkG3+3hsEp9FNZvpU
juYMIN+Up5AqKsSVfxDhQcieoivXdAtpXiH4pOe4hmrYEkerRb+D9aSGOq6oH2eGgn3YVNEWvXLU
eegUzGgHSaNt7znVY9GP1aOwKbOtBdSN5BA52r0YC/fVOoMc3det5586s+5vO9nokLunQrwR4wgW
+htbvcvbfMi2i4PkE/0Ag9X+CBC3oXCvdvAv+8V2XaHNore1rmzBvJ6n3l2ZTTmUDpI6PLbvKqEf
flfeVEQrb3LJISgffmGWnx1KgDdLjBh/mLn8yPReKLs+TU8uCD/4cSUqpmkSvvbgwg7ZLDYnDsn7
2ShE5daxcHd9vMy4soshO+juQOf/l7pv7WlD4hPUlAOIOdVD6bIe0MN+G+p+s2lpE7kVTmFf5nag
cVx/qqbdOo2surftilJxF7ZbHcAhMKgeMkBdC0OagJVyJ1n1V21sU//cZFZ/m0UZG9OwRphnSspT
rCW2/NQb5A7kwc5cEVPNgbFAJIwOndEtVTfykHfCZAdq7vIw2kMPUity6iIrDl/xYE1HfuaUe8Cs
6r04S9EBVaewvax2Fem221Q14C4i1JFpqt0oQ2EcLF42ED+M64G0Hn8JXd/bUILEenGHugNV5fvV
RHQ9X3LIJUoyXG19AUGV1bddrS9X+2DPkpLuGHTx+kk9TUlYwvGB7o7TphBVSp75S0XOI2jT/ofd
ZL1bAep/8N5jQ82armJ760vFZZISPmVfoQTQ1pCjJU5NOinzjxp8Tf3iLs2QjCSdDm+2HGBVPpQo
7MwzlslinT6Yk3plYG/q2VPBY6ZsxYrmEBxFyPWUeW2gtSGs78wQ3twot4lqWYN5T896trNriIb5
15m/zACciBKX3wMzgtfDqJP7sorR/kXMcG+Ac3kRsYKu5c+xcjcZlGlofZDUStpYCj9JAjNQo3oA
GCZmOLcRyxq8asIr0AbCa9k0OgivmJu31CFlR9OdyvVYx9Wpk2+qWU+KfD0Z+JL+qXUovOWsRCW8
aY6qTKXT0FQrsPw67Ub3EoA6FFPvxdnqWG3B7KWDQzmYEWgFEScOPWzMiwPsxq+JCt/U9xRR1wni
ElcriUuMsJ3ACM3CIni9djK/KLqv6ktJW5Nm6cXOHGnHC80h+goOCjkY+avPG0CxMIRquG+Vr6Wh
0GRVjM9j3oPPk+KESrivfLUy2aL4KXsXP5lkBBD5wM7TxapZk1WngXzvv1vVG1S4MSQJfR8eHk9G
bxsHxetAZtOftYE/rLsN1dB/DYrp5Jdk+xs7ml7yMneHmRgN/Fx+p7bIRvlzFKBFnp1NNGaE14nV
kj+FJYVXLAkqr78V3lCXPyyZjRmFYtawm/wXJYWECoOT00FvtU8yhOOn1g7MPWJX5mdpCu/E7/Aa
kdD4eSpCy9gHtQHpsg47Vb+pJqM8iOfkKQq1G93K3KtnZUCVPIFPsqzdGNGb980mPGFdffCMAz8/
G7EE3yP5qOX1czzLN2pJAouOXp8buZf6u/chRVH/Ig5TZp0ARxcXU0LPjoXyY63Y4ZM4ODR4FDG9
eGIEt4V6KfXmRut0BGDSMR0Oadt33GSZMPH9f7LSpHFn/a1DDhUdIjGNfC6a1rqIkFH1+jvTng7r
BNWc4iN3UFD1YgJQZsNtoE9fYpbrTvF9kefBsogGveN9MFL4FK/Cog0f2XbP2IhYcaBrOtnS29Tv
9Xn5SbILd0AV4VlKtnKELkre1v3z6FeqG/YI3wrbQMftLV1Rv5yZ71WYylyHKiiVL9Zs6ulO38eV
yVPkPCzY9D1pxhfhE+F6BI7USYHsNLKnn8fU+wp3SH/j+H5/M3oDXejiVBy4vUsSuhbvAddR5btH
xIihlzd+uRFjqM7CnWpM3bLmGpPm0ei562yxrlGNb69jWUKMi9R6kfvKP1yFmLXML6rvfAqMCiWV
1tHPdieF9A5OMqfisI6FX0QKtwVV1lukGJtr5OISoRQkRlfx4RkRQWINcbZeEm0CSXP/8moikj1q
AOsgnYmyWg/3FgSD22hQ4p0Ydk6ArdOG+86erE0PB8X+yuH1ya+Aesvp2p4P56BIlZsqqxITORUW
GexndSz6O1/1G5qTUmvvsLN8hNS+2njV1J/EUBzi1n6S9S66FaMyipTH1hi2GQJC9/k8cnTffwSY
uU4pYeG4tK1x9MZ6Cl2nbWAZcNLvCvDv0IXjZeIrokL2J6bPFx70oN/XYUqfUlm5tPf0j5UlB88A
Aeir9J7FQYvMhg4iwzsns82uaVSdJglxl3lItb69z3z1XOrO2wS1o4XBQGhQmICipTtr6qCNnePp
vc1uu9z6fY0HGkh7l4m63RxQduXo+l0wHsVwaoqWZjQzdMVQshPtKSs+p3HydjVYkUrSl6Z10pIm
pusm10ja2LNuGVyiEX9Z5G+hWEexbLaFuUET8TrWTxpAObj6CfDmABElhuKghWZEH03ub68c6xDt
Fn0fGCY9gp81xUYnZ9R8pFJsik0DPPYGjY/bpq+nPVV4qOvtMHiUQ3sTjUX6H14xV0eSR8Qmmu0/
i/mA+6/ni4gActolYr3C+/WFc12DpmC4fGlCd6D63xsBHF5xhYTexgS8c7GlZgcyw4dIwOh/Vk3k
n6O5x3ojolsztNwx0IYHcWhgTb0UXg2tfTM+ZCYgjzTy0oN4TVBMI8lgVLfLyKaMVkvGsInF2/Hu
Fa8u/QtvQkrsw9x2ntvPb10mx8aRWrUPwikBehMX1Zl2QbilaIB9GgI3CeeC/2zJ5cg5m0P2u3At
QZXX7pLSDnfrHL/Pk83Y+W/rCAdkxv+P66zXHv7319N2k+xqBgxlZWJot3mtHrpINU6Np/G8lXSd
djuWLMOjV6LdJqYWnQcgwMhCarfC1AvvEiPCS0A5O6VxwJLMU0SkWFsMpQH1iG3pQ/jUxOW4E0bh
Xq4owgdASDvAV9UmtMP47S5djPT5bApdG49oYuxQvwt1l6SGfg7L1KB1m3t+4/OTh8QEY0fc34Wf
XM5o74qyaY5vzzXeEJ7I8kl3fEH8e7tN7P2QNxpcx3/Y5NmB/h3InEpd7BnMO4glzyEomH/pVKM4
ifnCJCYofHy2fFKgRZnnC0ffpfatqY7SPkoH8Bx9cUuvRHk7KUZx+1dD4RAhI6zWZjUBrf3fY8VK
Seh/t0wY0SrzuZA0yRVnOk0ry1k224pEQvzv3fvPcejBSnQFk8y0k90VN5YYqrTxSllIw+z8HCdM
4lAFnf9BhjuhtSDxNGjbUv+iWD7gM+rLup7S4zzoGg3M0bM2m720jc8je2lXDI0S6D0cSRINzFP+
qiok4ckCQTg6B/NEv6wx8UzzEFnBsw9Y6ZVDzNdW5zkGhQszRe/tkBfWU+2ZqEmuQ3jnT50PoclB
qp3F60NW9hiZunELRfjwMEGTYoxaewMJ2vjg6RzqUIIFuwzVrdUV3LyGyIxvJ/ttgpglDraWLFPF
SMwfjDjaWbTSbAu7TMh1tuMhV0LtsQBotWsL8mS6YSCpN9s8SW/cIjfrJUQ4RhbYwMyWnQt1/K31
DeVMalh7hNT0LEeBfFHaxg7d/HUEK/bYzK6xbaSLYg7HRrOcECHtdDzHkvr7EqkD1qI7Xc9dcc31
xSQ+XN8RbTEFPew3wp40TuOWSHwclqXWFyPc4gVGVrK8kHW5/FVxYuuURaoPYQIbO23eWdqh1B1p
9Qe3JbGl36xGZZzouxX7RRFOzzeRkNYvMesSq2O1rcug9hNtJr6naN0Pn0mhvQKolF6afDQOeasX
xyatkhdpgrOMxseffw4YQgQvKp+0jKACGmVwMhpEXoLiTw5MbWuW6cehPg9FsPCK4HUovFdzc5P2
9IYea7dvDe2SxvQDDZ79hf5WxTv7CnTpgHhg+aoKaSRNE+kXcrvaRUTXQ7ONK62/yZvfk9zQzwEU
TzcgSflXlRI6lSBD8woSMazomA83pISEd5xDxJk4VDUgqcVzPTbDRjub3U8kzUxw0XOcWE6MSSK1
QKHLczT60LX7cZcCg+agTUogHYeShP3E74jbGWVm/54kenpDN3BB6jNM05uajig3tjzFFZNqO3F2
YduGPFtllqRfygKBI78fQQDOCunzENao8d4JPFSMEcVavIbcVY8T0gAXAHiv7DrzL20aTRslD73X
tqUdSeny8dUrQ2PjNHX26lnIDua576CiUEsbyQCz22ogmigbOGcFddoFp61HkbcMFUH1AFvNh+Hq
Fbi6fzs3SfzQtXq25M2M/tRa2mO0KlR4VnCsizmznVA+o4t9pGZ40/vlTtgGWi6n7eKep6Rdruyq
eQUdQNfOUdRqZ1dScYQ+xd7FwHa/qnH0uQZi8Ch3pXrfp2WyEfYs7fRtKtNG7sxNvcCfeTRTvnhT
2Zx5A2qUStL4K+i2elP7jndHL+D0VEjNo7D7alruE083SIxxkbBu9q1OO1EDz+Zr+E0LouFXP/nI
FXBbe+yKZjqiflIeZT31n9gO0kNvZuav8JvawH8iIqE3Gx/NCFqYtydr+CZBPqHpuIXCIgED9S4/
L4xADZLdOFrJhW486z4rJcmVfINfs/czPyNVKmzh+9nqXc6iIb+0GeRYoW8+Bjy9nvgsanfiAIhd
vzMiD9VGlAM3Vw4xHCPvsShS+yRi1wh43smEGfScdon/BLlf9qxUSbTzZNr+8xrgWCQVhWt0VvKz
GSJ30sfhm4+62G6q4o8R9Vwi+ccIwROVRKGbhgFqor4E4CODavMAu03Kt0iSg3tv3nDUgWNtDRlO
sEVEORCbE2vehgi/54NvkELjxoEztN06s0N4ncTmS5NUl1EqKkAh857mw7R5bWrAw01dXZpZalft
SPhqpVM8jTQmnnpbUvfDVEifyWAtERqgn006QjxkRkCiMurDysy3jpDcd0rPyg3Mus0TPIrjHdzn
Ry3jZbtyPuZ7Y1T7rYgVB01OvkNhp9yIUdmGE5jK7gife/3A5tLtpoqypIeYmxDKbWrycLlGdmSq
m/GTpWZbAYGGHpXtMHIqW4FytlVL2dimKV8AKLpJoHTSc+iN4w7W/dwEKQMtrjgEpiyfJWM+0Gue
chfhlN5aXQVS0P5IuTdSKZg9InzGtP/daeYjAlkBhwX3Wo7DYzjfryH7MqjhJAbbeoAL2W+T12T7
VdJzou8Wdb8SrcDROgr7teqnCMkibbhJxkDfTLBwbEWgcKxLiTM/rg/R+1JXYbF9LzlKWocHKFfU
aNukxrZpzOzBKBI2mnocHSq1Sba1GrLTlBOA862Mzqhe/eiL1NmrnTwhRYA+tdCuFrbG6SZ3kIb6
UTj+1ibPc0H4AU1dY8SUpKp7tx0HZSsKjytB9FK2/FDHDFAv2nt9/0lULRf3wh39n+dLeVPXkKRb
OKfbvDX3Xd5+ssMt5JcbQx2SSz92XbCLJaCeVvYfw3hGGWc9Gbqkaw5i9B7a8Lh5X82Hd7tYUYyE
XUS8xwu7PgskvceLS4pQ55tZQsBUzKzV4pAXnrmru2rarDZxNvNnXtTcgcZWxBg2vITg9d/mNXYP
KEhE9nGJlFYfW7u8jD/GrCs2EK8dqEb9Qi/BPJelcbe8H2II6xWwaN6A9S+iyraECZOdWVQB3qcu
Q+G5spHx/e75VblR1F7e1Q13NsEuUNTaLxrqu3uf1mJ6WJWN4CCo/TK91XV4QkWUmGT5HewLM0PB
f05q6vjyVipRQgWlbz0D7lbEIxpSyDNv4sIcLmLsI4+z70ZKicImzTEfA0Fd77hbWcts4SYnrFBZ
JP9G77UG8VD0m07l7SRlo/YgDlPTWVurr/3daquA11FClP1Nmsk622Kk2vtZOEwcyFbDt1qR884G
DwbHWTgsMGMNMepvIuCDue2UPXS2qSts6xrk5Oh7qi1rWUM4zExxLqrPo+Z8qfb9enQBJftp0vtr
B88cPym9dqd18dLha1DoLR8+Rz3CoAQlzCzaCqlh9aipOThrS7+vM1To0ZasHucAYRIB4hBZH00i
dJ5Is7KxTPzzWuvyf15rzJsvThgpZ1sNNpZp1E/iECk5iveK177p2jQ5pEjq5Oindtad6brUeejS
YM5RoSXT++irejLRy5jEFbX4THmLtoDjPORsZa6j1+uJGfK8vrCN+uA8DKwvRm2hvIZp8DrEofU4
9DzulbEWnMRQQHecyboBhVZfBIYnjRz/MVJuxEAEBTDTg2XUX8IZ9yPsRHuHuKNrqjIAg7kt0nlb
peabI2aIGBDIb5dal5ovZZHERXabF6M0efDoVeD85jVkkFe3PZdJnbmyJXvZ3pcDmizo038I0u6u
mpLxRpjEoYDV6YAetgqZI2FkHuGSj4iTDZoHYskqz+WgRxZKwshuH8VWIhY/ceJUHOBw9LaNoigb
sU0RNrEtEWerbZ1xZRML6FT9NrKdt7sAACgtQ/CFfSANAyxqnSo5uVnoxIC7vhGG5WO1MwwViswO
ccG9BH5yX80F0iku0j0wg3hfztXU1Tv66s9BoYOGkl7oglOydldt8mIovAUlx8W7tsmLdnqqtMEy
98qxLDV744lPMtqGZLdAEaFp9HkqYOryFBj97U4xPnut+g1BpuxeONtG3UCSp76UaeU8jWpwEOYg
RYhP68HhDmpofh5yuT5lchFvhdfwa2nnOxF1tPkCHtrHywWWJQfr6gIUEz9cILRrew+VKV2vwFya
WyOIXYakXcQwNWjoGxXVTeLuDIGnfdt6Y7itjTD8UQLkmFT4TxGC0/e9mpuQWuTxp0GqHkUADZQW
ZBe+dr/ORB4w+FEqbIIdT/+STKmxR9yFj5UBa30ypPDDzD0r3dzssh6ELUN4BXrb7LDanbDq9yWN
kuS5EAe7miqGkmimnOeC00Uv6n3h8SkK+TAZrV8Vm3bWpxAHM29JVInTKqIFq5kPq1vYxskPtlNP
Ikg4rpdY1ikqCsVkobeaWpm366Fvu/rcFbQuvdt9upFutQGive0fp0AOu6n+EJM34XCIG+dH5w/5
HVzJ6qWS9mIANTQyz+as6yzsZXoQdmERZ808p49r9cKzzWr2EZSE044i658W/bDeav/Toj6CWF1W
h7blqiCn5j2F2IAYnm0ehiH+tmxRROFkPlztPwAKf0H0i37a2Ul/mboPo4Fs8Z9jrXm1Mgi/LTsg
4V32M13Zb2losm8iLS1J6WTVc50A4JOlCTBKWlrwCJfWy2iCTIew5nck7OxPCvdPcniKdztFVXWj
ajRCol+kPfOe95tAauRfUnMvdL7mOUapvs3xFMm7rf0Qae44H3dKP7pjmrMrJqP9reH+vOkgcbmv
6g46D9ln9xWk07fagvsBvsjRTWq4HK1+zLdUVKJ7Wo+Hk2mP0kG16vzRVpySnQ84LM2BbnkmDxvD
/mHoavXL1SSlqSTYVvX8sangPbBH1TrpvTOmqE7wAAk+qLL2sZFpn+NquEtGO/kZazFISp7enuDX
rMCYEhFIsva56rs7kT/7q4j3Nf42AhCb7WaggLd2G3+ClyJ9EI0O7U6muvXZGOsKAFjwIhoq8kA2
zwMcW0ubQ1potHqihrHXBtirWvh2D4WWdW6e66htz50QURYui4r5zVYsOtItKRYVPRQAO61l0VYZ
212EaAm9wzymyFb/4Mtldou2ATsQxMmWoRCpF7yxCiZyJzCszI87wj6bqkjObsUS7+sIE4KerhVJ
Cm8z9P0mTY8AryD58G8nU43v61lIrw2C7Gcb0DHVOM63cZK9bcJGa4kwGrnbBDTpOHTa7c06AkD1
nk+FDqC+z4tEwYGM3Cjyp6vRgAcbmUvpf1j7suW4dWXZL2IECc6vPc8aWpZsvTBsL5vgPIAkCH79
TRRltezlvXfciPPCIKoKaA3dTaAqKxNHF5qNok2zYOB80A/k2FtV44T0miqKu6IGlyjpmvdNOgJQ
9W9H6xk4S2hHjIzaPCMbQryLtSNOa+fEbPAQn0ekqopKmOL6lt+Rtl9sRhSoSe9uFQ3K/NplL1AK
Lb4j02cuk1BNFwv4phMa2EER9hZQDsm6zQ3g+Yw02Kqu37hm5x89Fbn+CumSbFOCSBEoI2jMkzsx
mH9M8PuAfgh6lTla7/Y5QxM7/WaAWa9toP9f+hFMHzc7uHHWTp7xl7/Ee9rOkrACslGAi6wCvUee
tfiU6pwkjc0gbhcoG7sQtEPuIqytceF4RQfJ2MZ+Eai8tB2SkEgOXHjb1wti2QTPCiitDPAd0tDx
nP8+qbEcgPNKdUaSqgL9rb4Y4KkEvBD6Gd30y6YdKWTKoAgjAXsyvbUCu3FtBc0pFUo9cH0pR3ct
6grs7npEFwD+nURg06ktYdGbd1C3XtAIlI7g4wCyD5LI8fFmSse2OMrB/EImunh9WO0Dk3XzTJG0
fF+27g9I9PRHcH9CxqgfswHioFW/BBG6ixqTrJFv10byUCTdzeE0duLiR5mbJvAy2XjCkclaN9Mg
F4S1tCS6b7Avh4fGFEN3dAFLGngLstPNDPpeADjrvn+b0ApIbDeTeZcxH1JGRhf6+E42GP5yfRut
VRMHqzSz1ZMYOPKobvjATGC5+FiDPdSzjCM5J2maaKiE0Dp5A9A/7SBaHS3JG+BRc/aU/xWdxerJ
BRf0FXIAVdu2/bJqjbtGgluMIisX3dmNKs09rcNafHSEK9WavEz08mCh3xVsmPiJgONI71NWH2hZ
igASEoR9RvNIo6QEESWOnM2JVkPOqgeJfaNAo+VBb9SBHp5rDTiGTZx9itDMioJHApooKJHuJN7I
exs0umd0ZeOruY3rpwbkGAtTQpmtwh8tQsInhlyQWJlxOu76uATgQudUcZy2lknCG7DiYViwitsL
oBmyMx5K4GupHTTbGI6/SrvUWuZR8Vsg9yECEDXFxiwbqADrEpyhS3CRLs3lyAGFw9hdyEROT4DA
xgwduaEIcng9iJxoPtlui1huD4xu0V/IbgpDQpIGmlno17dObd+Uu5pHD9FkOKD+IkqruGAgsrLA
kTpF6fcCz3KQq2gPFyFuoQWTbTxoBy/ICO5mhNPtHArqynLd9yhLQZ56FYYvvOrU3S0FoAwHbQFR
YuwocUCORDgjhLBFu8IXrH1PjpwJ1Lwr6wUEGfnBr6oSX3wh2zpFH17qDroGhZtAUCGapqXZ+ulL
J4Nq4U9F9LUJmouUSMgvxum1xoEPf9WqQwfJ0PzInOLZlVn52hv416J/WX3CeaBY8TIXD/1QISHg
uNY54OO0U7HfHxozlFDlZf965Wp0Pr6yq1/Z4PWlVhXyLFX+iqL9x1ce+uw5rQtzmZbOcDcl5QYk
ZmDjnhxj61TK+GpLvM/DPmMgw26DNSj+wxN6/ocD6ugQFZSpeZ+B0Gzpi6b+7Ir+RYO2Mf8nqI1Q
6Zyyr4ZlmC/x4Gcrhg/9fZxHxhb92+khyVJxHrt0WrvhVD35PAJhNHesbxDSePsxLPwYRhTH33ob
ScA/fgw1hf/6MRInqH77MVpsbM429snLfsTnuZGQr0ARongCFWz1YHf4WtEjJzRxAZav9FV5IRN2
W2IVCrvf0pCm8wlYJRp29jhPR1+3L5Z6KhoD0GMOomN/cpLVYHP3GlVW8YCjFoAJnXuFnoB7HWKd
hIEI0pFsbRxr1K/mugLJ8RUIo+LBi96mQxIM9cTERTbB6c1T3zlvF6HvMsDfPWMAulSPvGSYkFvJ
bSROtQfkPFDtscy9CZbKFek6OBayCyiBTCewwYJDyfxOZqiLQipGR5FODUWVk1KnujEfsG+Jlkld
gw9TSac9DZpBhS6sGwbsj0EGnYD+cX9zQBoB0eZ7tBrbddVFO8h19ksb+bM9Fe/yDNxXYJgIQIYK
nDV5wXkd7qnwV7AJcrwB6GW9KFrPwIFJcr6IIhlsq8Rq7RXpvVvaCE2FYEvC7iQWT3fkZWBxW3Ta
23TAzvSyg+o6SMLuJm4/MWKp1SPlmU9EYUs+Pbr5dKT5Hvn7PAgMz5G13dpoJAMsLJKuWmcdOJRo
CzjvBsk4JjV0QvRmkUrldJmjnc5Gly9K87dLqAy1VjV2v5J7u9QxbIAUEvUKYNeqzsPsRSVtjVY/
2ImbNktCMFk0+WwPlGYYCyL1qu23eIs5P7B9k/gOQ+5l1IztdOkyhm4R2SdIt8F288Y6rvC7CWAH
Oi2WecEvsYUHV9dJdFoof/wchlG8Gu2CHai641f306TEyx9R0k91bfGQ4wT/YOCf1tseChdB4jur
oOQocGphVmmL8aFR+JdSWWNgOLNReW20Df8hd0z7CpadtYHnDTRT3P5k5DivkVINyy1s5xhHE5HW
sYHsSwloOhdH8na5e1CgrXiMY+7QGmQeIC164gXWoCVt5MGAR8qKRcGrDApWPb/WqmlAvwOgUmMn
/FqBuB9kLcFyGsE+u2zsAZqGUeRvGsd782Y4VtNUMv1tvo4gp48Gu7ULTRr0DrR+V+tfRcwE5n7l
NCf8KmLmLDdd3p7IO+nKOHlRHUcwB7/5zUufJhpyn32c+7dg+qzhWy07yWOZ+OOy9ELjyYjVv+7U
yN5s8v3ujzgjhZb7KNpxK8rMPvIxAOmOftMCB/Go6lFd3aGzj3Wvcqga4s3Zgu7bxunlg53ezNGv
eJmCC3QaKumZ69rzkSACiclxEpwdFeu8FSTh7QXZbo6/DZFLYM2C5t3cdjl5q45DIfsPh6XXz/HE
XXWBDYkvw+J3dCmq/An9qz4Qj79MdAdet3AJTvl8XZFeJhnrVIA2xQtAgfZ7dMIBds+9bzezreLk
9gqFX729gu8Cu6VZ48Ili3m+phm3YM8orrEs9oYBlk10L6WLphjTTQeVT2jJBWzfTWZzMXWl1+BF
eDR7QAx0pRdPWvEokHOCzEID3VYdQY5COHsLPWTzJLQX9ysBcTNlTdEFcqTdwsjD+ktXoxzpsoIf
i2ioX6BHNttbBZUiCBI56yZrmy819qqWVVWPdhmBrahQQBpr+6CnowMqvk1vILl6jb3+GSIX1Qra
e9lVmki30B3ZpLYpbaO7/5s4o0J6oTTBNT2O3FqG9gS6ff2N5m6nQXWfHcbVUZnALJM1ywtrOUp8
o9Tchn7Fup9Agh1ChMcAQd6mFam1JaGLybcvrlWZj1kxZveJYP+QmaKCJDC3peOozzrKDP2tXQAP
UxnOFXvN8mi5+BJAPd69kq3ifDWiyfHBdm33mkKoeeUDdb2lCJrgKKQ7tQDslWx6wuCBvXXOAwQs
TgDiy9Zg7eYvgEu3+2ho2Zrr1JcPu9u5H+0VjkWvOv5vdjnlUJ9togUfeX/JShlsMjZU66rkxSfQ
GNo76FKGSx51xSfJWzQt+7G/MEIM0ylCUqIGPSYFWzb4fIZCXsiZ1en0mIGELMbWSUJna1XEFXti
vUwepN/J3ZB5gYk0nNcdajws84W04mjv2FvLFWL4hxxGBbqrY8HG7jCHQ7YPejMQoQJ6qgELy1SP
Fyep+pdu5Y2OfDEN0UFwaswXNIzrXjNMGpCB1V6oktYQV0ArCw2LEQpmsSuvqEyHD0HvncmMvy4Y
imKA3OusxZIBVNAKCMHsyOtb6jVyVLfJcpzvbo9bZEdytUiQIYEWwIfHMD1tbw/faFzrpt4PAeTj
pMAC5wSZl/lZTRMZctAJyJBODtjdcYa05GbQVbaiH7vHZIo2Xc/jOzL1ZgC9Y97+Qz4y3SbdbL9P
6sapOVq9/Ifi/38nJT3QYmB7wI/WiwB5Un+8C9MYUI9aSLv5ptr4aKTYbV7LqKueyiz6aeldV+O3
ySLAZvIMOkF7Hnq/D8l7C0bGSpxvQ5mh48zK42YVGvvI0Z3Fox1M9xjF1Gc8/HVk+2W5kLnXPAIS
wpZuwdlDwCy1gax0ewIR3HCQAmI5oR+IO+SX7ZUBwMSnqYGQhqqa9lvQ8L2wgLddVIBzg58AQqGF
/Q3KO/yzx3y2zFBum5ccDE376JdvS8oJgKVeum9LoqX8FOO9m3RCfjYqNoCaEXcKPXgL6BzIz6XA
a9Kd1La/xlX2BJrYEISly7Er+IbUviOkVc6eD4qLBsTJaxq2fQuhcChyklIYaYbVBfPP73aSFvOQ
wMDDOEuxFzwHJWSDF7hxIjx/FpDqmG8+uv5LjAnAz2GYEnsT93a/4pMf7ZMwVJ99yFn3sqqfhVWl
5xwM0YsRuh6fKSxJMmMPjmDobDr+omZDuEszFm05mhVXaEx21oms8b+u86lf2VUO3Q8aq87pQSvi
OOsRokLQBfWmtW36W2CZ/olcFe+Jtx6gq+6O7t7tNxPZJ9ea44ninkyuBoyMsOOpGu/JTiZy/k/7
H+vjPf7h5/l9ffo5Q0J0vK8tmbsJ0dW2sQzPwRvy12UAka1i/V1fZuB9b2SA0kWZfmttP8rWwLYj
/9P2IBnRE+YYe0oh9JL6UIVJ8S3976Vulvfl5ukpKH29sYBCuFZDcCpXv4tEvQytIN+QjbQTejCf
XmRuLuyBgRcbj1Lbia09SqPmjBuTQe4sXBH0Zx8s85+Sxn57AKf1W9gMI9NhYVf1Z7CGgL7vV9jU
jf9a7fcwml5FMf7FHt799oSDMRSY7rrahSa93fgPiUicB6A9JfqH8UavzFPegdmCIoVjdzvPswNw
JTIcSnR8OyWgOuQtuG4pRhmut2gF0HQMNZY5Rr8C2JfdD69grubwXEbTCbQR9xRNy44hvrfsuThk
ivEw+kCtOJFR7HLoYD6bNUoSkR/FZxqC6m/bFl1yNaBIdy2UvVK6xzXLbYauJ1EtaDhNlr0DGbM5
e/ORAwgzluWOvLQkh+DGmYZ6SZWDk4+WLEGvk/dxd3bjCLQoRohkBV8yypvoi2gLwMQhB3eiXEof
1xM08ZJ4Q0Mr4/LITGgWDQ0vn2LUja5OPqdSKKBtQPl8my5EYy5Dv19bnQ2VwjgNH8YGrWpMq4XW
cgDthN8BaNwPYH/4d4QMumM74lH/RwSQU0iL65LHX9bwcX5fjYkNfXjsWQq2BhIHKRXPdnCdNO3+
kBobItKfbbMfpPog2W9asMC6pWFt3cZBVYKB1RR1sObk0xAlk3lICBvC1HDpzqYbpuZ9EqF1KOrd
RCMKfZ/I0I5w4jFaqVNW3fV5doT8oH8FNNi/+ow9o42rPYMk1odkeROskd8e1+TsfCM8K6SsOu0k
U1nml8rPGVhpMTtL3HSNlvp2Q9MDU1g4ibbf5tl6EqQ0toD3J/dkMoMBmyoQP2/pJxiHoD9y6AEv
yEtrMNTgSpMND2SStYEOIulnO/oRoK7dHFzmmQCA/PqJQPoD1S/jkSydWUD1afoWpcmwpwScAEHu
dmr6ek7gycTuLnjQPpCT3mSoxkL0PeUP9AbjWYe2j9+ni6KuV9xjoG8us2Cf4DkA7G6w78KmeHJZ
Wj4V2CfZYzbexY2N97jLnKXLuNiREwjpaWeDKGFJE96n4/uqAImr8teBV6UX274SaILhIbQCpHcC
+w747rMGReVWjsk30OB+9Xro+4BoJNwXHGqMfp5br5hIfpqoaiNYuSlAM+XKMFO2dzUE3zIatUNZ
3NLQC/GAurC7iOo23wRgLZCQQfrcZ4kNttMcFYxcK0lpKRdtB7KWfbD/Ho+a4ZmFLe/3aF0eAWHN
gFTQmb8/coC1n9RLO0FB4+b4kCxsKRPoS7Bqlgm+w4ehApeGjB6g4hU9eBaqLNgeh9sBMrYP4AhA
zt9D65cMwhNFsCi17sf+66RcN13mIfc0ffiPyJdeunQ1O3Crl6RYWoOWdJsWmn36FZqBIXnbQ707
GtD0pk92+F7yIOMXd3satsxccbDCfkpw8sC25d9h9KgYXChoh0X317BGr0ZA5vcwfY6ZVyM7vajR
O+L2orRaP4BRecgkgBMQJtt2U5YdoQuWHwvLcLYKKIQ7LivA2CsruPYRUtcNc6svLOFfEi7rH00K
vbvMH/nCHgGBbnn1ow+bL8rg5ZeiKVNI42T+VTF8mGuD53cQqHh7lcYaP76K5yTpGnWwFvTHr41t
vrHGQGlaHoHZIo6YD2ZoQ860Mn+z0SRNwRHEFiQ2wmCdI/d2hUhMdXBRsoEwj+tcyRaLz510hkdp
4XEQupAdbidwYd3iIX0FSKMwsUttrfZhvrwM3QTR0sq5d9XoHWy9WfWA3dhYmUpRxp7EHYrtI9Cu
vxtn8Xgy2joyXTuHUQTBP1VmnkywnNxufM+aLeGvm99iqjRUz0nXvNIemXbLtFFWA8TmRWTuyS7D
4I7bAbAP+fSljyE7cEvvUhpY2x0GsXPHizfUeaDkcx1DqQJSEdYqQZ0RknPpdLEjYS4pwA2fs65x
lrxEs3or4nwpJjPeTInrXAwgbueLFTJ+CoWzHooI6S1yUIiE3NKyxIdsQ7YB/X8r001iCNP14m6Q
oAvp3GzcVKXA36+pDCQghTpg06g+gz3Xh0Slaxx6PWRs04Sj/1KDvOboBlDv41o72iomf9kLUPhP
vlGCCav+USvbeNU3QVa/3Vjgx80EBEFcC9XF0sqt5ybouhXvhXMnLWgLZG1SHFAwAKNDNIXrmkEV
IbWicpnXIN+JtTxdqe/6AGhvAHkwNi0U/dLRtNb/OYYC6ZKmYDvhOvq2GN3x4mtZdiGOW/aJjpxD
xad7ZkwnkiHLUqbutY9OmORrGd4t+nD67vtv88CHApb70XltIcuwAPERv3I7CjYqAMZGgsbwzNIw
WfeNsJ4ro/9aVCPUzBPw4GFX9x10z/Zi1JMM9msSwLfjGQ09KZg1DfN5Gsd5EmRV50lthYQW4CZG
NGTHpHGNZT7JdImcU3aMoxEk7eTpolS93ZJrykwkUNxiOtgjCmilbqusDDSCJxaE16EFlpzCCAwa
RiHaR8NJ62VVC/6qCnnnu+j1Wgzy6yCC7gdapn7ywA2e/dwGD3MwOneZb2bQfRL8gL9sfc6UzdbC
CfwrS8VLEsXbSdeP6CIrFQJbw9E3TuPcRrk4c8eDRRWoDzHvbh5wdaBRZ0JxvlPhtCVIUDVCp3xo
kdGbEUIaPgRKlr/bhAcGChKlpmCKG9/nEuqI1qO4/7ie22KPHmTdCfwbaE8xfWN1y7AMjvkElnRg
bnSSpnQACqxcD1RlGh2tLzQpgrbT+mab0vBiGa8Njt2HJAhrnJJNY8TfMF7Nw1EW3p2SRYrO3SRE
ugDESYm+kANMdtHCdku+/RCN3fKqVflwvgW7vib2zurrhzAIuSfr0S1acIG/gCAmPIuqdu1Fh3zA
PrSjl5qx6KIEzi0rwO83ng0GsjkEPVfTIk0iA98uqlgBTwRRg9v308jyGmTWa/pi6sjuqN65lHlX
rKQOJk+UowK3MAUAgqmYg//48qPVC2ZbIFtEW7pmO/Q0PWLMSvRl0q1JxIc3FxmllTpA9QGboaeQ
Bt6HOD5YFV9RoJtYaA+ya9/eM0fOtnkFW9W7FjJtDl8UdQG5Ccty7pNsanZu0uX70nbV3QQhSGjE
pc2XEXKPvhEbPwLZ7LyK+a+dX4xLmlR4abOTuQXmkbBXdzaWnCcVpnembwSn7HbIEXnzpAi4tvsw
VWsGhb5FoTsVPN2pQJd6bJZIWoVn25EWcDX6aA+uDQ76K7QegJDxLQ6nJjCXiLoB3hwpn8X7ZLNK
5Bb6aJA3RjnnDpjh8a7IZHNmHhTqBSs8iO+AAsVMWnWoQvOBRp420R14S/Jd7+n2BD2VFiFHacTZ
xqwBv/OjtnxbJczzbsV6ZFITK4iSdengoDlmDISEt5dCbQk/DRA0O1ptVOkuSlNxESBVWAeBTNb0
iar0x8pMyiuU3NiJRm0Uduey6cH7Bx9dwsaUaw+Ii3VahW82dK4+RJURzJ9FdNWW53qy7yiePoog
jxfrmMtmfVtIRuLehmzxmdZBchj0G8pPkWQCpUqt+a+sLPkpZOrfuwPEu0UE1nqyC8/1l1ZrsWMb
l+MnlvJtpwLrSy4tKFmXrdpSWIYSem7hYN9OAzv8p2UnZtQLT4KGi5YtIlkebIIFtkZv79A1GK0L
d+o2xEJGwxS59Q9DrodEWWa2TbS+eSOJpIRZ/ozxWPg0QFPoIDL8ljR0OLLllRegEUF7U1dzRPIa
uEQ9NFNgD4Wm6achSgbJOau7bB7GSprnuDZ+zCuh4nFJ4/IrjWLhupehM5/9aZo+daXo7gzoiJGP
Wza/b/PwQr4RyMX7VtngDMArglGjecAGaxeBYOVTYkwGMEVqQ75iYNajB8JAmte7fXtVXbIkXz3F
yZNX/KzxztvKFFj3PiqHqyzKDLRc+XD0NLkTYMP2LmVODS0d8EXNIeimaWzXfaBRWuYMGMDE2tBw
sIDhLrPwQiOaVGKDvkCCYDjSkJb0g/7Bz9InpWlP8qHNHg2dtS1r7myxwRggd8Pr/Yje/QuFoCjD
L9Cg2N8mdIUwt2gEAIJCL0KXvkjEvEhcNMPeBnR5AYaJEKXs2lukTQg0c+04xoIZLofIlghXTj9F
93VeRffolsx3CeSNFibFNAxtdmXdX8hLFwpWhzKMvfs5KGvx5dLiPTCvm4VgSjLdLN7dJt1eq9Qv
Y6WgsA2z0l2h4QoYkjA22dHFH+d9L1DIBGhtGn94+o+Jyte9jyR43ZnbtM+HnYduoWvM3X94OhXf
SzNE5cCvPhWgS/tbQNb6n0JV1XMAHrzDrlY4dOkVchyWHn3wyCwSD5r2pRXXZz837BcmNlNUJC91
MzaXMYmB09bmvpR8mwE4vkExyn65TXobYreeIpM1TdVxfjKOLMRnJOEV2vsgj/Th0kcAvPFBQeUX
jlY/W+kOMu/+BQeexB7DFVlCxrDPyapqG+Ul1PBcJ4Ssay7WrmDpJ1FgK5h0cfdPhVyVwRznp0AZ
q/ZV+sXtkNTIgc/GSbvH8RDb74NVt2i209MjiN3M06fAbD+h5DGs0xy7/VZjITyNjxCtg8el319o
5JtgU5i6TCwtZQHfob19IN+8cYx2+catgJjSU9/nh8FYbswQDKYJKKyRC0Aj/KB7VHIbtCr4gFxR
tw/AFYWzwOAz87WXT+SPwO22YnY4HWlirid21NwyjU9NnqiDr9sqmi4oL66+o2HsRficRsPJmqC1
DRYO8DM2lTxRGEVMRlxtux5ksXuAj/pl4BYNKp7KmHsDojytFollyntrCOoLsC8G0KwonXqyrvD+
rLU46a8ZdpyFDyAEBId57nz3RSCO9HDq2yS8QAZt23E86Zcti4cNmPTa1W2rpyd4Mu+OZJKg6duY
gQ2QNNKjIvXG1yiv9yDeMX5YrnWCcOn0RYBZYOmj3/8OvFnGzu3NYYf2UqA29STfRd9iajb7aeTV
3RQ55SJTJT/nuis1SwCPlpAEmkfvdle4pVgVsjiUNrgUbyQzgIVC18fofbCrmuWBHDneXusqd1Dj
ZxGUXHtTnRswpL30P2tp9S8xG2Nw5IIVLWxC+0WA/2uTWnLcUBBYW9/mMK9xXqzvTpzvZFMmD31j
8ysrbADjcxP0VW2aXHNRtSd843wh58R5fQZF9bkcvfxkqyxfQRkXAot6GPZ4Ai7oli6RkeIrTHvU
mMHjQ7hTC/V4azIO7jdA4vIHR/nNJQd+dNENofmZt6OxqhpW7mmYoWIBdUz5KbP0EQw42wUHM8zn
KG1GYCvMYO/zID2i69RbYju06DMhnqci5mfTUCEIdAEDgJBstzKqID5UeqjDhA4z44afka+EJlrc
ohgGFNYKVDb8QMP3MEuvBrAYuNEIVDC139DZAYatuvoaesip64x5arYSSKs+uIxhWZ3QEeet3iNQ
kkALQCrl0tMRUQdKeYqAJlH1NW7e1qAIA4pz4CICRzK+kMzHDsW09dSgB2SsGusRrfTWYy7CTYss
5R1FFElqA3EQjgtkp8Cz66fetMC3jdpTsGOjJ1uoFpgrTKUZrV4T6ch27VRyKpa1Z2zGwf3CoKm1
z0DHtOg0M4w7RfWRhhCpsT+5vXgbxqNKNglalVdjI7xdXUIwjM7qHn7rnahksqKDPHlpSKf1W7DT
yeiIpE66oKpW53SgCk7LYZO0gQGQctEfhGMHRxOorbk6lkWg5BpRYaUJZKfSWavGZKuAAZpXuk34
c01kiqBKuMo4tj0sB9CNF0N2H2Z4oo2T/9BEJUzAEBxHFrzeTEPqQRLBKeQy7vI+Xfq8EKvU6LLN
PK7jSXOWJ/Z+HlsRHr5NVV5oiarwsns19jgf6snA283r52ixBUndeMiTYxHL7ITdzttlClKAff4c
86oejkV7JDvN6KLQBo2qSVQz9sXXYPNpiCAY7KOX0o4MtiCbqx3491fLEqCo9Y0GhO6QRkcZFUg7
nhTXyVXu0ygAk1HJXS8M94kstjHtQR/R3wttGmyzWaR17x8pokRFYtUKKKG1RuthR4VWSdGAQ4qm
ckjJHtCMFS5oiJZY6/I/Xsm3m/4+AcSlRRU+7HMXndJTUxw7fUlGG+Ne8QKYoak40h25K6cfQU5s
j+BtfJ8TUzj5KbKeavD5/HlLfqMdmjWktJKtk8fZinTD94XuDqvxPlmx1pTnHgD8s5vn2So3mX0c
veqHiLL+ZMn+7RKnTn8imxeAX8918iM5Jx3Rg60BebT3EPKM6KADpTN41Qrj4VammgafH03VfBHv
neUOygxkojIVXYwOFJU6ikYUShMn3s0T54rWr7Vuy/++FtnfX/G2Fvv1irQyK0v7iF5sfH3iy6jJ
0HlLCN7gfYjjDvuUdvhauXmxnfg4JC8K4jxn7dlxDXkemYj2eLQdOpYCsUO2+TYAQGWfWtaBbHQp
vRr9zPqCNgOQlL7wDicI8HYJX30yAL8PUuOl7prqW2kHLwHeCN9ABT3fAE863/zmMqPRf4ZUxkG7
Sz3zfyzxfx4DCTB0eYG/e+32rntqRs9ZENFDwXO+aaFTO7ND2D6UXeradC8dfuVnFjwlE7Nf/jYp
Clg7s0P8e9KY1vZLbDvJSZZovuwLY7ynS5f4ObQylzfLhETcvZfoDXnGteirqdksy9raWgnOqJ60
1Iepeb80oqaK5iUHC1wd5qiTEvoVdE7vvom4tc0iEMGSzUGFctF2fglq0LJeD+ip30e+yJ+VMW3L
hgHUqu2mnYU3u4yrN7sPxrZ9A3zds1vhDPluv8X/bq8a9K9R9WoufOnqFSgvocms5mJZA9raUx+2
T7f6WT6wZju4wbi81c8kSpjIwibB5lYU6534Sx4745FMs50vqwgdZVRzm4woO3G7frq9dI8vnG3T
cLW8LdNGw8elyaGsfF6aFjJB5Xzfe2w5WegQFN6ExGAOSMolrz1vabSiQB/AGF1mD76h1B59LZ8K
baO4lkVQUASCZEsrzHNpgfdVJNh90NCkF32/YHs6r3Qz3dZskmyL541/JCdwYI+pm/enAW38q7Hw
sePWG5l554EHX60clGa1KQDP9K7KFai69JC2K24Zo9Ymo+xINi8AwQFA4XfknMP0uh5K4ZubrWQ/
b8saKvi4LE0KDSSzUikynKOwDaJlBzBak5Mu3fuykcBRQdXYVY2d4e7rDjs72s8EMXAQNKT9DA29
YJBoREJp4jYkL3rZ8HnJTkGMU8+ADuJtNE5fww5Hotg3hxMIxbHHo7GvjXRHlyQqIRGbtVuaGoFl
HY8NPYXGtxWiCgT/9tA+/mGfV/7wIioPk4UflHKDFMewH/34ypzBfPUhxBpGbvK96NNh2Y5pcIHg
b3cCjQfaCVUVfrWaMwW4UCVeVj445Zuxrs8ldERW5PC2NjSmvkHZuVl5jUzOIY+LC5+APUBpK/nu
saehtqavNprSV9CxLfW2OdqiRIzcg4BwJ5656rUwHbFIMju+L0vPuZADRwD0VmiHgRa72VEb4F+O
GPooxubgWxzUiq6GQI1CPpJNdi5QdmpQjw0ygxs7NuRdlHN2Z7Xmg9Cb2hSlJBrJzuAbA4z5UASG
yGPs++yArMqemlpujS40hLqzewD5+eykeLLTRaG0dHATb/enXS8LdmjjUFnd7kO8ttMLZJPBj2jI
mZ1/TEf3LurHppx/vFu/DYUBElkepzrf3pZlwNSf00AuG0OMZ89DQWcEJv9uiPC4RqNZ8iiyELDf
CooNYxuWS8ux6hdftGjjk23+GgRAAUhZfg8zkCeVXv+zd8pVlhU+9EMfUQxKcUrJxbIO7egnSmeA
cefZtzH5Bz16zSen79Wa46vx1JhldbRQXd1MgYNNJcgHFnERdN9tFi+NKS9+goP7uXeV8xIaI5L7
yLxfPMM095WD1n0fZ7KHtAyGpexM61U5w156Vv7T9KdDr8LmFaBNCHSB/dDvxYLLYbqarEy3kdNk
h8YX2Z0T8HhlhYN8BZJ+q+os/2Eq/rnPU/U8yFHh9GmVp9DqnRM+2dXaH/zqxe+RDtShdjftEz/g
x6ZN3GUdpz0osF1xTAJrunbCuoKnw32FRjPUnCKnO0E/rH4ETds3suOXQVZmaOS5BG3dQys4gNRJ
sDJCNNeBADO+GEWZnBuL47Bv28O31l3/P8q+bEluXFnyV66d56ENSGIhr82dh9z3qqxFUumFVlK1
uO8Et68fZ7C6s6TW6WMjk9GIQACZlZkEwYhwdxmF2XcU10Ama3KwajlsgaEM1pEVZ/cAv2T3uQeA
FwIOBeL1Ir03ob3mLIoU73hM7sgEDJeBzHTn2sGiN/KdbzTRppuKPvBVG1fLScIFwsbdwZ7ue3OH
B7TA6OX31Aqkl59TKzjfBiU57vpDEILE86+JMiSMV7iYoo1BJSLYUL9PTD4qMOtF6lTfiextnPg4
i1gPxyZdZGKifJuJ3+Yj+dDhQ7vo/fFYo9ZVm84BEjYLIcHikSf2Za5ZGCGNgeBAtKEaBz+z6jMA
Gp+ok0wyMM+W3b7716hwR5rMF0ejcsSS6Ch4Xn3JQ24+WAianX5jb8vsoz2ymi8iqd/9SxQALYm9
Ar+bL64XWQ+9DzTVHMnKvLZ+53dFEuSkJLhBqSaBoGop+BeaqgH3hMfv8cHkzy0kmXYNINybZrDN
LyMWXl+r4BtuYaBPqWPjNGgx3kGl2gFRBgDJ00jkdPPnfhpZ5wgM+bKYR5KD8AACo5E2KirudATR
cfXnSHpNplCiSCNF4LAvNYqPyAE7PWAv/HXqV/wBFeLRBl+Ge+riEHzDEK/e2bVdIC8Q2FAL1wx6
1DboVW0r/g7pos1QqNEHJjFYg6PL/B5xIAtRMRt9EiPrVq7VWXd55xvbdmybgyyb4YQ8O8THVV4+
lFjmAc9rsxdsI568GMW9i+Bh1BUYwwpVTKoi/KU2WLb83Xsbtf239+YX7MN7Cw0DIrsT9ougW0Ff
p8vaDprDDM6amqiabw4E+6ot4wE4knpfdHHcLRBZBYUcheucSpVrOwRjwGyUSNuunT4wFkhjZ3hq
bdSmh5jZMug9fOpkrPMQ92hfnMZJxaufDplmalP7EDtXRb+1e5UdDJSEnDup+zOd0UFHORjKPClX
t46y9L6FNfMWaaX6jR359t5RRfDgDBOkbQDVLypPToB4Fp/JY+C2hfym/Qz0T7eEHrt/6LGU2Le0
/ocY/3xKTiOcKAWgolBsuj7AYz/Y6AYEd4VygEHxknU5lRXXdt0szAaVgS3Kgp6kQIk0j8cv5OYx
0JyKokAErsWzRhg2zaWZ3FofWL5p+O/celz52wyliJCxUvq5StMtoNzI6+HK21giGLfp1OySYhlB
N+RznJXsEFsSsuPGyF6Y6P8YIte5R6K5vwObNhDrk79tunJZa4XM1TQt9NG35D9E6n3aHHHj3ZgC
2Q5qbTDsbhzUjC2RXQz39GhLzYJF0X5+8J16gdgIPzQRywz3UcmQiS6BLnWocNUPRbswzVas3cxl
J0HVrrhJtHIDeMb9+ytCneboN4jTJKPVnAAyAb1ECqLqEwQ6PWvjFwCV56rvNtRPB0OFr5EsrG2f
WRoYFhzCzG/PeV3mgPInAgwyjuwXZAzz+t3Hllovi7pG9nfypg6t/B78l1BaiAskb6G1rs+681BM
CH2pZZNDorGLUc2P1D1OsfNqNmB8axYOQpP9gozV1ENnDipl9nmp7m72wrRA/TH3antlFig07LEz
ELiNH2u60HAJBecm5rjm6DRwHgs7iaBwhrg5HZCjSjqEdP9sN+AXysDrT5YPI6k9xqEJzfIlzXUb
AyEhhOKng5Uqe837RCYX0IM1GwYu8EthevaZ6WdzKveiA5npbAw6eymjIVuH2KkoPIN4zmn00yW5
xGQb3KyCfk/A17cZqpA94+kkAE2fo7OFAVWygzsd6MyPRZOBSUHCiOc5d03WZqw4yncnL6E4lM7r
YUc+ZOIi/3M0TXlrkw818zwVfHnrkabKV6aEoGTVIWHUZeH7IUI0sgJeHu2kd0oQDvl/zLaEeshd
VCrftKnxgyKQH4KUcRhC5ScAeXqDavYTnh0/RjN/CW7SYEf4z0ZofEIVtH22DPADdnYwQCl+iM7l
kGTgXtLGFSA0a1k2gYUYT+IvwBiZvfV+vEaRYobajxDCNcIL/tBR+S33ZfOlGpC3N2TAHrDhccA9
WTN8j3m8x02rBQtOBTS/itcSN1dcDyLDZxF1w2k+NWxtHMwKe6osLoEkmnroIDtUZg2gxevxNNiE
FkB7oMN4QeHlFWKd1aMzFu4JYMFqSXZDg3wxr4LyLvbs8d4VPfYv04AAXAHIGOXiyIEvfnJyyOl2
LHv287Fa9GDkO9Fh6Iz0xKbDzUZN3el6KRJrk48oCO+y+lxLP392UQX7UDvekllVgLqWVSWz5Fn0
Tf6MyCvKGwv9QI5+nlxQJeXcUauKqrc+K4d5EujVgVY1CXAdTnPm0wMtFqJuT81kFOMKtUB8S83G
KZAeRIB7Q80h9Go8jVXOyp5eFFyh4R7ZDXtJvcjEG4cyB70F9TqyDc9Ngx0q9bLequ4QMrhSJ7au
4aIQA9ulhmGPYFuOKwAyqkODzQFCSWnsnfHb8s50ZnTFF/BldzvLzMW4sEqvRQB+ABO8meLBMIUy
83RGBx+qAAcvxOHW/J3fbRiNIBcadmv+/091e8lfpvrlHdxe4xc/6lB1p/et+egFEFk2oBKSL+j0
dgDxh1jldtEvIJSQHG8dKgQlfZmnfw6h9q3bmWa8Nens1xdIGmQkTQWWw3+eJij/emP0KvROZuPt
Vckoq5LnC8nN66hDPLtNb+I2hJqzC53SkKKIPkN5s9wbdpjfN5CGFEgFnbKJsZMOxSBQBWJ4xXKw
7HdbR2dRvDEganQepisAtdG63lQ6Blbir7E0Io9QLdcr63yzjwzY7THBSkSveusYQK/TyS6+ZE6A
nbkOWrmOi9Bdzq/418SIUgG4DQ7vjl470RmekkszWs1T0eBAvySqC+7mqRJtFusgNMrZxTXciw0S
oi0YJvRBaqYP85lK2vez39jIpXe4SnBhYxwdsr/ObjY5TXOblTputhIsocuI44oHvZv7ULQK3FQB
mNSp6YnYfdAWJLS72LoLJo8S8mq7oBHtkjpL7rgPOeItadmx8zyo01AKBIgHkS+UiGa6zu4c276A
JqV8K0ZxMSQr3rhWl0DhJIPF8aL6pMIE3Ewu8/aq6p+pIJ3K0P2pFh2RgNl+M5EH2dNyvAPKfMEG
PBAkIroHgR6/RmGkLliQ1tSigzGCzTmxm7d28GNk+hpU5BVuWS8d6YHFQKX+sUr49Dxfypfmr7M4
Mt9tdNYmXL4EwZAsWJ6ql7nX3zLTfYy1jq9CiPgK3mt5qpvxSCaIQ8TXBoX4dx7WMqjm9f6S3Nr2
GoCM6Z686NBU9S628+5MrT6M4muV5Z9zlYFJY5qZTH0NzgppWP7+Zmtzu1o6EYu35EIdiU4BusgB
4iEbzRmUkBP1Gx6vbq/qK21v4x4M1Lf5fDux9srsUa9lOnjDUT46Ry6bKw2jPwl1ESWUSosPs5sl
aHij+S3c/oQYT5Qd2L8uN1PmVfe9q4LT7Z1p5YULEzSJwKTiAyPfWlbewjCk+vBXlZaHMlILdFXk
Qgd3BAdIbdbm/FfRpKp1IbqXpnp5e1nWZM7OKFG3fvtL26o1Dszpvtw+OARIwfuvk/3t3fWZcO9y
/4Xmmr9Dty+mqOtwNzfHgh/AsNFNYJpuryyIJBh52r9GdfNkJWn8FEGy8aAYQ4XuZIeenW3kzWXE
PhzFn069aUBltHfSgj9rEN2RE5OWuWwkq86hLYyVIfJ0oSHA99j25qeuGbJzN7Vk4Y4b1IqAObl0
zcdK9tW9A9KrxonNRzK1Jqi9/NQPj2TrW7/YpWHOlvMAYfmPvbnxtDbBxIkSPeyr22hPk4MTNz4g
KmIuqEkDXPxYDGn2VzK1I0KJSd9WW5ocaJP0FNnZH9RJb9cIzSNSuP7d/OqN3aHaLJRrmsxRcXdh
vLiQPx3cKHrNY2WeqNVje7j1lNWCTgR/0Gj0/hWVKivqJFMOicwFr7z+QM14LOydChGsIxd6Cx2Q
cWx8JIOhoPHiliPb0RsArQc7+LrHoySeqbrwMwvt9jpype+LsXvzOtf9Amn3YQ1FwGHn92gG2liB
dAs1mpHrnooqhQIfENRfwFPIQYmbNseiDVG6Zl1ncwsFPl2W4AtBjGb5/sQNCrXdXKd3q82Pkfo4
tlmx+FCoZ0c1xMRN+8HA2y587zPlr32WfdO1zp8KJNl2uobED6K07tPkQKlt7AG/8fqrgSDnt0ig
ADLu+I/YTu6aZLBedNQM0AO1squ0w3brlFZ/8EoZI04RM7AG8v4pHqCMm0Gg8/s0HBql/EeI4SpF
MBg/UW/j2Ql+GgkDJGHCkYeOAWYLMwb4LAn6T9CoAJcz7De3bkKfJ65CGhEBtdlNAntPbkBHvM82
TG632cLou0dEB5A8HkDzDXiHsUiHt1QFqC51rc+QHS5RlGimu7pv4k9ly0+qMINvwPMkywLl0Ret
LHbOzQGpNXsIv/01sksgRkEjc+mjbNu22cqIIiSI/Cz5RGeZL+P5rPuN7Xd+PjMZ1s0i+ZBnM6Q9
HMEMtvuQ1ZtzbGJ4NMQo95Rem3sVsmRrYZSAmfyVoyNnmiUp6x3Z+yhZZCMSu5eiLYqtBP3AZyst
Zj4rmTjmOradao8qJIjzJvnMZ4W9NOxRAwJtyzU+Tf4O4mRAqaFMQQw5eJStorPWU+38MpAueLDL
IP437W4Z6YUXau/oxpAdQalMnF/SUSDhYnYr6kCeML+E0BC0V9HYr1BD5R1vbt4ggs3gJ2rZc6A5
OxRqHHXatk9BZ2VrsJT1m7k5goiNywpvyVLtk+7MEQSuyYk66dApEIYB1HWlFs3Wx+b7bNzs3mfz
bcPftDprEPFyrHhBnFmQHzp1jlldqFWzpN5FblotqUkHBHlBzOnXF166KNicPGoQiC35JCVCtt/M
MXtMA36e43evYpfQfi1acE8GAy8ejdg8EjeDB3XSXQys1bqfLgpo9IVTLLq7KyHa/ci78cgg/rrG
4qiOQe0Hy8YZ+amOc/sTA136TFuns/wAFspi5aNq7gu5eUnJTybzt46VtwDVy290xdQ1hCtKxCyu
DWPNsfFbZ8X8OPym03Ne2u7XNgbt6tiM4YGlSfY4DaT+Ks6hoWOhXMgOY7mPE8wja0u++Qj4BEHT
fUO2tFu23A3uY8c0IeY6gmXUzkeIKMfvvgKKLBpyjNnKRPK0BUMvuD84W/V0ZuNRtcu0g3ABzube
6cwOXkXTQ8XdAUxoOoAUU/vbGgW9W9FwJGU1VqIG2wjw+6tx62KduZYKqfWJL23+MoJmWNUSQVf6
LpOgja5Qlps0uO6Fy8TXBFy7EFPsvlpjz5Y6jjpo6fndrpGtsWPIdN51gIQvkZcbX8q+PxGHtpuB
vTPMu6+sTCAHCfyF0UXpUwboPaDbOPOrArKhWJKfjEi/2269dJYxVq+7rAIzEMdCCYhGeqC37Mkk
Ocmyep3f8fSnyAJkX+SRBnoHxYLo2U2LU54b7lMEwqcDVpTpKuyGr5M9YbhbWEHAD1KBKuVn+4hE
xiI363KH5a8/Y8Pfn0chO+hD83wbW0W4KFkfDQvqUUE4LppSBNu8G6BrZkAHwXGnoNbUvNlUnAw7
1LZV13Y61CDWR/YCNmpSx82W16relJ7VLqnKjerd8Ax8VVx6e6pvu9kNFY1bhtrhRUI0rTdlK9eu
rsit1etMY/XwDdO6y2JhrMPpzJfD+xnZfteLwlLQ56BWchvh13NwkDrY1KMqnqsqe7MRZXwLy3qD
QFz31Uy9eIX6qeGiHQeRPTOvN1mi5NLKRmPhOal5cogRgQLF1BaIyGGf4x/IRAc1RZHpDGkKaLkW
I4RoUby6iZQGWnkC3FERF9lAAAD9G1ueEcjJL+60/GbaerHGhu0iLrAkF0Yf7zkzcJcoY2igt7XP
IaZjRm8ergrHkuK1cINoZQqRXtyYOcdgzOt1rzMNrDfw4lDzfON1+mPI2+bJCcJm63l5uvdTAaW0
aTLyGG0oroe1eEVoP1p5asxWijnDDhSCVKNOBzfLyrWnhLWmZgfw3oN8d+C22Mo0Rbn40DyOmQdo
fxyme+Q0ADCEwsMVyiDvtlKdDS/aZ4Fc/06zwrNxq506xykVr7KArVCy2BmPiK7hU+hCv1gR9j9G
6mqHXK+FWxhUnkCkWF0DBGNmGzWpA9Xtzc5eGgoECC1vrWfAwNsDt4qJm9pB+LCCNMStKUGgiM/V
Pke2jwppR7rLeGIYh1TrJ1lX/qMSTXJqh9hbEqO3/NOuczs55fYkz4QI/BpcvglECYsFLlvzG/g2
NGr+reReaTmA6wVfRCLC9pE5FQiHpqV2CN592wCMxralg4fABHm19pDIwrPh+JUzKPP0evgMuZh3
OxVigCNztpP/mEXe2jdGYAyaJt7xLgw2SHIgr+eMWBeRKwe7DUAhcZLszDhtvpBH0IR8G0Gcb4HN
Vrqcqecbg/Xb37aJeB75MqBkhOPuLAlquEDWUD+jj1RXH5vUi4h/t6fPvwy7v/X+Mvbm3E5TlY6h
t6M/HroBSVdIoZfHHhGATVaZ9mOGkjDIHGfjW+7dFX3n/WGP5Q9bOM6zTkw8Wfq9d0IVeDWP0Wlh
rLMBSCW63tjAq21kBDliT9MeSE8bnm46JO5oLxl7vWGmb7jqAmQS+7SEuA8H8rqTaQ2B4kG/I7Fv
ftBkwN68TZ85qxl+p10FbprU3iQCxcVhXBZngOCzNcqeyk+VMr8TtNGQ37FsxW+3MSwcg5XhiRct
8WUSag0VxuXm1nTrvtxAHjnYJMr3T2IA9Er0n6n6Pc9bSNMF3nBxuNOdLI0HmbD0zNc6nh3s/pH1
5gLZghIVIrgkcuwwERbmxYlkaNKpKaYm9dotsJ3Ui2dF65l6fzc2lgEyF2kGAlUju2CbgH0lBGit
sneOpWbYak72rpIgDBial1I7uf1Dx8p5gB7tCgy3fnoN/AnAoMMTmLoF/54BQ7wCrQa/Mwqo/g2G
ip/9JK/WUJIaz4B8JQdZxHI7Frl9b0eFWLZCBi+tlT2kSc5/ANiP+kZXvwXln8NVoFG+0cYWiPxx
rwA/gotQjJueRNN6qB7oP9HlT3aLZ3KrimpWH3IHK70HtvuYZRBGugkSpUXQbIUOQIY7QpDo1mEW
HIIfxj0YbMBEVaBqH8GVRSnC7kjNZsjfmwQ9xN3hY+/wc5N6IwZ42L8dm4+o0SmzdAVq25OoVbZ3
pw0WqhGhyOaUaXCmNh0mFy8fs30Uq/BkYvNJfAaR7v7wRB7cy67nD2yML0SGYGedvUXZaLQhryEd
/wBKz7/H3nb2IrM12PDqE3hNO9e/5gJ/xeyV1YXcaKe214hQokC4r9jn0AY3HK5r75oFNfi4sfif
gZFBDsprAwRdOvs8olQc4oi1/dDkdbPMzaz/Ern2a+uq+A+rbDB8ykOJpMSjEovfpAuh1d4XDIJs
Pq5pvwY3SjcgTdKa4dkzjdfE8Pi8oWxjMz3lUfBK2zR6QHCAcl04dhsfaLPmcvwGAYYv1sTmRbxe
uveSs1HhVjExf5G96TWgHZOdd87y5kp2yHQmuDG45QKEveMWoJn0s4K8eGY6wbfUAwxagYvtEiVB
d3EAoEapQRN8iyANIBi4NywVetufR8ZmON5nqf05w87mDAqm7Ixdb3bGE0i0E73xybHD8GhH4ca3
0vIxSaL2XsYKBS0dlEF7xFyWlcfYjnqNVjQn33e+zr1skG81wB9HbI7w1CK5AclLRMjIlw4grtuI
LjPuqBWWrlz967/+9//9P9/7//b/yO9RRurn2X9lOr3Pw6yp/+dfkv3rv4rZvH/7n39x17EdITg4
LIQL9hEpHfR/f31AEhze5v8KGvCNQY3IeuR1Xj821goCBOlblHk+sGl+idCty3e2O7EqAEn/0MQD
YLhaqzekzpE+z763xmp+jvW7ID4CsbKNaYfVCdHuUGomkoscg3TrEK8c5FL5IhjKcDurDMZh81Mb
OOJLgEKY2zYjikW0QjYmhUAImIno4MfeRxs5l2myYviNHyBPjOrZ6SCytD/b06GPmmqTY9EDI9Of
vUmlv4BMP92JlmHHLlJZoR7JaWcXGkvONAHUFNjinz96bv39o5eSS/yyhEAOWvKfP3rQ4+VGVyv5
2HThsEMS2EfVlDmuU26UL1WMpMm0nehG4KBLh1f35CGBeQJUm6FM7PdeVeYZhzRwPszTsYlmw+41
xIqNgxB18JKElbWK7Lg7K0hiHssCPBkDclOfRpA+4+OVb5Mr+KdR4z25Mg9KI34ynOgyM6vhTgeR
feDcwpoLSIP6D79L1/71w+EMUV98OhylIVJI8fOH0zlx6aB0PnucN+myEMDl5/wTMhT5FYqy7RVQ
/WdaDsM6Mza05FFz8kK5VnYdCmgVW4H7ihiwXkuRZmBNw8IUZDXEGoRovli6Oqtpj4ib4kMWsfyz
MApIBhUdXIecH2t1Hxh5dY9C+w0S9uIxn9j0S3Dbgu4g9o5kA2VYvG0K8D9SLw2own4jJl5+RM2g
WluFHLg9O10iOBXtR5WBtd/LAHnsPXBm2F1cLWsPKMKgeYR2vXj8xZeb97W09g6UO37Z2pPCnKWF
e5g6SX5ubH2gkzoEPbD9ZSeTh39UnZs+NdMBkcKiEhEIwNBIQ9kuWkAPD6lbZE+WNquNYY75mnpp
dNcl8+gc5L13c7yRFxZbW7yJP5DLt42aVmWz2VBHabHgP/wiuPvTL0Iw5pj4L6CYrQBDVvZ0OX1Y
qbCyWAOoZPxHgVsU5ONYf+lM0CsTzjAsP5lubb3SJowbbX/yhddfjMDFFs2oIAUZxWdSlZ1VYkk8
dpaHpdPKLYpi0UxqbyGKAKG9U0YQl4nLIw2iDmr+W9s8mc9ib1vXDqpsBttJdqobzSPjjnmkM97H
drnIwgHVVkgUsR13ov2t+28+s4FXevsf1p6fl/3pwwQBlORMOq4FIjpX/vxhxkHFzCRl3oPq6wGp
2NRdmMAv3Fuh4aLoOzXXbeJmLzkTa9rrkkdVBUDpdbwDwy2IZ5FGLBxgj9tiVyPPMK2z1bS6fjgA
ZHRuNbTc4EBmaHwg6GQGCKf5Y7asYhP0rhZLr6YbhwsKtlAHS433DmRnQkQJQOtucJ0to6IAl43n
JleJOpd//lRc9befmM0VE8q0QLnLuP3Lp4IdFfezJpEPDHK5Z3sSzAC1SYwStknlljhRfRlFq764
hnJMVh+ol3MIGhBdMtnAnwdgrAMqeaJW9tSAOrheNqu6igxwcaf1kkoBcwF6Dkgh+0cxVQxG/lbp
Qn2+edUS1WmKQbqxm0JDhReBFCM0/B019WTrHCCUgsH+m438iinUNDtPfmQbagdbbW68VBO990L5
I3/EMgxdEcuPwNQlyz31hCU0trwKMlzU+8Hb5XUNgVzungJtTT+B4St+TsUmsupxlwkUqkx2lvcS
awSCimBNwRM/CPsdFOMLZ9HWbv9oTQCSAkBkpG7xpDS1pr5ugIJS0iAsB4mwwM9A79yZ3h7i3sVF
NyFo5sfGOzqp+pJkunkgU45b1ypBDmNDTeowE0ComPn6z78RS/zt0nGht+GaEBdwBcdT+NT/YR0a
XIbb3WCXD0FgTlHn7HNUV+G3rEPRoddLdo/MT4jyPBQAg18v+FaAEQP5fe+lQFppA91UsGQoGT79
PNKtWoYHmOHkpkYIjCu4WGQXVYhJga6Wmk44roNCj49toMAq4mebcFLEK3IjP4MmFqWmUxNPGM3O
URPLzdRMK5CPlo7od9QE0Oh9SmpCCnkdotRs7dj4lRMiKPSseh2OsvkAvQZaHDujqpqBQwhUjfuE
A+o2Q69FCiIJKIGZM/QaanP5nWeLD9Drwu/rte5SPb8Evc4AYA7qvq1YvViW0ldpuf5d3AL/2gPE
82JrC0rhjKUnVCioJ9Mv915QmC9gFWk2WFO9LblFEfjPC+S6usZBvVOLJwiyS9683qa1/RER4Gk4
TVvo3EcovjjVmo+oG4V041C2wRM41znqcxCtq1S9H2pkBAArUEuwX4Rv2D5li3Qsvee4Ha2VZ/TJ
XYba0J3OW2tPM4kGGcDbTB1L/Qe36AFOhk5W6/VLC6JxCE4Dm+xMB7KLqhnWtbD10pTju406yK/H
KJsxe57DCbcQsarvHB8RlIzr9CsI4A+kDNlEzVH0o/uCIka5jNQQAD8B+VTVVOauDxGwNy3bxjtw
0q9OWB9qL3sGmCG+Y1gOrwMejKB5AYFrkbdPyHP5kLPz86c8HWvIBBTtlpqyTPS+blE4Tk2IMNv3
dc02kbbzKyLs5ipniXqwyjy5Y6XamkOvHsjUh16z8ixv3NiTzeJlDeWO2d3rkuxiFdmegrUQDQK7
YSL3FDAKKEM22ZpeoTa6ZQCEY7PkgLrtxcjMa1gJBPXyem97VfmjteJXOxodYF5rb4nHdH5fmna9
5UltoB5oBF0DUJybItT5w+/mSeJ9nxblFgGLdl22kMTLwuKhmNAoKIOESvIERMmMHKKNdZLhkoKN
DgLCAeQrR6xSTlgiJ98PX5w8X41DPjxHMQAaTilN5FrwxI7dLQdAI8eNdCI3FEmxArCoP3RVUyED
17VdfK6jvFzWJnOv4CcNtrZThFCcyYdTbCE6j5JE9SgtJApkHjjfgKlaJ6nPf/jaPbYNMjI0HOUA
7pX7QbhFQdO4+eeV0P71boldA2c2w41BmqaJNeXnhRBhqLKxeqOFYLyJEGvnIb1EkAHQTd27gTZ3
oApDRIRsLbSjgqZ9GhtZQvAGLPlSFeY1ajPsB7oy/Z7jV4niMv755oEafh+Jai/cqYlihXhWNEhW
8fzTumsiVdGTgC2dQcIRwrhLv67TeR9ho/p4qfkQX3TQWPfUwZABuf/nj8H8dV86fQyCYd8w/ZOS
nrA/3A9U36PO22H68l7TrtwJSYpLnkH5GCReCAPY1gi+zNtFn/j2ivd2+etiQCOKBEX+dPUHBfjs
kCmLlv/8lrn5yz5HmY7pOPjmHCwe/G9PnkCamhAaDKPLvKEfPVWBCd0PvyImnExBebDtxNvS9dj2
TzPd4ysTpVR/N/vgbZzNzNbhV0ht3LzrqFErEZYZOJrWFOZMlRs+WwJcLnmyHoIaxMFIeayy2Awe
DL98P4MQAl91GjCPzDf5apjObn4ZJPL+w+M4PT/cIiEC93Q8BnM8WNjS5Qztn3/O3TD2YTWKeDd4
gHqJpQ1RlnaE1LbCRhMBJPXQjR0EdSfASafjexS9VZ9uHp7BR+SHrH7R+R5UGy1AGcK+h5RTAILp
BPccoEDz4FGwtDx0Uy816eAjETzI3j8FnEGr6q/xWSdi4IRN8xvrjv/8G7Cm6MLPfy4uXkeBJYRb
SgGT9fOfC6hFOiCT5e9mDJddLOeIDGL77tnyMyQuwaFSTYd49GvwgMPeDhkwbSCoXsQSLI6+bkHM
xxTC1r5lbwdwOQd4XgB090P71k+YMKf6D79mfEn2FA348McIZuEvcV3bQoSHO86vUSwGVd9chUG9
TXTMDxpy4UtUCqGCrRP+lzB1QYGHwnNHVUBK8j5ckB0VQGoDLkYkoMMs+OKyPIHYkZAXEzmH5xR5
UXLLcpEd/QBhF2rmArTUddQxkDqG2C33TXFAxuwbiq2iH2lxwaYRd6TMt5GR8pyXiWp4icigfuBe
0mxSVpanJmnVAUnkbttUfLwHNttfYSm3Pk/ztI0X/hjH93ksA0yPEsnEoriYfoAbCBgk2wsK7c+O
H+cHC1e3OYWHNBiofH0ejecKvBsX8iIzNQddjjugn1/JTibqpMPQlt7KxLZ/Ob8CGetpytrs24XO
Mn9Ltg8v5qhmq4eoPn6wpW2WnhpWrkRXQm+ShtBLCYC/tlZSpR9t5GOIKp800FoELP7+riFFjWdC
h7lb7LTKvc/AgpgAOQYVRxP4TCfJVkD7WeIUFRbC9bHpgSZPG+2R2rmT+8vGN0Psbod14tUSqmpj
PCxBoIw7imzSR6UDdR65dyd5gNZk0olnLuqGCWiFiBT5G58fDZ7+uHl0gv0ACbbC0s5j7BcxEok4
tW8UZJZpDneaCMTpIC3Q4kwePCnjHWLjCEBPnWSzY75G6Cq4n18pdYdNOgzjap4jxI43GqM7VW3D
OgZT3DTOqp1sbbqmWs8z5F55taFveZtUmWO4AtCz2NKsfCy8S5j4B0cwkS8BB4QiReENu4TNr9P4
Hj9BuuUzudM8PdL6iwZEmgdqeoHDJ9QO6jqnt0CH0gefRiKtE43yHd/YVQW+E3pXZLMtwBGQ676Q
f8hDkHN4ZrCiz2bova92XocnB9xwWGPajRVw/gCiR/5gj6DCgp6Eu26kCLJlb8QLKLakV3JBjYEN
CBvUSEPLytdWxJut24JNuE5eky5JNv3Iwz03rOJTMnrYgKjkFRWQ9Uo2uXWE6mj/YLTtN7P04lfU
RWErkTXmxfHd+A67U7mgjkz2P9pSGdfQy+PTWDfJil4AkfGjM5Uz5u1wAVUfaOx7fBX0Ion3lBeu
DfbVPtkmRedua24UXyC9vRxY5W2spAa01EUax2iOXVQi96ARDFxidYn2ZqwYMNb4yBB5ZIuiD1m5
9LCIeaafXanXlGG7+n+UndeS28iWrp8IEfDmlt6zvNENQlJLSHhvn/58SNZu6vR07Ji5QSAtUCwS
mVjrNzZv/ltZFIoHngnj1dtUFd/hkhjNxfVa9RlDjHDj6wTyZLHMKvUKpXF369sM8LOxCsg3fm38
lLM5haNsMdm1lryFa8+6MphPqXGUbbeaDCZECuLtdquu0mQH3lmwWpnv3Eh4v0JEBNpQzaJJPPbr
nueYaESybivvo81V82SY2dc997Z7BU6c3e55/jps0DbI1/KqiQWCfXIcMunzBeaDvG/izf3tvv7b
PctBQ638j3sO4grBfvJu1yYbNr0SW9u28vYFuTk4aG0BsEPp2FrI0zFpK2Cr5ESK0LF2nmxxlRy2
YpZg63br2UDqiCw3wLVtxoXMc/Qgqjd+6L7HhsBIWtapyIuKkzy91Radri6A2vmZEq9EyAJgxM9R
XcLnqFB5YwuSPMO7TJ7LFEfK3nuUHQANGGsVKtVaFgs11p8YLDvKITiAuate9NlG1tUuyeI2XGKF
Ou7zLll+DWPeWjTgctoS3W29S57VwGquo2Zv7z3Scmz5M9t8J+dqp8Y784lk3bIsiqPsJ4dWwYAd
mzrUe1mXDWp/Gs3ocyqndu8aZbIishttzWawDmqcpedgqNipDys/K/ZunGNvpWbpIhHF+EtMmyRz
6t9jMv3kDVp/c3OSC1HlZ2DCEb6bapMXS70JHgcfHZms09NvuuaSK2YQgFnedBr9e2QZCPE3U/ok
rzyMuXWIosHeIw24LVwbeSF9co5NJH4ZvV6SJlUQt7Rd6xyyamzMItBg02GZPcalt1R9MA9KvS5N
hDkSUBbf3UC9IKE9pz+J2rgDH3IEUECEev6X0gY/S5xdP+xBjZdmP/rPNfqUK2wYVGgf09e1YfEX
h39cN2wD9xE+BLQ5Ifo3UMIQnDUQBf/f9bDohs+X18XGGwsUzFE/31RogKz8BAudrNPYcI+d9h1i
3sLv9PrTq6HaC1TjdiqxjDfPtA9lOs9aedrSnTA6MoZOu2ZhTC5HjiQW6YtyfPY9rTg4mEmv5YA0
20565H6DWpJgkNPXe2D67svk2Q+yfbIjYrpa2V9EQXgediN+5/OVUi9A6Mt0XvjZNftBFfGm1Cv/
m19tbgMNt1vr7ZQfNJUIFyZ/H7cbATW7UDI+uJgXgrNO/maZzxMCXDrkYZu9Ta4YdzpU8E3atO1n
XIwL2UEx4Ofh3ZceEV8qnzwX8yl5qdqCvF2za3gIwECcbBQwV7JBseqNx1PzvXUNc+siVboV8aC8
5yb/+fmaSNyVq0m4CSlcED94JJe3jyvHWH0B3iV4shUcavzZRFiOqCIQPwSSPpvJDrbDVFQ7XEjG
tynHZ2X+oOMUXQUEMNOzPSkeELxIX0wsSa8kq17LEQePEDzBLg9ibMNuiW+y3xbaCcSzbFKXsxCM
bNAC51kZMOecV9NKiaynYj64CXu70oiUtVw+Q6+jwf0p7KG+LahFGk7bHN2fpRwke3Wgd0e2k2dZ
sofWw3WjZxnOc33LNlc7wKBaOKBiXhNTUR7joDhqfhe8D07OhwPZ8xaLrCoNmJOaDmvZaqdBslJI
3e1l8BEk6e+kcNWLLM0z6qAoXrN5RuTpEFYnfmmVXPc/ZPFE4DcJKeQE9tQ9tVbH7rQrB33XO+1V
nxvgukEi+6NZGYodD317PxURHnbgstyTb+n/OR2FjcvONPwVaN96M0Dsu+1SgmCeES+FI5qlyxq5
LQ3VjJfYMW71zjUuNXyTp6lSxdlI1etX50wh4Te06epW1okXwtAsG5xu5snqDB9SNXpMQi95IjVO
wF94v1o7oU1v3XStNzVfM3mh2sx/tkWjrUGiq2vwzgZKXHb0ngSKvU4VL8fYhmLZI8nui7g4yeJg
6DswaOyict96zqZinY9Z/B6IikzGbOrFRjp+xy3B3Vaq/9UaJUO8QrFp3MvWTnW+m7mornKoEqwn
Q4WxkJTFA8GXV3mdNDPLg7ypdJ4fyvi/35RsTYk+yptSUPhksxCXW3+c1JNEed7wnnMxIwG+8HmT
uYkFyC43GYE/kKGB4hNgnzs5UkzgPtGtk5wznDtZaTqtyiZY80q/BJYUPYMDmV4N0O5xAztYltQ+
Z4uGGrssuZqxNyY1vpWSYjwZQd4/yDa/8a7odblXWdID9blEWvJWAlX53g6OdpFtWZD+0IQV3lTD
VRzmyY2Y/fl2CbVKFvw2/JPUBkdgtVpk3gggZL45v83RLNAS9yhbM9b5hZaa5GlkK/7v/KYSkLZt
oL7ajpcsU/Xc2FW8JzWWv0y2E21jRdVWshgkanN2K//DUe2QbzE+pcGI2phsVBsulRu1d8hqJX8Z
4i7fZBEhetna+0Z6qkeeaLexDTopbvIiu6YZUuUE6tm4zxcVbd+tcXxIyL4zkYcCwwH0f1L19SUx
sBZI4lRbkV+vL1aJzy+gHE4jAcZixLFhc6sshUdTWWsPUdqZe0IPI5Zw8xwqQJDUSD+qXuyHCYw6
4ojZs+b16aUMxUVVNCUHLDrxwqYZ2AnNrVZYN0d/BHHmp2X+LOswuvpmpTpArLkq9HpM4+cXoVFO
MGqwFvS85unL+EEDOuULzB1lUY7Qi42IO/VJ1miCvd5oJfFGtokx7h8Ig9y6yx79gOF1WxBJkkWX
sCfC/d3T5AzfkMppTrK6UYA18gXtDrIY1KUJ0wi6gCzKQ1/pL0aTJGd5JW+CXhGyekFZ4kblQbVW
eG+s+KIkD705qGtDbbs1T5pykzW5s5IDu1xTnvpft7+2Lr1pNUI2B5bHLFNk6Nc4iba6GLNn2d3K
SMzq6qR/3b4bmLwDWe9ejN/UEr4ofPxgibMTyt6OYTzEzozMVtzDvUqexYOzAck3nGXpVoXhBmnD
YdhCqP0ajs6/AXR87JYoHexFMTjrxITnMIKCfegiN70d/NqdDRf8g9fmyMykNXJ3w5B99TO8tt+0
DsZ+nijCVR8H2pl8dnMGCZiu4iERP/29DDPf21Wz+6/tcjxLc8rLX5JvyHI5q5IU0bFt4OZLd/R7
UYro3ItQh5CfmTtDU6Qz2+/Xe6scWwPLXFWeOuxdMljX2tB+y5Sw7Qok2qrK3sqUMLu284gRwVPD
LlT28iPndezRKw7S3tvcPJR07bVrw+bRM73yMTGSN4mEKaLA3ThF4W1alk5SsovRhlYJyTjf3nW2
EqVKT4LXljgORQEK6D9dpMZWPIhyhRTOsB77PB4Xjpc9oHsY7SVA6lYnYVL20NSrm7kbnt8ARIoB
BXRbdfnQEFIWkwlkN4M4g+6f8SpbsRjD4BhfhyTug80QEKcrlB41TU3P1bOIvbVGduzBmA8j6hcP
QVr8GPUqPsiSrHdb/WuorJMH1VaG1chL29Uy0DoOEac+jk7dvVhxW6+bUtSbfi6aiubs7SgIl7I1
NyPvWlbmQTbKqqLrVp6hao+yhF8O8rxjmh/xYP9zNlXbhEFlP+KU3Twp8bnVs/5Rm+3P+5QUuuc3
6kK2yTo7ULCxCnsCQnN/WefF56Zq9VMXpZf7QHsc1IUs/mOgkVmkxRkEH6wnTDF9XUkOiNLM3+W6
6yaXjH0CogsaIazA2SlKph8zv7f/xxk7/I3m+KC/GqJHRNKIUswsBOABfdlZJ1lqB8U6YozxXZbk
Acj/uIxwOt8aaY9Qd+cGTx3x1HmwnMYPG2X+dYerro5R3Z5nbIRlnfpeEU+2ACSVZHhATm+6/JMi
ZK1XprBdJFD5+OQhqqpjYhjKWZbGHh7t0GtvslQ5fXeqcnfaJmTOTmEgcJScD/HfZ1botdsmLj9l
j0Qrv3rI4pgkS8ssImwJzQYJWkhAE5a1Cw+17EtfJt5VnRvSuSE3AbMiCAtNP++9K2TjrxGwXX9P
hQ5dx0r23QxRMLTJfDRRv5z0+imdYQoOj/ZdXRBGkR1kXT+LASlgYW+D6lwxHx1vkzln2xqWdqyH
gKUz8yIPvTdgw4aH7qbDUIkXehqEOwOdx7nFhL84GITUZD/ZCrjwpcOVbSeVtTLPxhLFdo9SWMvT
0NhfyAZZnlsVP/gJ5hP+vcBLKPN6/fl+FiijWBVznRLQasben633fkNunTC7+SH6vvwkOEs6hH//
hbyr/lSSjZT1FR70hM3qYqcOYfkpeE1Kh8J+61o2PEhw8so919+HZ7jUHCug2Q+NjmLNhI/TOy8S
CKDPZ9VcJ89knWyV/fquEv9sdb3+a2xe+dXS64W+VSYDklwjEElCif8AAGUtq+718iy3m+Dcuma9
9ax4ejET/6xg0vHXfAJkspcnmMLfapwKJ9+bFbnPf6KNWnFQKu0h8XmHCOV/Tp7W3oRZjzv2BEj4
n9rzQTYYky4O3n9GuPyllxsVyMG4BYyHMa30fGi2vVtqL/wrlW2fBNlKFpMapLFF2GYhi/UQ85rG
TiGoQr1dGoq+6fsoAjvEUA+E46Lkl3dUGkN7kRNXUUlgdS4Km4m9jFi7T4QXneDRfUBgbF0Ifbh4
MzkoHrAIVa1g1cF6IpXtN6bxjmIYkoZxWiw1LzHfFTsjWqtkJTy30nivivpztIzkISD++fIvgxRt
VFdZrtvnDFttRYli9kqrIAB1yS9mFcqTflqxYtk727CtTaro2XYE4018nMVXFo3a5M1qXnxlscFP
dTmlonwcx8Q86ImnLJGBGj9URJOWXWulJ0Iu3TuYtMzEM0H2EoWpQDfzhg/PRbQXwaf0ZHSK7CUH
/1svQ4ELkmm2IBoSd++mcpYzFE37dVlZ/Mdl6VUnfb4plV5bkT9ML/dDZKAHV6jne02qsY4vwGQt
q8oqTrIBd5HsAvm9PakI+35kKb9l1plXXMLsXTqW1iYm8/nRVfUqmTFLkYOJQVA07ilCCfY6dFie
38BMjPSrKH5NyuZrpOant5GyQ/L3yFJPjdtIiXbCYvJxzJtdiFfF9zrbDghW/a5wolyURWe/Wqh0
rPOuD89VqcTHShn0jWfZ+TORFnJbTmf+bKd2IUfF+fjZiil8bwjGr0CViYswSa1qFvE7SLDxU1T7
YhmkSfkj7F1UHsicxT4rqlLUH1PolWi21OKKXGS3d6v8k01/uioHk1gUxkvoPY3uNzacYGrb8Pds
dBLDevvMUs1Z+rkVPmiNr+9cN7Z3uaGRJAJ/j01vP3yado6NDWurpvifLQtCq1nexS+1/KWDQrAs
8AjZaV6ev6ikqqB7etOyMEXx0o+9em1wS+R3l7/IHtbg7oJpTB5klV159TJyXbGX/aegs7ZlqiUr
2UoQv7kgj/YoLyWrXDGssNppH2WpEYYH3wgfEzl3GFbKxsZTGWlYbsYOjBwQbPFN9h3ytLqkoQXj
O1QMzHTC9IXQ1aVLsvybEYKRNpH0OVSuC7Z2gtRRa/m30R9R82xNvhR4eXwU6g/ZXdHAJg0uG3tZ
RJfByZv+MzfacoezXr2R1fiYrhozSuFSpPo+10W5lpN2inXI+TG+2FkDJc8w92DI4qc4N/HtMQF3
106HP1Xe+SyFJWs10eSnogFlJMYOklfWx0s7qNodKl4KCdK5/L8cfJtqvtq/TqAFuIBGTY76yqzY
0MDsR8/iNdIQI2u1wlrI+kwbplUR9MatW5UNf3Rr3OTPbjabpb3KPvk8htISnCTiX2HceIva0fBL
aCbzXcV5N0MP+k1VPXG17VIspvkhyv6g23pwM9ayaJcWeXgCBSdZ9I3XLrCbN2FU5mVIg5g0JpN1
tgWZuEXiMOoWNjn/n7DZV6qeEZwA2HSMNM/7Zhq4yWGdqD4h1tJthrhRjr5XtkfI3e7GCAvlMRoR
fBNwvL9ZXXvR5fgpRgaqD6u/igyLisFpehRa8R4ufC+7OMXY7pGxHneRXzfXdFRQFcaK5I0E0a80
6sTvQN1ZusF9lJr+6ibugBsNvz1lJplFUaltYQa0h0ZMuLV2mbUO0f58UecHBW/vww/FrtGyJiaG
X2S3iw3V341KFayaWjdes7Bxd0VJEEIWRyBlu1iJo1sRk1Njp3t1fCv2Ab/SFOuzlZpH5muiDmTL
jSxjfaXYWNFA0c5vnR3S1bsSI8Vbq10Fzc4hInQbK3KHfV4isBqcxxY22ZN61LB/nO8Kek+KbZzS
3VpTCyJp66qoUM6tnleEu0BTxltr4vnKNug09dY6JZG/JcUOGWOeuXJIhGAJbtxaLQ2nZ0tHcFxO
JULV2KoNOqqyyNqmbae2RrZgHpsN/bTVLR/TlPm6WqcPW+zboGqN9b52i2bnj9kr3kPDsIBlWZ/l
gX/v11lkXJ16Gk7/7CG7CSivCxJ5yVYW6wKT4UxYmCbN9pGpqbtnb2rAGRX+lcXXcBBHscNNGSB+
KitlP3kI8uiHE4IslSXZaCvoT7Zpv4nm8feuUUIsKonIhd3r5Fmjqy96hqXpfe4aZ9ajK6xDHfqs
eLKbH8G5LdHKWcmJtZSHzyKEPZ7Csj7eL+bn2I+USv4Q80L+x/WhcNSIHGXRWva9X8zR473l1sXp
Xt8GSnpAu/pNXvk+d5jp7pLAmHabw3n2HQ2q6Gy3Ig9KiNOK8HDJHmdW2X+qk0RYzUKWdawy/j61
SKWh34LkgKGkKxWAxel2Krs2RaIsRIMfn2z5L9M1SbjV/YDUwnzJcZ7HDlreimTZHBUXiRFPX2uR
y94MHVyv17x9GfAtl0Xbih3em0R+Vi0veKvwcJP12uAa+7JS2cYCvvrQaqhgdg3cGZSz+ZoSDZD1
ceoN+0kMkAPl5NjykCMBV0gMhA2tRipAHoom8k7VfJDFprHKjepDFJd1fVmSpCbHXyxUXTWJTEXO
OXIa5xwn9ar1jOnIImwSG5sbbN/p1gS+WFfijH227ChbtBDbxrm3mMfe6+WZ52tfw2TxNrYKrIOZ
o7n6o0zq7TjqyglIQ+Ka6VkeRjNEsGo+yDNZF5IwWoGDrpb/aEBqHALiPFZ2jpRuO6pFfvhHvewh
h5Im9zcV2+XbFf/tYnKsVnk/CCDOkTlCv0nvjxt1tkcc5wO4rq9DIQ0UE2gleztQ15Us3vv0RqAu
VU/pt3rtRAtLs0IMpatg7xRpsu1FkLyFfvwoKSVT7Ud8LZo/e3iA0f97D18pm9U4NcjDeiiIem1D
8KoJspOuOmvTwGv3XuUkEeII9/J9RKXH7c7IyzP0mPQk62+dnVF1Vl2Ko53Vts0DWvMwW0wcOwZi
Jx7pvsrZYUuVL8rRah5ulUVWbwH0zUKu1OXzoa6ScM07trqS09waNAf/mBg17UmdbZxmb6dBGdVl
kvjt8l4XucJxbuVcejfdmzQNOdWFHCkr/2iX5bpGC+Mf0/1rx2G+A9kiD3JGW3O/6u5FfnUs7LKP
m5U4wmxiCGgrj4zLsCiCsTgPuDGS2clL9VjCTVENQVG2tH6tt6ugqeBW8l/eyEq7smdTkNGIVnGF
9qnR109lqPIs0UNn73ox4ZK+ih9190O2yRoQp9HOIfK4vNfZFj4eYQabTout6kmAFXjKn2R3eUgM
j2276jq3a8g6U6gRoiGi3um52++0VAUDk6bJmWBccq6JfewEKhCln2s9312Xo2yRfcByNuCxO3Sc
596yAe6ktsk7A8mwNNEPuRV39YufYvhrlVjheW7wnFrh8KmlYNYrK23IQ5eY0iUBAImsHg9jCame
jWPwgJAmBo0KDMyYV+dFn5rjXxDtl5BQ+mCRtD1YI8MDs2QiKJCE7Yvik8TrjArpDgfpbTWJo70y
77vgLuVrYxiHl6IGTB7aKOtrbry/zYTRKcEVH8HHlp9fkmYXf0oRUW2Ko2Hp5HGdMSnIDv2nLM/k
oQ7rfGfWBmJPQXC2/z4QWoP7PvBYS0NX36pu/Skb7/X/6DsNpZixbf86x32oiN3ugCffWs59r5dn
97qpcMNTiGz2fAf/uNK9Tt5MPCG97OJC+HdXNzPDbWlnCG0FVn1GGBajeicwNoOb1usqmsDvp4+e
A5FTyRv3pcj0hwL7patKIvWlbrVpMTlNcuz61HuZ/LZeEXdx+AxoNeve3hhs/9f6XPRmL91JAYIj
Z4q6SsM3RnyXjRZSQU8+Pxf23Kcqtgps2AJ+6nivc/RnOVsyUGAZZFmeIpPeH0C0zryPwXtNfXy+
k6G/yBJUzuc0U/vrrSRMAlvu8HAr2c4unXL1UZa8mAiJjW5AZjjv4M+hDffNdJUHHSDsOvMNFYgC
dVlpfjVUICqxXHHddaNarQ3Df25BVGUR8ITa3Wco0Qm4RoHYZkmIGf3fM0OO99aZAfrSw4QTulNq
rtEesx8aQDcPZu5Eu9F0YJZ1BdCS+WAQFTmnWM/rPm8j7Eqpa41ga1TTwPaUkuwbhaa+qOwQujr2
Pg8tpkmRMpzUcOxXKZGtH6jwlJr9o0Jpb6XGqX4ylMK5jB1pNdlQwjbHt1P97HoLDufU/IKQ5W7H
uskPKWYNiADeTyPg2QfSuvW0jAI9PzSajXfXoPh7LB2IOUOotK2qeBEdMHBW+GpPcK94SdngbCus
sFeyNYVceK769I1gdNIs235auG1YPxVzUhWVmWlhObg4doGHKQAMKWxF2kw91Jo/3Q5x1v9Z/KFM
dorQrxIciQrBS5nP/CkXfxRlwz/qkrlf4WZY0Moh2tSsebZYuwo40CAEGY8xFWtHqBWs2DB61KwK
JkxZlz/qzn7xBtV4idvB3MWO6W+SovPfFWgEA1CaH+WE5GjWjc0lUlPjPJDtXJbVkF2HUKj1Nghg
omWgvNDD6P29Vsd4Rda6/6DPB96ayks/E9kiwv1rMLBs0use1xgaZTeW6F+Er6ODnEMehB0CAg82
0FLBpQlzwtscKUPTGL8ZRYHSJol0XKHaaBt2IML9zhKXCB2HS14KNF9r3yYSQfHeIOZiajZAnwxM
mO4Nim2VZwXgplNmKOdmtfNhBD5ay6JyjjbE4ve+/WHP1T4eUPt2Dg6SJSgXIJiDnQbXFQWsXsEd
1VZOkIfNdR+kJH7mBlknWy2N11zE2ukDHLZcokG4UNLJuXoNCHHXMcMf6pg81WWpvBRAu3b1ZOqb
pMyUj8xSlrLDiMP2qi1j8yRH+hlQHWm9gs3IU6qp5He/rCAaK2G1i41rZFv6lYhkvwlSBQeRv+vk
WRWJcjmHMzajN3ZwCHkz6sbB5YvJWHmwqkS/ePmLLBg5D4hFCuhvP+TOX041tvGafXeyNmHwre6j
ynl8YBTdoh59Zysb5K34YB+w8AkQmZ9dsR2o+Epbi7cRz/drV2jBgoQ+AedqGrdOWTtr2c31SRHY
pse6O7f+n0dZXVi+tpgvKYbePSBO1D3ARkDqw8AnmUzS6V7fhhmJ4mlyeR2km2yIE1U9EWLdy0Gy
nr8X0Yemn0NcjnEl202EvXftd9VSP6SoTuRt0R1wfilBjXy/5hZvTq3Yq84DX2cEotnXOEbtQGYZ
V6uov0bziX6AHv5tBO0vpgvON50/qQDozNI0wsLFKfQx9LxLA8qGphuuWRKrKz3RAAPX7nnUUFWT
ilRRp28DNXTPsiTr5yrZy5uEv70lfvUsB/Bn2uK5GHX/UUmfAAlDeZkPE5ZMq6gcwo0sAhedbZTL
cVtGE8KWbnuqtWa8WlOKkCVZ9yWUqmkvG0NnGDe4MGdr2Yrf7XBMM3x4ZGuVoug1guOSjbIKpgVQ
W3O8ypLlE2Pw65PP602mr2a/6WS20+gAlK4SAOlLWbz7Vd+MbmR5mPvUpdIspae16rgD3GhtfHZd
ZDt1BSNTtrzTswKrh5eJ4XWcS7JK1fU3ZGKTs+xf85XdYhPPqjP3cIERPXbCJIDPZB5kCkQ2QIrp
2Ojo4QV7LLaAA0+fInkcVZvdoxmeyUupK26of0TWTmdju+C5+ThUXQG4Uo+XYzrit6d0uAS0H0Fj
eQ/xweZh8+jA7U7GkWxrkjpbk+j6xnU8e2PmyUcRFQogfVtZCtKTO9Kxe4SAw0fP5+GuwVH85hLo
NhsUmjXdNNC4MIeLPFMs4EZlgYCjbvNvjZQ+xb69mEWPvSXxJ1ZpQrFEzliSe9XH7bj2zZWb60Rx
4xlJvnOGx9Gbd0Qe0r4B10cCY8wPhl5Ny1c9hOWNfMaB3/+wAMb2M0di76lQjWAfuOmn1wXfRRR4
Wz/UvF3sK8S2eB1mlQz5Fk2vVjgmW3tGM7j1sI+qgr8V/Rw3xKbYtBYjclIPBUzEjUD2IPZBn5fa
S2to3zxNdxcqiLCV2fpEOxVnURkkiNQR4E8ftMuu59dDlCDDc6rBtgvNEPXB81Tkz8kTLvRJQAAi
EbEG9OxAPC2GekWmY933LeuymkTHAdjiQuTNuSUcHxCx/yu2MiRmS6NZB7lWbopGSRe9CcBUT7ol
upIAncJPzW6n703ZbvEv3NeTdTWKSj16NdhWFqdu7YVVttDC8bfffq8y1Jd59/2FFDafRf2JyuA2
8rL3LgVMohctVNz8SQettugrzOV15T3I4qVVlSwrZYP9mDC/J9kHul8bg08m8zDNG5z6l8o2YWWZ
b7ABygOQY95OMHtZmFFHyEBR+qU+ZQkAK+ubHuoTgG/2lF6YiyUdPiGTrouMBXZMMZsqi/gS2iCr
p4C8nRXjUTDk7Ra06Helz7KX1v9dIqG7hYT2qhAdZZ8wXYqBAFIazoJTQ8LiMTkrVdMv4DH5S6YS
VSbCC0Ak+19JFFQXbTQwQ0te2q7TXg3n0IGgXCq+eNHghaxylA1WA88AIp7mHnvxizkNh1yoOHHF
6aVv8HzSoMisp5h/BonebhuCJz2Ewd4rm7WjY57o5xUWOWb/2GphxeazKbehjehg17UPQD9WZjX2
oJDNg5a7ykINwxSkXfvsTDkJyzGfVq2fVQcR9fuqBZuL1BKpWeDrSqvu+h6OWW5mAF/BdSFbT7Y/
dLBQKUgTNS1ucR2uDKFvX1wHmDOuOaIt7W3ThmhnhurSBgEpkF7YTRM8BhMLoIXmZ9qB13J32bcK
W3e/2hPDXphlM4LiUA+RJ+CHl2Wor8uxrA9tjHD6VZ6W8N6SxR9tk65SkeV2t63Vdp8XBLpARzJK
zqLJ5tsEAR5Bka8v0mHqt5A9MtjOZrXA6n1AR2OqD8IL9Y3VqldVL8oDQPKJX1joYpfC+/GqHgGZ
tPr4i7XKhiYzeY+1mNXk2RksWP2Cg60jrpAFS79w8KBK3L+e8HP6jFxe4EanDBeZ/kO3nWfhtwud
nN4+gKu6dqLuZ1Hz7xHe9FCYNgK+BdrNZODzbBbJ7rxrlcQh+sEYr9riJQuncp20AJGr9lfqoFkC
UNdBNrUo1pMSuteu8vfp5CrPPgK//hgeNaN9zawm36Bc8tlkibJ2/Jp/HsKOqP90Z9UWHSl8EtVa
nT/XYfctqMwGJcPQ3sY2CZWibzd+V2VL7jc+pumw9UI+kLRAs0VPre5c5nxYWiJe0p68vl7y6uKL
bRylm4mA8s4W9SlNc6R94vy1L9SlmL1h8KnEJgrPNDKa8abJ/VNVoCoR82NUte6h8LWPUHcI1dTV
UeV9Y9lOXbeGuWgdFF0RxOxjc58IRC6qpvwttDxf4EltqNVvVHqixWBGWJPXCYapwWOTGdoOhd4q
aK0VCsi5Uz+riXgrTTVceMbAq6+bXkLHDjaV0aMvHIBNrbx0r2tsEmI3/mgqb1q0sTsunfpUNMnC
tUd7IbwMw/e0cDc56Z5LC2SxCurmklkt0VzkSBBTg4fVCBVNyrp9JaYfLURnfRh5ACOLkNNVqN6u
T9A8cetDroy/PAf9K8v7tPoU+0+j32dknhahIF3M4jwsRws4X6577pIw9LDjzSshu4aaTZKWx6hv
eAa7g7nBPENftLPTp5FobxC6B7Cr1ckcXW8VFR3eGTHkVNFHR3nohBUdyY4ek7SyoQ7bKTDe7tmN
IVgQWVqktrJom+p3ZFhvVj/+rPSGHFhongBjHwtYiM5IHNG03XKFDsJ7jdno2smSF2TFrcvAcr9o
qqTaFUGdPqQjODwlbB9FOy3MNk3WKZu6lQ4xC1GsCIcvrQdLm9rLVsNZudSFgSCQG++q1A1O2NL4
qP0Y4XHyUmvvs1M7iDDWDlFvwNAMs+mYR3G/yxBBPgENN7aaEOO5C9OAzSy0VuAx5abrMUYk16St
iyh2HtImCNdBdS5baD2msEmmYgCJdgZb4qzE5zBE/Hc5oyCXTaySNzeBxFtCWC+24WEXOInyta53
nWLjN5BF7mtD0n5ZOVaL2n6IxnALDMgYsWRCIl99n0renLSyyz+UkpyoFzfDvrBMawXltV40PC4/
BgumTwiv5QNacQM4GewDOFVc/1phfLCA4awIVetjsNsWD1+h4q1p4Z9BXOQjQBBlwWO9/yCezgtb
XHYfmud3/4+t81puXMfW8BOxijncksqSJUuy3bv3DavTJpgTGJ/+fKRnxlNT5wYlgBQtSySwsNYf
/ByU1F+ehRSSNbvNX1HJFIGOYf0XFLIRUW0k3iLFOGE4qF/Rn/RISDjhZu0mYtavhQKLaIz/mmVa
BfCSTDDdkdzV5sgia5qn2GZPHEZmf5WIuF5b/tfz6DY7AGfslVmANpWXQ7XMHOuFWJuMkveqzI3y
JlO+ssEMeptPicRQipT3OKCRjChMFxlLFhQ1H6BRwH4jHPTs0dQCG8j4TlWVFuOU9ofbZ5SY0QaB
418+qelMux49kQ1IITvADcvwe83IbrU1OP4kUmObkgL2Davf62Xq4UmeDLu5uvZpPR26NgmvM/+L
ktgXMIvvWRyKVxKpnY8mFUtWo6g3pNBR9CvmV9ucWLDLZgpIJICuQ7mbwhQ7WbVPugAyg9wZiwlq
VyQBjPj0Zg9defRmnFaRdsSDpZr/LrsSn5Fy3te48m2nyvsAHLzpmiGB+MLzH84gfqfaFfwrNtgQ
DIflDFrbsbdhGkd+mJFobRt0cAQvd0kCZUiEaHxpQ/ZqK+lVX6buKCNxZedds+nQDlXQYWPhFhAf
SAigxRpaQefljq/mJYVIlgeZhPZjqDyS6la+azuj8oeSpEbpRe4mxQDOb6ksb9u4sjeT2/QnhDrs
l0RoCTfdDG6hJV2mmUyoBSH0zSmTS2HUgHSNy4Q03ba3puQMt6PeE/hbfLIbumn1QUMxQyhteJY8
qohDVb9MZ+4wYhPWoUeKJo4TUsiTo22lDMt9GYksMJP31tbq12gadZ+M2t/M3lSYBzGdCsvvp77y
4zZSbnbVdtfRHhW/oFz/0opBBGg284+r3inGeqMoSfOksnkl2w24oQP4UzYoUBYWBtqOpqFMj+al
jyitq2rpFXrjjltivMqWaiM2it4pCl0cU3P3BSH3fR8pmd+76s0kobM17GnyNamcpFe+C2E7l0Iq
f5qRH2q0NOPFrOpi207p79YAv9MgKo5zzmvZNckl64fRV5LJ8UdcBiTrPqoQLCuqnZ8w8g63U4h7
kOhhSndhiOka0h3CUf6YozmczRD41ljFQdyNVtAK7pOu0vOTInoooAaJ0Wksj+7U4wzilvUFzbGr
2rClMoCKGFgi6lhuAJYlIhO5fW5GD0eXkeBJa/p2D8l2G48KlLVazIfcylqgldWbbMu7ogJ4Q2C7
3Ttt+10TmR4YjWbyhGU8fJ55m7sRltwcHd0I16IlJ9r1cbpFDpoIPtKmjcruo/JicYKjpFK9mv9u
WwOsHGHBhocCDgU+68E8jrgPdd73LCxMXzo9uQ5kmsYMbejWvlEqHa8jIEM0i9pd5kYfDmI129HT
cTMV2XYeI5vNcM8X1PdiZ0ehuhVO9oEh0LipSZltkVxVt1kMmrBUIoRW9OpSjOhhtSFLVG6bhu8g
CbdTkt4JZJ7IQITxnhxcdkqR3rVV3T4T418wu5TImCevhqYp+4oHyQ+n1wwAx5An4t6yn40sCs2G
S91EwCuRdcuOVW10In12dpURjfu8srVNAsDGFy5yssktEqNFeNP2QQ5CcmM56T32xNm23GYrkcil
bp2rux463mF2VA/GLyInzOFQafo033UIv8+dXSLnleDFgJ76LpzUbeu4jQ9dOduFnsVMEopoi8rT
dw3dnW3dtcNTy0kL5bBval3H6svz8Cw1EP6qw2TcYP745KdyybG4P0h/Zjuh4HQxGRsnAyMTkZQD
re80OJo0CNrpYQ7MZxQfMfkZeK6BAjYQULtsgp6QYldbKJjXKEGADi/lo86gcBkUAj1q/s0Igj4b
zclXiaTNDmsw5p+fyCwMZ5FkdyWs56BXtfBFtMZ326QOP/fVKelScSwmpmtTAc5VUs2onLPDLhPq
6Rnv3Y2GC11Q1xqKSGUIdS4Ep5S2J6kXgLzGDE3HqPZDBFb3qsKepa+t5rOxZlAQZpljjWRb99BL
5x0cTcwwUgip3aywUx/zBCCAVx+xvOxO4yD60/rqq4lsszvlCdApODWs1A7pdvDt+6nI3D0/bnUy
MrU62eS7dnIurxNivyckkeZTkrNp8+AlBevVXEkxoMvGfU2BERmaM9kL1yfVfxWa15zSuvho3JwE
SmEOzWGOc7bIHqxmN5uQJe6m02B0aJk7LV64tpbnvmWhzqIX5rFXFkO8aj9Oc3FiFSnYBI3h1urK
DzsGFSD7qOT6pFpafHZzswyUuIzZS7nhaW0IX4lD4/RqkXbfhYranOauQS9rsPYN0+GpUVOwizFh
qV835VuSyl+tLLrP72p9tX5N8WyhfT6Fs4vySyf24eJGue4z1lfu0l2s+fi9N01VjHxoGnsMh5Md
vUNqqpjothpS/+wuqMp6TvJhFFGhBa1ap0cpZwru80Yb0rumeAlu9vxjFN8sZChRgiCCb9swDJik
lg9Q3/qyvaYK0wUSukGcTmHux2oY7uesPgxtjbBCgStiEh8HCS9RIVgDBjsap/UTIOZBXdiZ3ynb
VfhVGO4crC9bLa7Y/oaGH0tAlEiFQP9+KwuPrdVgkq/BkOoE0EE/CTjmQeXAY6t/unP2k7yLyzcb
oiHX65bL7pg+HljYoMbiuP5WlT6Wp2Zp1u7amIh5cJsvP+X/dzjEiP6/zh4cr91NgyC5WOy1aggw
W/7O5qQLWhNVuK2tmAiMFOmhr3OPog4nRBX+36WbIJY++Y3XgM8UTg3kjqYH8bebfgs8JagAjpoi
L2HWxcdMyZFzv3XYBO66uL8XYXVJmQdOqGTjkFblP5CTi0iUt9C0OjxmZ/3Wog1POlxxt07aKD7A
aMoJUTI/wjovmLvnfKcN0d2hKhbmT3zX3xvVNfb9kiZQLSs/jREykU2jnycNa5s9RATn2TU8w17v
gpfMyzdvpUFiP1BEECn74aiUdsqj405XMSHIZjlKS9REntFDvKHus1OoCnS5pUJYBRnrzFdzRAtG
sfyZqrOvjIC0XEP3Uy8ynygeFVWVnrxy/s2PjT8NoNWjORR4a+qJ3MSUyPRBetdBzMaepHIFayxI
2EJsrKYtb2oOqbFnGxWIrEr8LovKm5VQcUbICtH+Yg/Rft5QhfE4C8FnY0TZFo8b3Z3Tv0D9N+ew
SMwAS+Ri0ypzfUkRzjC0UvmomGZ3zti4xwxfojvemdSkrVn+GlOxd2aJ97w0n44jyj2PQHEIyaN/
lEWIYkKi/OhCswqQp+1BjIrsqqjse1qv31ZZLH5EVfxOJinAgdv83kfijiCq8ycX5NNYF/RCsW9Z
SPhSREntNyq2bWZr/yQz75ILYI5yVNkdSJY8KA3CcelqiFZkSzZl1KZHHcX5jZOb8wEV03k/UzrY
gNI0NrMi2y3h46ashmSv1ku+wyMjVZBplaKzrwD9sSsU/aOAT2IkZfw9VCobJjjFBP2ZVmq5kFfi
rWrY86Md1O+y1f4qBlmjTg5hkmo/dRi8WhI38dABGooNmsvpXSRpDrk1nZiktnLKs3OdV8PZWrJ3
E1DfwWjqg9c3yjvW11vhGaRUYextwi7bjlESvYMU/CkwmnoxG115M1RLwT5DHbZul4NstMp4lzWj
+70hf914Ltj6NpzOJD6jTWYip9RTQT6gyL9xUXL/0XqDETipo93YARjHporbfQv37BmbEtY7lfA/
DfLBlpf8bjAkJp7WjLtXZtXiPWIePKMXd6MOSW0ooviVVX+QFYipkcaVPze29wRtHO6i2IEwXM94
bM3pfCPF8HvS5XGehHwOrXTvHcIWcQGeGaPpZo8SONPRWv/O+LCnteadUkvL/K/+5+H1zHVw7a/N
evrXu7/G/t9LrIftOVznecTKlGNE5hP2x2Jq/PmyHLA7Xvvrq3W96WOVk9b+f738Ov51+jq2Nv8z
tl5nHZs0WWwMtRp99nYZ2m9FUbGoLi9VhxCGdOq/R43eJCBYjmcKkN0tfmz/6n++9bMVE2VAxVJ2
USrq09pUyzI7mCXiY2vfbKd/91GvJorsk0s56dHD0lQeBzc3AkBE0WMdq3Kb2T0xh/06tjYq3HQ1
HsLL51Bup68R09jXmyTOjUcTNf/PsfVA0c4N9Z1F63i5+OdYorS+pvXq8WuMHWeAmL1xK81M28Zu
Fe2tCqnxUqmtq1qZ6jXMvZilb5Q/Glf7yAEiP3VVGU9zKPKtjQHRvZxmtk/R5CPxVn6PQVzsEwwg
DxRGYC3DTsRkb6PpXr/pm4xcSli82GXfXswk27ussWecPAmR5jQ7whzbp2z5zwWSrXvEXd6LJnOu
0A/VrcK2i2klsl8GOSZE+OpLOsoTYij5GfdegaUOQG5QVPPW8DQb05Mc/bhy/iEcZCf5or0nCf2X
Qjbqd/TWio0Y7GKrztor5eaOLWaHTGOZjkGLuuHebEoqPSqCTJoOUY7Qe5P2vfpeOwOAUZkubAoy
SRn+UFhQRcZfSfXbaLuWnTKAxi6yPubBrDY53LlHFiNSUI3lT3L503kdaiK9u3pZflx7awNRONq1
UL836/nrmOz0d8/qm8va6+NypsI0vkg5eeDUpNiUeTo8ChEW0GDjYatEw/BYx+KSYBdw1HXtebhy
nuM6/4MMzb9OmEekqslKgkFZrrE2uf5PPFjivl7Gq+b4qGJd6H+d0HfYPZhKkx3XsZrn9iKV8Oq1
1PCncoNeYvSqzbmKiWc67Rw3WtITTNvrWGTF97yggroOWWUP6jYrf63z+joUD/MUqJWm79duMrXl
YyIr/nmFAgtsHaDSinldQa7AQV+TKnEOScv8imTLv0G3n6e0M/G5Fn77Gv/f80jxF8AhDX23Xu/r
xF6LnyPVOHY2+RCg4FS+IBloHo1x0c+p49Ffx9amL9XyRS5NlCjAOfVpXjSfoOb858DXyVo6O4dK
V1+/htZXUxaWL19jbpL/Ub2G6KeJPd9t2uSl1CkZC8x6P199jdmKBETQeKf1DIUK0+dpRVRnB0UH
DCN1VMeTysQMRc3le0QiaBsSM+zWribKHDeEDt61Y7XvIgwXkM+SK1xOjgeRHxIhAFUv3UF0FY7B
4EyQamLvJex3w8vAt5UmGeala1JUP+gtyH05dPb7WDTDQShEbOvRbGzTg2yqaROZcOV7aTunsCEo
sVOyc6qiCUTSMvvN6Qu2YJ74WHtWrqXPpU6w9mI3tN8M00IlSeb3dajsIqKJvJovaxfElBng4fi9
Rudho4+192bFvYIkWKxsLc9z3zRCo4NaENSt3RKpF/TXCHLWkw2mi1cYDOf1YAii4+2bzm3dB8Nk
8FxV1au6XDSVhLvS84rLeiK2xMR0U4czEsaF/jo2sPJsRYsKlcf+3ourHhINS964Lmzr2uTqTki6
cynjyB66SGDY+nxwsnYnnD4D+xnF+wK1kLdouFdVk+88BWPobFh0Lwf7SZLAovirddsSVNa7kvZk
pzL1WxelrO5Tkb9b2jgR5zPLYRqTEYsbznmOoTujI5q998pIscULP5CDxoJjRPzZ68z92quroXlz
jCOzY7y18bJ0QAWdHF33oG+lSFEXoXhvRzJZWU1JChqNftCKyAkENYEly+cEPUiXbZyZ3Y401pIb
cwnn8+fUGUVg6nl08PQN4qPuq734wayNnh0MU7kZRfOt0xWseNx6uvGhkeEoR/LVGXsXxYAWmVA8
DiK7gmqooyGIalb5Qxb9axjW6htOhivixm9ML3zm5LXSmlhdVWq+n0kDXbQ06yuxxBh2ab5ERZR9
DmljGJ8Uo38kbfarsl3j0GJjcRUW+nATIe45r/O/iL3bX64prv2Ya3+w2dilXmuxWbq10+wTkBfU
sKUELmGlvoe48rdowV+LovEjvDHezaQ9xgB5f2k5wnDKa4aNyUO3yzPKvMWu1MjTFkpSbN0hqSh6
x98I+up970JkENIT6NOn8tXsy4ZEgB3/asQPNZrtvddqCzq/cDeTSo6wSESJcbZL0lYFGWvP+n1O
huJt6JKFXZiJ09rNavRGAU1cYN7br2E3UYfqhhquhjG+xo258MuSdgcqODm0NRohllIcsHvCxCGz
mwNJv2ZrLrRydubGg9CfPz9Tg6RAsQEEtU0UCv0UtTI/0WVM8sb2Tf2O6+AjmpmBDKbaXRTqJW7f
BagvRavedUeiWZsXd4vd2ns/u9pdtvpuPYb0qXfu8ND2R/t3x+T8bgrHe+YV8vxYZLz3ljHhoo0J
83JsRAiOXDOupktPRW/xUfdk7pdeT7H4UeDEu/bQA64erZfuRFhZ77KsMdst8v16rPMs9e6EzeGz
V5n1XQ7z0VRTFVkL/ZDW2XzNl0aqw3lOpE66hl7Vtf2udxUbLSPdvo665rDnnXKfjA6aAeugsRxJ
LNaYacrPud7YV3XQOBpOct6acdwjWLv010NrQwETm6f+unY+L5XXrUVRtSSNmg/iMPQ5aclWYJjm
Wo2AMIRy2Notlz9AEcDm3QvsmaoFcCK6o9Q5e3bV+diJ6e2zux7Rmqo/xVZ6zbP+L7NMymNOxuva
9/W/GhQwnS2+cnXwPwcG1RtfdD7K17nScDTDb0et9gGQIy2yXCWWJINGPUEwwAyjm5G64070kCm1
TI1uPEmQBOx+ni6Lh9E6tp7nYg10W7tubb7CuCPLsLz/a3yuW+SLGltBlzFqCOVCbSOmUMA4pSkS
WQAwhmI5ZBVF5GUsNpk9EQKKgHPY8i23ivcqrMV17XneFC7QShzJl4ODTJS9MtgJG+mie1PtQn+x
8f0AMSIBvXBGDSyVzfFz7YiGGhN69fNl7WoSKAdkvGy/dqupSI7h4IEcXt6JjGd+m4f48w+vQ7Y1
BXGTRY+1Z+UDKdYBTZS1G+P9vrXNJRG9vF3YVnWCi2H7azfTHeu1gYK79tbPJyP9kNl587p+9nzB
eY1WouCnuXzuBVg06Vq1XbsV5vLcmgVuN+tns3NkkBKEoJbeerU47F+zihQvhWVKa5ZWqIFSt83J
plhAInmqmavNsj2oNpWhCPPPd2csJz+JIucHAOJzwys86XieWmv+h7zFx0Qm9HvVQRehKC+e+Hyz
1BMa+nh0VlcQHNmhKu3wJI1ZnMNQiQ/UIYtDiYjnTc+Tjwx5tt9ych7mhF+741a/i7y0sVxOx5NW
YWrsJqBvyP3Ev48U4lsy+GwMtMhNrtlYJCBxouhMiXSfjPObPReGjxwn8I0qs1/k3JWzn9catzdP
ap/lt7VRbDu7kQ1FIjv84aDwGPQpDHR3qKmnRXUP4AroORw6FY3NDhaLJ8czYPn52LT1T2wzlaOl
5dOb1dXcduOrhh/8B75rv4rZDSjQo9xdhTthiz91l6e3OInRrc0cZQdNX/2orEQjaJU7zdXtd2Hv
KYll34x5HnaGEidbV8nOkeL9IlxXT2YT/zHj8mc3CpPyTu0cNBCjVNlcjLMQGhubJEOBCfKDJ4z0
74EiUTZZLlCkmmKlw4Od1qO30QXlpRogwKMs92TkE0p+mJ7LIsH8BXViqgTat3qOvIPlUfkE+J5t
a4E8pukAVhrAwrdtH16sv11Y39eh0B6G2p4gotc+Vahop5ZkxCzkLkm8jOR7VWLzxjFu4/i3juOJ
cS+l7R6mvEP+cASg3ATkGZWDplBXg9NU7+DO68iDhMbpF1AP9ZqRAdugr2RvCrtYfGTnI8sjEpt2
9L3O3eY56yzaDOk3h8I94G5HkDGlUcxRXEYv+TUVmC6OA9q5WC3+M0ODqaTu4QYYtYHVC3mneKvt
rdoSp8gqyMrHlbuJCtX4APn5c7CS6h8TFUxqQX/irqshfwuS9WWFOMQgO19FpO6Ic9/wUEstfq1B
qay9taktqe0gzpMcW85Ym7DSQbqM3jmErPJARkUD9pccwEZsE7wYbr1mqs+J0urW06l1r10LIcVr
nqAFvxzsQRc+BwMy9mj3l3XIgH2wd2K73rRuqj293pCgPAEQLb11SDMsBN9klp7WNyyrz9FgZSZ2
iQ+lFi5qn1X3nEIgrWZc3dcenlTRNnNDLHSWgyM7G+rV8rT2PF3rnrGSgRBwkKRfx3Q8Qo69V9iw
aHjD2hCU7Hg0sBdd3hC5yrRN61QFjcAZRNXJa6dTfVgOKkszDiT+FEgDx/UMUt3DKSxRgfq6ZORm
J8RX08/PnMdDGcTe9JwS0h2TpenPNsQarWjEKcsFK10pk39saaMrTez0cIT9yIbfFZ64b+Q0g8mw
RqxJCuOtGqtfIkVoYj1GilYNEKf0DiBGzTdbw89Q6b1hu55bGHp0qrGpCdajg0qlB/t1ax+ar6z3
FWCYZspPniCCgIoWP9YGcZRyW6dhuU3/M6ZPce5HtYd4t63HjykaQXmFHtrf5j4TsfF0y854prPC
pA+m5bh2E8XrjtoMPGQ9RRts48kCNjl5/Hl+0VJGHlFpPdjL2+uo2QF3DxFEh9tWK53zWJs0aZnt
2mE8OlHiPCTa6NcxUaCZ6wDQSjOCHY0jzX49mYyguKMlx54mlEUA6rfd8gWNW4DN/7pe0/1T5kq4
hdkPMArblAdcOh2Lu7b77K5j0mw2jcZ6tvYwMS33cw3A7rOrh7xrzvchwI3bOjQaM+W8LlGx9aij
5zo2zeFJK3gw1l4jlf4grabkDP7o2vT2dKsAh7x8DsGCxNFq8HzDKeJXx+Uxl2hn2ZNu+tR2qRQb
Q/RYG08Ve7U05uvaG0O3vcaNuy/1LE6DuV2ywE3t+OvRMmaVzyyd1FmbJruvMcNL/3iqyqLXV+1d
i2GV/XHwFh1b9bE23EcoePRUq7/GQnN4b2J1vKDooz76KEwujWb/9XVCyj4F5Y223X+NudiVyfHz
om0/IFiBjFBgjfZ00ePkVY5efmUNzK+U0E89JIjT2sMo01b99aWXiYcmTXn8r7H1bVZb/mxkGG20
qs4B+RTOfW3chiyhAyEAhjpjlaoA0qUW0wybFI7qs0nC6hmmFek1L4n361geF+QqEyDmoiirYKpD
1efeD4/ryaaBR2uJSrFhAv+pVOywMqbZbdTFzbOZq4ckUfiC3mvzLFNEbk2hhIEKHRSvh+HsdGbP
F8BBAXxqQyEVpJRmN091apJbm7jH9eA6hM+YRvK+9Y7aNFTXyRzPdiN6fs/BeG/NoTp5Y9OBCpqi
/KWJqm1RbRV1qDZt6zQbzYpmgEdhuzMVw3npUygaSR+mi/3YFh+3b60RlvDh+0tY9S9WH6HYLqhJ
wUv4GXbJzhIIHqQWO52SCMCrtPowxvbv2S1AsDVHtY9gTigCTLfa6xtJDBK0RB+Fh7+QnvszKOFg
jBWIpCGr+VrtAx8Du94Eg64qwwnExLvWOPE+YkEgwa0CSQek3Pf6WZ3RmpOaYlBcgJ3kKvts1D/Y
dzHZgF7YVIZ6zbvsiBm1cqm7CnpsP7jHvIcAZxjvSTskbP9c9smgPfNeuM85t7TTREWbfIckmWiU
fl5MEs6Ur4446aJOTPl2wg3Aq/rUlzNrJJvhF7W/a6L1XhcRvgkSgz3VJrzHyLiYbaLuFIxR/DL+
mOf5jYrQJpZatStt6Z77HDcYEgG8/GqmAQV426jPiJZ9A2Ex4kIn+13lCHxcdT289sVvLiNOyK0Y
PrrPQ+CYBpXbUtEuObFqbo3q3ci48lDn89lCcDYSgERyBcvFVIeTN6WHVhuaU9OFzRb7yGHTOk50
ydxm3qhS/xaN+AeAmOq20QxFQ52ruwX8417r5ruSxPUhR63xgkwiuBLWlG3WOvJSlSVZEn2AvzWH
QVRP/QUgwaFrEGSUTRoUTbX38tE7FsZUbzLiBrZWpvAN3LSCpu8OVr0gAqNO25qDne4ACP9EqunH
YiZ6MKmSB3xbfQAcrgtQZyODx31jtwpwvVTKs0aLTgJwLbQk2LF3Bqu9YcO2UX/WqT7BqzOb8wDQ
4KgsCQ+jva8RtbaE1YQo3EYddZBMIMxSpEhGxINU3/X8R28r1yyD54s4SpAld9DL/8yuUZ+ov6ms
hGmD5pp6mspae5gwPExue8q9djOk4G+cOjAKEV+6oo5O0UiEkWs8v5PAlyfrKuT2huXurXJSVk6P
JoUTv2PUS4CZkkO166bZC3v66ZqqexndVAakAqUgFfoJdsBbjdqS7RyjXuAIEUGm0QpMy8pmyZR8
gwhQBEMS/27zCpfs2DywlvcpiBXkrZodX+g/TYZFzEganuoDphyytl5JjOh+ArpsEybt03NbOGZu
i/ubapRH0TAPJooZzEPfBlVHTqApXtE0VS99HGsXuTSOiWGlAwkzK3yhR+HW7EDqCU1nh6I4HXOv
1W6jNHUDQFm7uIx+K1QeUGKIURQilfGrt4bqQyJrzqJ96Aps7BwXTpMeUQNRR+ipHuHxS9QC5Jnv
7EhkQN2zrswrtua5jxvAe5aogj/vWAuEejNBLr6NHgn2Ru8mqsLRA2EVlk9Zg1AK1Q4cvplcRpCX
PrZZRBVsCrtUhcNjSpLXcxbtbG9Rn63735Eb5giUGcAbXT0DxGAWAA/DvZixatQhzPudBpVJ/hkg
DcbAfretB5yvsR2yzo5vFlINEJout2rZgVDuFAxYNFVBPhK9mCgKKSxU7nOqp8co7PZCqjEP5m5C
FC2XN9jLDzLNrW+hJ3/0Jh0UqB5aR8d2T0rYeyclDd2TteB06qT70brepYqZZs1WYRrL6vowo7CE
herfA0DUfd11f+N9YMAJtqOtUqXTy4BX0cUheVwuBOIo05+Z457BP0xE2WPINzj8PbJrJ7sRAV9K
kq1udKHflpAo8qQmUSEjk6pbZR1qty59K7XlHuh6CSjOswDdsBjsIDOfnIKilF6iuYV07LOyOpcs
T6lt0iTZV5M0931Te39l3htcpk6V4a/ZbjZw3llLvQUio/yKjT4orDw66WOEP2Kttht26t6hB3i2
t8CBgjuhJKWEbN46CPeOVZL0UM0NMeOLN1rDazagUeTQQ0wm3UozeityxT5/NfVQOp9dm8j/aDdQ
xLD5ulohsaM3WOAY3RygZ+15uzAKvUB4qK9pTH0BW2ZfVyMexdA0znOTUDYl+vidFfq2iNLppM7I
NyEUddeS6I+1OERB1bmgW7zejOzOWIiXZhHPMYtRu6hmI+9DL6erTJaZm55XRfLexIS6dZPtq8hR
RZA5/Ixgwo6KZP/R9RmRhxV/pJmOzqFZvlrGaO/GImb/vTSh+zJ7HTw0qSXbtrtnTpueBNuDUxY6
8cYoIQDAxo7Plm3e9ciAveGN3FHYPQ4grsjvJdtBae4zBpUk9ticdYvAmZYfVgyYvVSkoQoDSzSt
xesKBOZ/GqWjXtSjbVp62GUYAkmtsAKpMeaeJM2CX4OD7PlSCFBmfauH2LpiuAVHAjNQD4511IPG
mqJhYscZ8l5SIxcEpY/cqOW5NadXVcwj1I7Q3oyo0gTT0kWmYAp6kx/LzFyAZo7I4JV0SE/OGugi
zyzPIDIOwwQjBbjStTO7uyLxfyrMJN3omGjOwYqZEwuB3wJ/tnWGqYBTMLvXMdM0QsEuv3mU5k5J
W3/MwI3e8doAbVj+EEOcvasFLjGe/O2WITf3miVwllRBM+vsdDJuKMdztZe1mVjCAFh5yiZcz0YD
HHu1am0VwJ4hSIGpKczTehlcK9/iJiqOeVIxZY+ds8GwG3gIJQVAcOUclCimxU5p81zYgcmU9zJo
UHobgAL4rw27tOXvITkSviQkWA/pLD4EUnCIj+4mrOU2jjNCcF/wRgC0N6nGr4v+b6YEWd/8w75G
nuWQ75uxYZkEFZg6WFqrKSQhCY+zaY6O+F4WlfENCXkUOceHnkbWIRuUx0wSYKG3qvvaXIwHkr/V
zjgk3iio1m+8ZPaOIrauCaW0INORVZJqgfCfAWLcPrumPl20LHkbVXapoo6QURRQhheTpjpE1yZt
+XtAgT4+FSCivOl2NgVvsFyV/SkckU3/dIOjPYHtukhjKxMbAZN5Wltw9UXWt5sys71XWADOTZ3e
ZhB8rwZgBLuI2l2dpN8qAgPkK2OglRXF1LU7Z3pOzFflADQVZZ92riB+MjLgL9amiDojqKuyP8CO
KN86s2kPI2yRYO3qqdOCN24s/EKV9oVwmf9HdvZGr6Lfk61M+zLJ5jPCH6/9DNjbdO30Fv0fY+e1
JCmypesnwgwtbkNHpK7MkjdYdXUXWmuefj4WvTc5ebqPzY2bKyACHMfFL5ByeQoarWZnGClMp3fS
o1Xb1bmEBm4EsDOUBIm5jJ+3MDXcAalgJ2STsQh2zjxmR2bRTwbrHPTihyx76kLAYj9z+w3Tsvaa
LZiZcsHVhSAsrqbzFC240dqY1CvAiHBBkkow6dEXRTH8Y/zfLMmX6tny2tW3MuC+ei10ul1WpIQC
9Gx0kNNaXQUH/zThCHmxwre4ASngv45NkJ4C6Lx2a8AtGsZXhMpRN8TzbtXVEIyQ4IYykwmDGzso
eS+CG1LQ+SkkyfGPyW2CG7gsaz4yWOWXSFTeaKuCS3aRaDKzggQLi7831AVoX7fVURAqlfO0QAoZ
y2a3ogduHTR4Pfi7RNGWdQRyA7BYR3ZVvjtKfkjUAIfcP81+AMW83LhmOaPENnyirSXqfBSoomSO
czZlF6kZOS13BlnE4O/j2+UkUksL1WlnO1l6kF+ZoDXNBizCZ4ur3zlo1LMojDjeHpL7cAXD+atb
nt9oRs4lR41a9oAlSOT+SzRmisyWFsZ3ksyy6hyWio7/zPKbcnCfAd4ZF7mk/Aycl8OoGhAn6auj
V5Z/ynHpGMAxXx7j+oQlU/BSuc+ui7WQRre8sdS7M1IreDIB+lixv9IaoN2yQz1O6XhU9fqn4IEl
GIBRdzX8OtZTkRzJqsHGjKhyUvp4tznKpveK8wrV4EcPc/HoNSFP1EZC9NQmzas8eztxnwbWfU5z
bdCtW0OE3h5Dd7a3ilvqMP1rQzTbtocGdlgHQt0EB3lc8jQkVuLxmewkKq3ACnWffeVu5xV9fsPX
0QN9JtElgIhA21DOFV7v9C1DMgNEAOaM1TBGoO+icrSDIwVIZNfIb2t0TnvQUHZ0keuNTcMadXOI
2+TrPOo3uXPrXYJauiusdDrIvZa7krQF8/9WQ3xlwQDIM5EjJCZ5a3OQtARGimNI04VANBF9HLpP
8uDXpim3ZmsNUlKz8rmrwLAf5FbIj9T7mvvTBoW+ZwWdUa5V/dEutiHIXa7318ydfgZ4ZZwyRgO0
uletyluYtuEpnyE6t/r0SV+6DvlsZ7HtnOdgBgmMHd9Ohc6JEm6DnpCV5MX/c+F3v0Gi2F5BdtdD
fa25Pj3UZHAo7Q39IF2AfN875MYvNoCs8VMKl3e9uSuc4t1b8w5U8fEOGmzjFRGsybk5GWGuzcfY
DX8oXaYetztMJ3jTHRdK99a5qP1zhonlSX5L71dPqT2rJzQa+3nfZOF9O+gKMI+lH1peazlSYv+a
53XljHBAmBykJfRxemIIw9RlaQj6iLSTCcd6az5LBbuaqWDq+wEJtou04LGzhsuUW0xLqmPuDBgf
uQu48l+vaxfp1Q/BCnu5AVxhAaRsbW+OH1x9ATAahV0v8jZ0b0u3LC1JkltewerP0iNZ+uwcfaca
wKykz06g0EdKfQm2t/VdE12jUj5X3nDxGnMvLWE9BFuBs/KlbdggkL6QCXtzRqH7ur3hW1uWPEkG
SytU+/7UANI7h050kjJTGrvU2I7/2AQlLU9NYusxkl6jH8ol+SFvbbZlZdt/dz3YyrHBn5rXAK7c
LgUeU6SA3HobhPPy4dA9iKaBzkR10k/4ULBPz7hAnvhg6xiDOk/53L44jA2YH97rrFjMaoHHdvKS
A0oZ6u7OWrCq81i+5IPbnUxzZijR6OpBDQrWbnoEZnZs8J6EdzDli12kOQ/1IYjKJwfz4u3By1Ul
ub5OW1oyt2by4ZBiSNtLj/2gNEYJ6qW7lpieQF8yYzhPcvflJAV4xgnMCs2u96HV7+UtgdVOrkTf
5Q6u8S23EFGSecuEa/ARUt13W7gUITesi5X0yjo41JB4wTeMif456oG7I2NylHssgTz2eBmeIJTL
HHlK/8gn/ebFRnZS5/EuMUsEyrzuIp2MRq/dwtktUc89hEWwfgGM9k9I+dlVTihPXmL09O3ChrGj
4c958J4xi3NXzLKf2K8+nmenXFrE1hmomupcOW77fXo7aod+gni/3cUyc+hJk+Uzk7mZdfAt6EJC
KoEX8A1cssFI3EN+VKqwtwblxEAXZdSs46pjJoMt8LrVeXKd6wQwh/3cM/RINIoje5/hGLaOrtZZ
VKQFBXtuurZ2wnCpH2sjMU5yfvldvh2N11Z/mo28Pamm8SJPdXu0Esu77ldsTNFuLAqU/qGQ/z1B
2zoORb79kl4HdkxPSxxpmD6A8T9qmZ3Dzm/z4QFBdvMCNK26CWtniLrqRlv4XYZZtj5feRJbH7M9
GD7Qf6XQM83Jqw8WBGlkMRwDh5OCl8ClBz+gEHgsuWXyZKRZByprjxbwYL/AN+S/nblU2Hr07Umu
DXrp77ebsJVKTKr8/0/FWG2EvfSwdfXyYyS5jsW3tMTWzDnC9oMBLcIMMtBVOvui4rEoVeSy65BL
ojhs8qqtUfa1/4bVrx9K+Z3vRhnrsWXu7oEF3LMhiD0GH3oZv7I5wtK1vCZzgRzMPpjMH2itsJ4c
9smlaMJQPUr1NeovX9AIMEgXpOs4TlqqjOi2YMub5owtBw2lSA2Y2DIIk7+zBStKUtLvxrLrry/n
ESbOw1ig69YTb4Cnn2x2qeY9er0Fm1B/uPJDzPqmu7p6lWGZDOokJsF66mVYKEk2gtC8DiCAbJWl
ypaU2BZsj3HL267x4dgo/9wh1EEfRp8pHWcHECC/SFrePO54wjR+KV9//FxqxS5SBvXdMFIe4dry
5p8BRPurNNcIJV1A08szCLsOyQ1pKf8claPXrgpQTnNxy/TwkQoSwBTZpnAfOCFC8JDSrWCbA0qB
BFs9SQ7+r0Gr8+v665eWvJI9tndmHc+sjVlyPT3v2D/573snsbWWRD+m5aD1rO9qfbzAx6MUjY2N
1n7TZqRmpV/ZRg9y7D/lbVWkdB1nS3QL5HlsSYnJcf961nfTGaktFT9c6p/yPpz1w5WCpcPHaK7u
Qhh9yyuOhzN7FdW8zlXlhZeApRTImdCImLwvy2xbsOXNGZ6g0O+oU7UG0bWSdLdy8q3quxKJ+mYA
Qogt+LVFy8si78n2smwv1b/mbYfJeyf1/inv/3oqf84Xcn8Rg/YbDy4ObQxrl7GwfLi2YJ3Jbul3
axX/VP1D3jqfWE67XkHO86HOeoUh8e41Zfitdl64l65B5qAS277R0odsSYltA7Kt8oe8D0mp5/cI
BvS/tBpJhKSwIfLxcrL3zvBWmvAalVxJzyxlM63Oquyke8Xr1r0DpoI2vqWVeaGRS1p6fsZCAStK
Vma569KRH1jtvJfugdV/JFkblIH/pqutnYatsoYgvUtRzpAwEX87/FN3uzUFRyb9W52tGWx5H5qL
JKV0DJqUJQsXptegzuahc/R03sv8NwFgwHJRMr4F7RCd1jdebsoWrN3qlpbb9a9JKdheXUkGLKT8
3X1L+sMZJG/OErATWsJrtHX268B6LZfnsx3Z4FXC5C27WiyMGMsKybuZ41ZNjpVABgZbUmIf6kkn
uuW9++NS8uGQwauU42w8gAp8rqFS4BogNVgpNzSQHMuHq8QRr32VrsvPkiy7yJ0pkz7PLrPq7JrM
sS7ysm9PdH333y1mvhsqbFUlJo83KnpW9NZK6yJX7iB6YsQRMik6WtnD7JVsx6Dmok2P8oqu65TS
AsZZj5tv8iL/vapVq8ER62y2Tho2B/M8uyZIBMMSh7QmQd2wW7nb0r4VKOifhdauXHSHndnCgIwO
eVv5sHQtOJu6fyecbYsNgEhFu0buqjyXOoPKpFfFWxnDMxE+ub484LlFdKdd1zM/3H65qe8e0Tp1
Xe+6zFkkur7mEZuTs2dOR7nLctktkB+wJeXGfshbZ3VS8pHMudWU4u0v6WGo722s9XbYGGIVF+T+
l66Ix7OBEOBRhzFLEuoZAqTFFZ9JSi2dvTPDQaZnKfU8YJ56kuDdVAevkZadteUcalJnD2VQtzup
NXfZeFHm0jyofQZIbxiKXRPxqkvgZa65tz0AnhqYovs0cU9qFFr5EckgDJeZ2R9ZlQQ1PDnXRg+a
JzhZ7DUjGgvxPHNwL4rV+9Qf3xZE+6cAGdhP8G/qA6pxI6ocJCUvQ/AoS9ieqEdUIGK7Sj/FnoOy
oNk9TDFaCA6whZPO3v7Zs/z5Oa2aX/AdL72plV/G3MRVK/V/5CVD8hof+JsfqCDFs+at92brp8dq
PTu7fsCGg9aijjMMu6Cp66/1DKaXKXn5WVdTe4+iDvCqCNkutVhsAUyWkufcqtBvUtVDhUQwylAl
OG6MGKvHcSlhKQkzgQFHgTDRzk1hl4/zlFSPEpMgKwoH3bM8R1iYRXiriINDWSE/5E/Dd5PNs3Or
LlJ+mVoZ2JGgxHFYFoB3rs/MLS5iVK9VCJ+Gj5GoioLhoc0KMEFeOzAfbgr3BlKD7TWPxfYW1a+p
n6LnYQkgukTPvpr8QFZTuUpWmWHSje4iqlwFwmeGxW6NEzw3qGE/q+yEPqeKpu2ncQyYQVAQ2x7Q
qtTmXuZYiuIhu5uGoXvUks57mpegzoDt2bQt2NXU2ApCPUv3WungijawO2NOmM2No44ujP/XlETz
45oCzYHyr0Ob246vIst7QmUm2ldhu0P31Dg6mmUepqnJ0XgDTF8YmnmzHaDOwFq1g27rSbvDCh4Z
DBzASy8s7yuodvfNEmxJ2uc5KVhDHZA2suGmlfotn83U2Gumod0kKKbgP5lFXyn7yYPl7oUpi82I
Grz1PoBR1x7778mQfzPYSgcXDt2fd8uEzwwyEbRCUaES089/sd35NcwT/fvUJKAVEMR5C8YM2DU6
WE+zxl6yNSXWXeXm/U3v4/aSpnHxyCPQoPy36qdmVGhcWWo+qEb/VqMa9OBGydNgVw3UV6X+FPds
HDmIPR4lKQVshX5Gfj0/1uOux7hjNy3VYy3FlC8Gy7Ucxw42WY4C7ZY+4/DuYCv/4aSzeSenqhtT
e3S88AI5DKfODFm0Ex+c6rD9gjZIfofhnKznrY25fWq69piryNrsfSyW+yB7xahwZtG+aJgr2+Yd
RIvmE9zz/pGl46ukMNptP2FaBxkqGxFrWmpInmOUHw9K3DfVRY8L10CA2tB+WLFYogoMunv00/r7
emBZuUxRO5ECByWLKzKYCWg2boVuKu0ZsU1tL0m5PVmqLp8qB0zYcn/scQToUi0Dvfhsj7/Xv5Mm
uX+2ixrO2XL/UJ0GkZdNHv70tJlxMFFOkagEVTDDcN/S0trGFgnJd5lSLCUd5I7D8ARwBgReMOzA
dWGpUFZ0Snr9ra6D8NLbQ4DGe1j9KMuTlMdDWJ9SHdWmalYcFqwVF7dw1gOvTRAF990SDAm6J67h
n98V9H2KncyXwLfjIxSG+K4cMzwMl0Bikmcyy8aywUZRLdaiBr/Bf6koh6y1t6O7EXPA/8shqTuA
r1C188fTtF2ByO3L+FiqrAbuP/w6qS0XmYpSb+7TduFRsO1oWi0MWBQpH6IlyBGYeJDk5PsoFkb+
AHldjVlcX4pLFeXy3VZJYjjo3fHh69hH5uDYZVUlLCsPT4xJUW7OFwsoPspSUvrhUEnKhVtURy8O
QuDroXK1d0dkunnsSgAaHwuWXzWVMWTHl7mwv6XYk4Jcmt30rp2q9M4dIwAnGsqbXcY+o8puxTEp
Qu1VLcPh3tXrP/JQU18Hu1Bf9bB+7OhgH9mbhumC6CBfv95A/8upW/3OBlryxc04FZs55UOKmsGX
qFK+wkcOnqTQLIMHv4jtZykDKXxMIdR9ypeaY/0lGTTzTfOj4rOWXKUK35zsVW0a6JePYZ1O932g
pQ/jEiDupw87M6mJ2s28o88GjbckpQ5EUzZyfPcvNRlwL3VZu4S5lH7JvBodbc1o95I0+ma4GLim
HkrTQhF/Z1td/wkbK6SLrFE/RhAqvzQ9tggqfL3zwq/8AhSsPNiZb15GLDOfS3t8A0LTfbfKn7Pb
uF8txW1vWRkhnWTr3fdmBkihOlb+jIgOWrph/ztw7PY7kC39MMe4iNuN/6YBPkPDth3AexKLw/Y4
Yw0LX/g/WdAi/y78kKdbDqjYbL4vB68+4tdWojDnFG+ZYtm3Ju0mNLf74k2HMf0J6/edFCrA2N5A
YHyFyas+SJbtN+wvuEN5luSImsRV86ZkL8k6ds3nmV06SckZu0F9UNF602FE3wXTDC6hsELjrkYr
Blp07aPCZucPLLrH3QEsHrKeSMseK39wblLSt753NLXBot3hdjL79DwIxkRferXq93B8opsknUi1
gSlE/Z0kbYyI8IHU/XtJzsr00+Wb/yipqc+e6a/zZyMG3+OPwSWMBuUlzVr1IfKhEYc+dlVDXj0D
9DkiO9G/lF77OYlb9Q6wwvCi6y2vSoyqfJW491JB8tFFPJVKnT1KlgQmKkeRDYGh7nQMVwvcYzM7
eJHqMXS059x8aZri5HZuhWFhfUTGvLyzJ6e4izrIcotYcHmnqARNV7nIzKrTIfZ6RMftqHkKNQcr
8Ml6QyEs/a5alXdEN7O8SBKODpB6vfhSmiOSlEYPlmCppvWTv0PTD1RNPuKurLYAxav0Oyjq7Awd
3znp7H18ty3jLncV69UMM+ehTCwAFku1dlL/mkBLXvm0aQ8M6zTciIi5SzBrqb9nBa8Bv/ufvK2K
xCyl/avqde38T8frLQCYzo6f6nFuHkelAi5duEjfgeoy+RL9lav+Z3Mc7C+NM6IPlOvFfRYaNsrG
VQoibpi/9pX7IlVHI72vI8P7Vje5enDr2HpISw8DlrpGLQVd2M/QkX4piF8d42LvAhu6V0teKneM
f3YaADHLcJsnz+yCm2I7yTlKQ/UVVZV6J6d35m9q6TW/OvaNgBGZMTqMk3FhzbZEdbe0XjwbzXFe
dwdhSy3fJVldoIyLRtV9SZ96b5fhoff1+FYjTv53wVpHisstFx4J4Gdk/A/qHKjxQcpDcI/3crbY
ccm0K+iElWNe16QU656WjCde7WitGWj6i2Um1lm1B7jb2yksx7yzgZffnNBSjqlW6NhSDc7FAu97
xeumudcM0znZSTY9T/i4HPpWbT7zNqpAf1znB2PnF7R5lN+N9+YOCUPSsbBOL692W5i/4CQiFmnS
z9P6eGmzxIGkEszHuqrqx1hv64tpVMMtclsLd1+/xJagc9DHAqxKxwczUy+RxfJ7/3scjJ+TyFT+
UkBarhfKcg2puML6c0qHn6GiON80u8lQO9bm19BGG5whSvAEhdo9Z4uouKr46V2fxtaZ5YD0yYUK
BMa5sVg/oyOz/Tn8Tgf8A/Kh8qce4IMMOokRNoPwJHDNvzKUkfWufwuw5mjaT30HZhmd4ubNa5kT
dn2lPYHb6IDn4LAE78o5sLjm+xddN/CgGp1F0kBNcYvTuuxOYo5TswWIBMJDlyDrgn/NJ80ZvLc8
9b5pU6w8mL3ncQ+Q763DtL5JsjNQnsuduLvqcY8wlca47NqVQN2KxvU+BxDSd9UQqg99Vfqfo3r+
rluB/iipeUGAO7r1JFU9zbmLNMt/llTYB+c2LdNPZqH7n/2ZvcTCal5Lw3E+++fRz5zvMZ/Kczuq
7dlph+BHoZ/robZ/lCCysMyp6ssQDMU3bO72vRW5n5hH3mPyUDzWvoJ4fgB5o+tDbbfmLQVRwY4z
zroLk2U8I3Y08RIhvGZExl9id2ghphY6Qfd5q9AYtXGo7M46DVgKPnZLQMOYDg3eyAdJSgEbtsVj
M+O2hWX1HWAnrhx0FegGDEd3rN0Vj8YS2Ejx3rmK8ZA71fyJVYBvXRlNP6ZoAXq08DnQgUJyL9W/
xfMw/RjryNqPS3605P/v+i6SS1t93/U5D/C0fRO4CL795/xb/r+d/3/Xl+vq1QBz2zOPZm7F+4EJ
+0s5TPWL7pj62V7ykMuoX6QgZ/K75kkVhCKbl3LJ+3AsX07krBTvHOt8EyWwFralVzXqiZaR/Z2n
Yh/t5eZpqyaFY+x5u7qGbxCUT0rWWhAm4XyNWj0ER4d3/dCjY3PIRq14kmA0eV5F/0XfaU111MNE
vQ8qiHh0UpJAoV29b5dAkrahQLpf01l16JmuofX4n1LJ35JyhOShbXeXRwDatqz1TFs6pdObR/ep
5Hb97LH/QJHM+57AZ6JRlfnV8+GS6qPzabJ776eBAB2rhd7wZLkuhqMJeitFqkbsvsImhnh8bUrl
ZOje/BVFhuHccVYRPP0CLesq1wgz4Hx91VoPOGF7j36nsdG1nBvziiedu/YZ3IiF64BhnPSmHW96
HaLZvRjuiKPOaq5jhQXkXCZfUiBBj1b30QVkBRO9d65mapaI67T+S+YkygsC0d1Bv3jYiCXzjKaL
gXYMIuSOuWMIAi8mHuuzUmX9mckfsvjG78psfyAxMnyNYpzgk67tn6Km1y5q3GZXf0zNxzDQ8cRQ
yvlLGqa/AR1mvzk4xA7+ppgm6lhY/77gJ3M2xi54rIqmeSmWwFAZHoYFcolLBUNfqEgNkA2rLR+1
FF48ksnqcfCK7lHqSzUMno6YRk4YoCFOkyye7EDm8ZLtk5cAsQ581Zr0GdEhDCIsjNGMTh1P+KDV
j1bQJecKas1DkkGqMEZzvndckMWw4+07Jxuia4GU8Z1nRtaVZY/i5k3zcMuqcbwqalTeZUaBsY/f
R/dJ4yPxNDjufVJOeL3WLJJEXeKf4rZVcWBQ65PrFSNEV0SXEYDqn9mfKI9p7HQvPmpP6AaDHaTH
AQ1U9f3r3GH1g7nz+BZZyCN35q7vQhalgkL93LAHvQ9H1fgyui5a3uiefsV7pt9V0TQ++PhQIUGd
p4dqCiOUsNCP49sE4cNP5z+Sxj36+JF9Y/e6QdcmWrj2c/QKlvR3ZKvzH0pi/MHCL/RyK2ChPHD1
U9bycfYH89wvZ3Bj/DvAgZVYPIxMqOwJkU4gJn8U4BL1zvzpgTVgCpgNd2ijjs81RuqLGv+M6Fr9
4FlThxQybwAzo/KSNRpCMoj3jY8xai0MysdLbirRm694zqOjwaYVI/jQ7KHcWf5w6dNh+mbazJ00
LXhzC94UbcoLZAPU8VsEAPAYlEN/kaP0OLnWxqDdckcbDqwlFjcYQTFT1QUZbHkYcvjtbs0yJwQR
pYrE3mXaS4lkfizZqo+Z6BNyge08kldVLjw0NvD2GY6Bj1bZYuXYKt2XDgPL2+irGfIV3JIMvW3W
LQeYHksSRTvvOLUFPpdLUjcnSEumVVwl6ae1toOdGO8weYAkZztMCpZAz0P8nkpzKu9GL6lwsCAm
wVZHYpKH0zi1Gx2I0pCDxvo/HDcjGFVCUP9f55bku0s7+AhcGQnt3uVth8j1x6icb1n6rZnC8I0+
198VsWNddR9uRZ8br6rn+GdjCJX9nPOYHa+In+2quEhKDjIN77XtMu/BspQL0kXzo9c1UArbvP3a
j061MwYn+NkGyhuEIu9PU9NOuUt3gA74PtByPaICorxdFv9mMeMJdZD4jyqqYz47TfttsbvfJ1ZX
PrDOfaci4v4AUaB6yLUqPCFnOu8SU60etgIpZYD1dz0TS56idfZq9wWIDM7NyxnkEKm4JXt7dHbO
ULNn+d+LfDi1MibwhXT/SwpGFcHM5SLbCSSZDuqFza/4dnAHxbnvxgADIqxDcXxR+hAKie48myg5
Pqf20vtqBQgDM3TXPJi+WCql7sVhqeDBUTEuiVWk/tfkkodT9/AQLYHkAcHUjviisQuylG4FUk/y
qlrNTuaAK4AkW9vIjxGyMIcunljer+o/IogLXqHW37Vggv7Wl9MXp2TSXk+N/5rPeX8AKta/6F2M
GqYzZk+ugahKjIjbw2T1w6UAVYuCYwRmH9uqq5V6aIIsvfjgqNFjnqrVKWOu+6yitcuKAavXqVUr
LKwX2Wd+Xbhnzdv9mtgooFizaf7AU/Sb36T2r9LybyoLmQFKOPCakjphKP25KFsb+T4WGdjQ6H6P
k3fv53nxy2jin4rJKjW9JQB6UEOW1eOGZSK1YCHpmc3Z8NmvhwZNcyYQUjo6YXkXZlABpTTHwvPe
7+dmJ6VxGmZ4XqIpJ6VTa6ePtWL+SJYzseORP6V19Splsemy5oTQEmPy6KlsVeUxxkmIeGDN0ZPE
JFCz4Pusq9V1y5IYbqjhIcbHZz1qK1WdzDnHbETtJM9pQuQm3QbeKeKg+63edh11yB4as7Bv/qxT
d45xpYKJ9DomXskWkc/miZZqd57baXcqPCo465F2TmekYqRAgtFFNWivLHVqRZmq03aM5iu/yrlE
2e6/p3lXxXJiOGRy8u1sPTYd+96ZysN6Xin205hLvKs524qyxw7LPBi2BxFsOb0y1FAEYbC+O1AK
1kvKDwwz1T95pvllzTPkF2wXn7yEJug7nXptwvbwj/9pq/33ebU/swDdhvU3LHdBYu9+7PLj1t8k
JetFuzJ7ihF2hSp+tlpXvSuWalLBN2uWeSQqJRJMcvslarod0g3DHx47Qg9KN5wYbWCnNjYPTRJV
+xoDiyCCahY0+U+raCY09MA09urVDv357HjdX8Byp0OKsKIa/er1BOtI08aPwkMfzBu6a5i2f9aZ
750YM925SJhGlR4dNHtapGy9X7aCRXbc7ZSajhyhWRM5fNdjjbHB3cqtky/MMy+Q8D6bTe/tel47
dD2mt9qvABd3n7Vg5GTQ/FDETh57tbl3YviXFagnFnSOKatbhan/DIvhXmHXcyqwRJyQYCiXDb9C
YdMhge97gUfMNNVL7iJFe6nbRHlWY6a8JX5Gz5V/ZzIWwV5uyRrGHppUmjyseRomLru5GLLrdlTA
St4hq5FcwjdVeZYCOGg/2xnGVdX2UDnn16Z6bVJzeB4YCLVOjRZ6zpR8mIGMIF4W80OCz0qJyQoO
OdgeVJ2DskM77kaopqYH3tBKH3ttxAFsCabUf6kHePxZcecEgwXqn6BgtXgPx2w86QVaY5KXo8Bw
nnFZY8H0P3ndzEACSVP9XOGiV7iW/5QtAXIUXulUz62NXFPaooszMoZ5npcgSo3y4k7OtJMkPYjx
HKNGAWGoWbO2/MY2v0ZWa9wky1UqHV2yccYutCmOkieBofs620RoNkqVdwUo5hlTs15Ysi29YH93
KvKrXFjy/HDY2V5rHNqpZsd6+ZFSGCVqfmfZCBAuWRbL6o+OoxyGIIxfivJYQAh+bjUtemHP/PcY
Vf510IwHhMjT+xGzqmcJ3Bmtf2StrNOWl059jokbyvyJqsQKlEbfwPO6uyVWYj2z2G+tx3aRfZwL
H/ejsG1w0XKZtPkpHkOzVbrnNY1DUnWqi9Tcg/OlPCwt/W4ZPMeN+zR7jA76uWKvqOrMZ89LlCcr
uguWhBHFfwejVX/vWLW8TWa6TAvh++D+BzBjqzcmqBylM12vnMhRCxvviugZw7vusSymw9qi5jIK
wBq3O1SRm6eizoIXk0WyFz0uXks/GO+kmgQMyfQdtkDlRZJSV0Nl/WBVIMflKMmDUZFCSUgemMON
e08NvOc0N7xndLnnm2F0PwK/RiVkydedrMdJKt75sQvzX6qhgHll5z58kBqM/J7VSDPuopn2V0xR
e1ECz36GLOo84yBWHbXQxctgnJ1nKdBaxD3Vks0ZSUoBginmY5UyYMR5Q0E5NmzZSjaMfR/R/ya9
db/VDVk7xcyscc6pXsUndwIxgZxl+FLChjhgz5IcDQdltL3TVv7J8AyUw9FveUHqOXox2wZuqJGw
fjCyHuoaKaZCi5eJBIxdZtyycPPU55HRRhlgh6dgFuIvSn0+wsN/x5Yk+npf8xYvP7w1PPB3i7WK
jzn0TWLYNWfsX9/ahSXULRBGiUkwCFByCZjUApyUTKRru7Ons+M9xgi+FNNbuAKvFpy3yrC7/qbq
M8ssLbPYhfiwBYyRoTpIOhPWQ29mX82FeNQtTJp6+Ql4E8E8soV/ZFUIu6EGyaIAurs3CfSqHWcM
jupFf+O/UT31fkWJjgZGkyP7KMV9P8MQlWiM7AyS/0nMNgfC+WzaobK33jF3woIkQWckdm22EOUu
rsWIvdwtqzJntE+wO4BhBn3BPCqToUCx6/6aOvNPH7WItKjOI/ZfB0t7DfB1vBVd/83htt5F2IGd
Ws38EU6mdxwXVG3CaQrvjh4nO8r/3e62xOQJsIcVHs2Ae6XgknandvqhTgLz0mLUdrONorzaTBKS
Kq53itqdB9P+nPKvLWuEoQ+pQ+UJ0wS0mjG5iyD9rFiHuIbEvJDS8gVx7SwPS2IZog3HClkQvru9
dmtQtggqm40uo0SJL0nH+3c3Booy9832GiQUHW2vKJnPej8LblVo/TKzUDka1n0x1OOtCe1hDQwz
Gm++vty5bPqRaXp1g/Jb3by8QnRcornr9dpRomK9KjEJEsevQDt5qGEs2PlisWMpjQqCDoOOf2xY
pefk1yhDCGDhiC5/UwL5w1uyywyUZTR8M/2FwzQvGEW5HYVwTiXazix45ZkzHbYnI+10S0rM0wbs
rSDw0nkX6AQSGAvsbwuszgzPnWndJQv2XtqBBNGSHNjiOM1Rcy9ZpW9h7hC4jEbE1qAXRwNb6Xm+
fVF8SrWmxn3UyOGALayxNep0+nBNEPmCJM89XfQhKhMbAwkkGUeoEGuR8rtmSDncYQzZ7ubG6XFF
UeLxznGLg4FNV1uM0y7IsNYN8ac+qG7FLEZX/TNrP3966fimlYuwLuMRfGMLDOeg0k9snR/1rIc3
mjxkRRXu0Chjo3Quw3sbLMxD4Hd79tub3TBlj5nGJyL3KuvgobJ6p1btni6jZAudlcWy6q7IDSxT
21l9gX2vX+YBByHbxZPW+drWbX4y2YQBxd71eLE0wSlqMaI0853SZ+yPABM88MGl04ifTF2z95M2
KUdfabGF6fUT2v/I082fDTO95mXJ+h2WRFFjfq+GCs/CKT0hvxQdLYh+Rdvdh0Gt7vg4wkwOi+LQ
QMgIu3uEX8GTxGzpKipbr0HMogpcqj2ibNFpqBaP6NYAhcsSBZvT+7nUB/yN3eZQIlHRuKw19uPv
xuHGuL2HVQrHz713H0xJvI8w2PLzWEXXFIvSSGO5ulcRvjVi1PExzaz637EPI1sFSbUfZ8s9+2jd
KGV7afWQm4AOXWTa3GkzhCveDCa4mOGL5y5LlxhBMh5r/nT4dC99i6ahHePY1zw5G8oEEVgB798N
ypkRxbxn//EHg+fw6E7w90vFTtAmAqbjzow9Tbg5LvJowDf540HuTf/D1Xkttwp02/qJqCI0DdwC
SpZkOacbymmRc2p4+v3J/97nrzo3q5ZlWbIRNLPHHPMb+9y9VyCQ9nQ89RNmWtIzXBIY9IoPumFK
l5n5MQYY7MauTtbWKGBOMfWUaP+GiGyZTp2vZ5CZyeFcJOuvzTeDqudG2bLJ1pzotjbH77aEjmRy
iQbGPBHWtMz0GxOHxBw9EyGC6KnOexJwJXNiTHCHBXKCJRgKX3O9CORwRYrAWvaVObxG3C9CKK8+
uczkg5a0cFzeS7ZeChNinQJcOQtEL/s8ttq2jPvofoG4vrbuV1OQqhfr8ecyadvBZSM4G1N4LQAn
aSVHvHJb20t+NDisfq3IJjbU+ua1CBYIkIb26xCRCNfISg+WgZLnZfo9xAU3sJYijJLpaTHcLUG4
2EcSrFia0Om2skPS8u+8Ncbt2qoxXJKi2WruS6JVlW9nZbTpigp9Zqq2ttTq05rwgvOAMpgaxiVW
2QCacjmM+ic7/yTwFmfajN1jnxPV2pHXhZ6/kV7zbgwTeBYASa5F6PEwveDItYAdZUlAimfpUw0a
wQp/1fcITPWHRZV+5iR7W2i6P4Hskpl4ASTWCkySYL4K6qNWD6uM9BUXYqhujHvDim2+t7zG3vQZ
xW0H1Kn+yda31cyBrxXJN+bcMuzNZyIUnyf8knRdoKXORw9k6rW3MajRDdHa1DI6SGaYgGVk/kO+
AWEi37PZvq0VTfvCOwmTp5XGfLZ0qn/W9GwzkTo8NP0pWkcCZKtlRzyvJF22SvbLF8nZ6NVPeTV+
GCOB8vqw3ImMyn9cr7jeGiGQaHQafYIVugIyOeIZBmwYc04EXT0CBMs+Jw6S3zWEAmuWdmgURVYi
jDYYdhx7PSwcBH8iBY5Ws+1KO7on23DY0NrJAtU6z1KVoVWNLAQaGNqieCPjvggNj4Z33w2p3/fl
K35RhhwH9tAqT8lLwr0pO4KErzmxOKPVpteKF2D+96DTXL9/nSQEujbNmbufD25q/tRa/lOm5nff
WoQFdpD5dfZQKNy7ah6XrVvSLEgNvOxugY8oWeI3AxVUlcD+5qV+1LP2tr0KVdVybcT+Wr1D9MLM
L5xgle0n4cO96zZKk9dx5+YyJZmf1hK15GrUbWN1qA1uCiUeIQm8D9YLq6aMg8w4dGV6cTBi+E1R
35Z5/a+0nEPbys8+ZeOlxF3iFmUo9GKPUQU9KBrIa5kj5urd+WYgzSwGVR22ONA3o5VB5JmnPJQa
afSmNiy+ZlcqjCzt24VslEQTRvTU2ghCpczBkbtFdU/EvNGGLsUOFWBnryiZSfVcKX0rSPXeuonE
P4xnJbU5zbT6zdPr7GYK4sS9MsQeJiuBNl68LOtQhPBnnpJu/a6VfDXr5X6SgVnKditjdV5Bc+YS
8lxP/qQh5bkGY+3WPZzB2qSjJvpDHkXYtOVuTrXQTcm6f1/S5sOLiyfZjCcl8TTq80syFPseD06u
OCeyod+CZANNM50SwIEY2gCjdYUd5g07cK0LrY7rE6q8Xezbvp4RcReYcfChgQaQXRHbH8ugPsim
Ln2n0J57F5DNkJrvfZl/z+D0rFa9M1/2i20XX6y1W6f0MIryaWGMPCj0+qEZgZencJimHEc1x+NR
ECK2q2kD4Pmz0I76dUcDEphaf4jH8Z5MIzIEXfTxeXB+e9GDpuAOS8Y2Ue+VAPkLQNnXxEzkpV6B
bSpO5lDd56B5fGOd7Y3wvJ2S3uG97AH0QRs61Moe4O3nmOUX7BEJOZqksR8JxahvmRvGwueATTe5
IpsIZQdVeLC/9XI45fr8NvJLsfV7TTFhQPosXrxOO7LyPWIua/xxdDj08a1BMn1tm7shm/eqjrb9
vp+rbc9hYZFg50/vUPn09lLq/xkUsNPcpqhU+4E8Nb0nWEx5p7yG9TlaOf2UajunXL2zG/0WBRHK
Of60SnWvchxOpjfcjW4RkOdw3wzxh12yb2SEjOiGuXh3mKmHT1pPAa0ZUh4E0Z8r5wYdAbDxFWVD
Z8xUNGrjWjoG43En2GccPHbLdXlL9GhHHZDqaFVcLuOrHBCV18JVPhyeS5Gp3m8diIC6wHBklfFT
LYvfZlCdXw7FHLbeSGIkQ4ddoh8m3XtwLIrIJYGcXcXT0eqpspsx+hgHrrt1NLcSmLfTT2cL9Q5y
Sh6CuJNaQTe0jUCJ4p0CufsKgxCjU4yEZqEddpPFQXY4jESerCzoRhmOpuMx8O+6/pTNZVg+9iWM
qCnX9K1pwWzou/SBAPghgm3PDY5K8t770dU4ngxAZOzG7L0bDU+aWMBueuOHGCCNL1qK72X86Hpv
G08gRfuUjGIv98ICiaCjwVFgjA8rXePioQhrRRa0MYrAqOslinW+L9fJPRAy+eqkwHu4g49T82MM
1MbLzOVZw9fJ0pPQahLmZhiKGadLmz4YLD8h00m4msjvWdP2FKf1P0JGE18YI20l6znqXYJKqi8D
cp27dkxJGCSCRalLPmd1HuP2KCkW46G6nTyahuSLgLo6M0D0Qq394tK0COz4mhVhqu/FZgeQu5O6
dT1uNXIJc3e8JgxyN5cESGU9HNX2NTdbro45kN2qX+ypVBTjRe4LlxpMFvg24vTfhJ49HO36Ssiy
Fbw3NT/b9bwxTFtRWBGakTqwHeR4p82qOaRafmfFFORk0lamXe0slKm2XWcK2mTaMaRt9bIMEYSe
ZRJ/wbeCnZrj2UuMliuAk0b7h+j3mdb5IZKWIhl4oFt5WzZgzEDcC7/Abbtf7bgLe4iY3pwF2Wqf
u9HDmzr+2toNUcunlGDWChEa4CPeu7zZMMp4l01CbPWqfQeycDNWK8Tn+opo/mgFwdXKMxjWr5Pn
RjhUQnigXEQCv9Vj6s46BTOJBb1yd5iWbKIhnTnIJMM9cmEqxP7MRhCQ07yQ2S7NrbCWJ1OXpzbj
Ckw4wrkgVIKu5K/tRFNYDBCHy01iyF0q1ceqbnDOPBc4Un1yQdpNaXCciBK/ZRID28jKfl0yqzQs
VwneftUg8129bQH0kDezP2rGVhJ45Hu29ihqsZ0A3F4XqdqHg8oo1IKBenely5H+kbOwadYRdOD7
lFhfptSWbWROwJIZIYVoyPa0KMDbURHaHmd/rTE7QGFCbGLC/Ao1/pAmMJJy658lh8qXCrnfhprE
uomEaIMXNPX71NVNqHJOmJNy6mseZ4ljm58ILr9kKDfHKadrbdK4X4gqyk3jAWBfGWKVYYDSMkI9
r+3rD2xSNOLQNGnsu/lO2HBpDaX2jjG51AFZE4Ca66GnDG+Z0YKjHo5aytlWd8Lvi+Y5KyrGkeQN
YMxwramf58Ej1ReRwpdFsptJHIfaud5KLOyN+FkM77sp1yzEyNZwmo73TjW/O/38DUl0vy5LIE3j
o1apDS15BtHL8EWkOhs+yVwF9EH0RjxOuXM/9i5jGVl5ntyRBkqr08j23jN7ING+tJ6i4WEUOqhu
GKIkiJG4oztRqJLqXNjiJAzJpRsP5DnRx+h059Kw65jqag6TVL8jcOTZnEjF9MZqGyfLQxLZE15A
556GCgEuWQSzeX1zvQdXaphEzCuLrxxUMAwZBTYFJvi6OMzMOlyg2BJz7k/dSL8h2WlNda6KZ7B5
Hs3OaM85GXRNYm1UZrATmwyeaqbVRjOlFbg3fQywE9EP7wLZ4N6I56RyNnOrv2lFQatlNHeRgrmn
IsLwCjBorTMG8TR8Jy3We9s6UF/0VUGBMTu+TVXJ7mu+6PmBStqGOlyQUpV6gVFPkrchD6HwtCDC
m1u1lhG4bvazOMlbQp9yWcYy0CbYgJlnLgdnea1FWmwic1cIGtIVc6jMoMYbSQ5MLca3vIqvCjU7
/yjjU/NkF3BDoFfSGSit5NVpu4wh0kXmz0px97ZJ9d42MyXHJAfahD3t4YSQaM/xYCj/NBEZGXnS
3A5xsrUIEtl6izo2uflVaAzsJhnk9ytvqB2+cSQ90xCvtxoeFb/lit94msPe0ONSmuf+tlq2HhTg
ZUFux8/VhlEeQ2erGQtsmUQo6GplPbN/RYQWkqY/dVScdEcDap41JAtFNq2ntN8nADZ8TEuO39Xm
z2yBnSqeDelUu7g2PhxD2zurQj/xcPNYzU9dgzqF1/0Db+aTinretmZyu4Ichuyb5wFpsFAI1kuX
EOF6p7ibcikycFh9YonB+j39I9/yNvKIWE5ZowyCzsvJefEMdVw6YCRw5siSt7rL1InPig8LJMp9
mnvmTrtGLifNcipsHep7Wo3bNGWfplP7N838wjWKDQRT/XU5lJsuXnb8HF3wMQZ8mxyIFXrODVML
ScDavTBIGvlzG+Ee+vHUa+tar2jbT045Um1iTLVXHGdEVzM6cSxyj20qS1RkUfBybWKyRettO+w1
77o0P1oDL1WJZwLB9qHm4PnVbN1rRY5kKKy3ib6lEc9TSPrPlafixafEFk/xKvdGQYEuYkL5WJ2o
ACDtsYd1Tdit7WhhNIYkjGB15yXxffPLwhvR+ZmZrFTJdF8IdmqyY54mm4lFEfpb0hHUsJg1eVDz
EwDSYouH6y5zphNtBQb9tOJWFPEQsgk8zVdy62I9Gp9x5X46Y//S65yYuf1C9sWjKatQxOQUEgEM
BZwg2eWm77haGOvCIb7vLf1tHOwvzZnQlXG69RbZdZmOGJNx/3fW1GJiYjq0423ewgFnAcAGd4U3
G+/RdfPqavFphVQIUvuUm3JFuOu/m1ZtW0d7KYgk9p3EmoO5pvDWbdwMEWcLVcxY1R6j4kL3bVHc
1NHwVQlGKJJxBUqJ/akbH51CHK1S9oGpjdRUFfZ7HUC1yjQtFNd83tEzNoyCE0Wf1d9JmewBV9x0
abLVc/sncTt0qo4uIEmqRCmmO3NpbnNJoGjXFodmIjJ11JsNrvDP3Oixi5okdNvpJstpPGcD/reo
Ahxsb/gVjmNycdIKk/B8qjQDvpM0Ep+hx2i2HqKBEYoo+rdW2pNJlJCSdfKk5R8wEyt7NQMt1nFj
zebtAnsstAbj2xmHg+mlj/VMZ50JwJ8huh7spPhYjOk1r5irJm0B+lXN35zOt0s+n+sMe14Uf1JC
fBKsmvhOPW3tZvkYm+tcns6NXCs9HIFrDXvcxG1HbX5VKtWOLl4SWgvSrJ6aBMCbqAnJh2eTSJH3
1aksiFOq7YfSnQUddO19jeeT3oKQ9qqzyRIuHHc31LUblDOQu2rYpHP6lhadCP61dvNtW8VX1DR4
Lc36voTWODgli4vsSFuyB/B4x7WaNxH58bicmNU2miNzRo+mNmFOZ/KXKYv9MoMlTMgGzTIdUW+s
Js5GPOersEKdnioMrphZkGoO9GBYVUZSYppv19g5MkH5KUX7UazrZYLzRVtNnrlCXmUOrU0bQ6+q
8WC68c7sssCZRwzHGmlR2XrL8NIN1Np119rWxgZvwP3HII+yCFyTq2ta9WlPpgMUfWzgyh2BrPNH
NZb3oBzEGwc9xbeo6DiLq7NVvIwiDwlQveuS4S2ZaIFfT8F1IWIKY4m+jSUnCvMTt2sR7VDE3yJn
uEW5vUSA8tklMIdWtMaGFKJjIcrHITHfSyUFG72EspZ5KteD8iQGboxV+vhnFYh1RBnE42bPbuyR
UO23Zsi+2f0+MQU6HMDmk6m8RiFzL292c+qa6J3yAD9GQokSIdSfNBo5nUHYyrjY+cYtzT0uI2S9
bLEoGdqYfEjtVDuNdste81WVaLvr6GzJy67C2pYze3rlbcsVFM0qinxfdeeq1mgQ8AIbN9e+2ff6
C7MQIo3cvVo15iZLkJWEZMXKjW+mdGbTCDmB3r4WNJlNbPFi75a+NG60gg5WyyQCnQiHjZqb6Ixn
GLtl8doD43Gp3y1kMCnDKh+0pQca7+T97u/L/zwGhj7juuyLKHQY4QDE35jcqwbCxp2yJsvgmv6k
3lyRAuMmwEI6aglabznUDiPpDDl9SHRkQ+A/daxR2/P3bFeDQnUUEUofEHu2Ni9r0fW7iQq9m7mH
TR0CZDo8ki/8OQ7FdbKLu8+qzQdhTN7Oif45ZHYGS2F84iPjXtNjd8t0EZNzXLxrI0DV2qK0l7Px
G1UuFw0VdhlFX1YmxgCJyA3BBgjPAuKsV/xNkmXJbW/S+VqyJdoxcfDwRc534pnfU499e2ERjsbo
AIkZQDqK1eCZr14O9NveNot2bq9vl147MJbEPjVDvvfcF/h5YA8rkiXWKpiW7LTq8qFsLk0mJj8r
5scqpvtcuO6hawSSpnPJTabJHfenUzYQ/7i9W+ziPru2DjytRDZU3VHo8Rz0ncUV4ZECz1TZDfkY
VdjGraKHP4QU1zOXtXWoJkGgjs3ubW/FiQA2gbNDlxAJDKeBiZpbDoTGuNtkdnPpsulNldegRZVN
u8gq/83p2p8HSBsx8rZus1O2Yo8b7GLRH7CsjZfob+ninL34n9lb9GQ78tBcNpxN6lYsj9ljOb9E
VgpdyGWPlsRW7DNi7asBloOqVeB6GXtnx559eqq7LNWN19xjtYYdy+4WiUWV5EMZ6VGMqC9yErfs
sZ+kXr72pVtstE6kGC3iNxgjjLC75o5pJj3A6MEyeDUdOsQOoRwiUo3BVfbcTCbD6iafsXnttq4a
wZB2nu8IMuWnzKNFL2yru/JzZZK/nJEqo4nmCggVRtzpuM+DYg+nkbvkVoUb5FIaTDRNT0YBEFC3
QL5MdYOtCsHKbn7yrIX9Us37YkFnNgrbO5jiMJTD6C8xjal+RXxynPxzROTjblNrfoXpoS/q5BBn
07WANt9tRlx81MoY3Inq7vSypLFi2l/1tfUUfbQoLIGRa9Suw6lHs8Qm293EjAaOFCP3keSsrGrE
zlFn7mS6nZivC/CoNBuvsqGkL7Q95DWxZmxR/NJ1nOmXccJARsh3XQKlgvLOV10+3rdkpoc98UZX
IP8RXf4c221QjOg2CqKGMSNrUks1h2xqIX5wR0haEQXtmOrnYda3JTWlvzhMTqcrieVCv3iNsHZC
H9sthMjD2maOL/Nqk5gEtqwxN4c4Fv1xRm/PXQzuWa5eZIXJVB+e6Zrx+Vcr1h8U2Sjts5uiRlZn
3wqnNpNEr0xbWAxQJNoqPQ0O/dO2Q7RvLKUxFAsPsvDKzTpY3Izn/g1Ez6ayr/VnzWjcOh3snJW0
SOuXSq7W3jFr3MyiXm5Ef+0JddhpiN/Aw+fkHXVtQZ44sxsbkXBaaLNgALtHCORCY5sl7Zey6MrA
MaooALlS4eVk6rXJAiLbKgBQ10vyUijeIl+4hK2iswMhxDVPoT3ZInsdJMc2Mga5z9IcAxOXPWM+
L53kL25t3pJ5IpSYWLKs0ZKR7vRqezbG4rw8gfpUx7i+15FQOKMqP+JT2SR5D+6779ju8d5Gs2wJ
GpnoOlNlOfR6NtJt6iCLp71g4068cEnE6iiqHc1iC0bM1pvOdUJ4C7Oyn7oUw0NpRpspW16tmanL
yZme+4hZT2xA3a4iiIYleriodOVJ2j9BShCyTvzVWHIMHXe8iemhIhx6JmCUeEE2l80P/GYO0ZLd
TfqoET7tMgEzucRuVAwmtA1+WhOFziRsZCRhs+JMtiNwa1xITP03Z7EMLDeqMg+ASuqVssLmnBON
8aNi+1M3/01q/QE9Q7gFoHC7vVt7qUPGidCho0/gW/y0MOVWL5igoGUIvaZnyATdQ5un25kesyTF
J0umTZ9o714n3M1odASupXl9pvPnbIrVJR1P0NOh7RXoBpUO+xyGe6lY2dfuAPuIACZGHnLbPmRW
tNzISKe3wdZHVFhynLhWWw0WPD7kx0Er9G3n3sG4oDDUl5dJGfu111GFVfc8THRE5DwEZlz1gZo9
g0KxWPnt43PSD++FpEVm/TOn9M5lt88mmLviNCmsRmwHRkUDOvE0avZ9x9z4JSaPRKsJsybcKZx7
7aerp3crJteriM75iLdSjD+zi6DfZEjwuCufBkQB8t48uL+VRPywnqeI7WEGvWHDgM6ndp1eS5zl
qByiC8osu9dEAz3fXjjl1qb2a6wooTGx53OuTPy+qX51a/4aJp2KRc57g7Vnd4Vuz3XxhXeD9Ero
p/R72RmbTvfAX5RxViUZ8otd7BIQuJgNw1zL9qVOoHMXWXdt72U3dc+5bbVhzEH2l8bDHkgT3Gg9
e5MM83zbuBsL92zoKkHaxvi5LPWFO2xGFWz5omF8rqsrfCDNdsmuA7sD+w5C2zDIr81PxpAVW4Xs
0dS9KEhapNektlP+h3BSxPV4qSSTudo3Wvv8ocV7uq86aCdxO/W02VZVfTvOlc0i2Bp1Pca6iU/F
0Ndd7K39Jb3+Y6O+lThpb/4ekkVLlBHKQ5NL/tr+GkETqX2J/RFPrslaSrC6q3lQ/LtpCZuWdThq
jKdsTDPOA/21By8RGqbpBLG1d6W0Q7F6r3GaCKbc0LTrvpw3XcRGppyZg8j8TtXtoVX90+Q0687M
rHQzdcWtwjJG75junNUV7Y6Lh2Bjd8zhCCt6tXTiKOFYY5nSB1OBOryxun68nRr3oag4oNVa+GVj
dLeDNzRkeG9dbvpuA5NloL0BdezSRQsiPzLjkKiveTSgiDu05bPReLEkzsKm/2haSC5MdFEKlRuv
cy4lHbGwWUUfULRuIkYHJ1qsMHOuQRvzb9YtYSSngfjCm7wb1RbwN87F6NZb43Ms2auwLdvmZpME
s5ajxxjzjUH+AEWO+mXJBR7luHeG1d23Y44MI+OXYqH/KbgvxRCkO235p8gPziLLuE1tawqHqoy3
WkEyQmu4/xwbj2Y5vKhhinwBBjlwFj1w+oX12Vp/hHL3nUVMdvbPkZyga1l8t4rZWt0ZqP00Qoyq
JT7OVvPc5ZgpBk4us39ijuPodTh84ijZRGkHxWM0fccT39eJEwpx6CS9Z1pBZDonE+d1Qf9lM8Xy
4GH5uWFQ8dm4xozHjUa3veYAOOKnLxi2ZI6oRnzdqsgFapMVT56kT206ZBTBArmR9XKZLLoHtoje
kzscKKwqQTSvm9HEuj9152XMix22jMMyRRfiQhh9QYvIDYVVx+E142V5LSv7t1vVWYjxQpUKtjg5
5hHP4OzUMAT121yMnN3X6ow+ykVmiaCc7UuUE2vf2sPBUOSgl+pRW1bjPOIFMvEBb+t0X3aUuINn
/Zq5NfqV7F+1eljRuXJuBhw3k8nMFtNT5ybHgV4amtunKYbhZBAWmyXustWGwQv7tQ48kXC2pPcF
ZIYgZq2vux1YpQOeSW7luW4y3998FJI4sUhZJE5rv7E9fuYi/xq6ZOXsN3dzy+ciUsILyVvfyrX/
iC1EyCy7jtNndNAsMp7M2o0DAaIMhYGOrc1hnrppi/GJFfYmG7JnPv8H56trOi+M0QuQaRH9e0/3
tZltlR3/ql499Kbz2xTDq7v0j3QhosDMNDj5DsFZHkSpNmI7IIyre4c+qkZqsBRYsok8cP2xXFu2
/DpdZyeyjoDSvoxodoO2wid27WZVA+P57NSKkNidw6Qk8IebxVp2DldQFde7koU7ktqbNab/gJtV
KM+t2tU6tjbG35Put3L6V3KmUKOr+tKKrRFx52RNh67s7UsxQT+uvszcxZuuNqObYqnTRUMuA3On
zTV+Rlsw2EXGj2P+0tB0N8nqnRWWtLAyQCNgvU5bHU+vl9woezX8LE3OTa2RWmmVJ8m0Wl615W5Y
bH2Dbc6mupiDsZI7Y1YxtLGmJYKlfTB5YQhrXP65uOnYlMZMdJLumDB47bUDK/xuabLfpG6v0Knh
YFUafzepnEKi4lDesgm7ZqAt84uxJt4RZSNQPdnjrp0aG+VUT0nT3VkjQRBgqvk10nAu8bq6qOXM
e9tnmbMVammXB+miE1xl5SeYevfYv4H+qYaOlaKJoQh3wjm1awet2czNZVh141iV03autDhsc4qy
pt/XlUHdiiacVimfnqo2brKe05IFKEraaqM3w03sEtwe68Qu4DgyPK3feIXGuPL0Vqhu0009JcAQ
32kGRf9c1T8xDb02I4zSi7U01BbzUw7tRejDvvSKZTMY1LvFkEv0IIthoQIiSzTfDbH11YhjbLFq
khPo0A775+FxqIXNmPvk/ZKR8on4JVr3hQ7KThEDx0zL0WJTmsSUESo2LwysXJJZv6TziNvDODRx
UW4N5AFZyjtlelcrD+Vo0xKkuOB1bTrztVfpEw5LylE4VPYwMahRydtqtR4jK3sQrClb1xl3ebfu
vMa4ibiTMywajDUNMqIpN1mGGkliZ5Z2vtkqK8RGyVduTLHT4IvpS1RzZrnTOtktk7F1hoGqBLHR
I7PAb7TiJFT3E2XTT97Tq8hW32gfinYcuWgY+YvqNzORP6myf8ephtdvhpZeNDvg9/TLFsAKLbt2
mXwhydKwb6oO8Uy7WPX6lNjOS+aovW5ahzahVNUG8wR+h3EPgUdn5IZo9+7on/4ZQtu0esMNAzTE
5Imt3XKH1eevrgIbmH8JS5DDlh8Qde+lgxJXDPXrGnlht6xilwzGs0cOa9t678l4dcSnyUmbMVJg
tCMFolQnuyT3tDYRuEv3WYfiNkb1BeDRhPNqemwntJghZhi2duSZwTEC7aLmoWSQwffW5VSNXpiu
NilKPIWOycmCk0Kb1d3abvdg2eVn15NVpukOrH0Mafr05AnkZctjrMB2H+fBoGCzQ5ZcOtAwErDh
iuecgE7GTcCL2Vb3WeljqOFSbUkNVal5kYZDZijcwAzNfWyi/fWWR1/gda1y2xdJxWw6oz5Ra9+3
Vn9rd8oN6DWy7Sa0ztda664YZb+p8PTMLs5HNRzNkW5wTDul074hORD1iLbqzx0ESXyppsNHO9Mv
LwqDfalzQIJnbUyNhvvauhuN8aXUkcCgIl0n0ncag929JylKKBRnplWubUB4UinYCT1eEAeofqP+
o3WN7diJ0+g48FAakiFz1myAFk6NoDkO57kRw9mo0/GMALHS1pu1PfaR2e+1Rh3KXjQPmdDyB7bV
1///PVD3zD/CKeK2KSNYkFESG0Fn6/3uf7/NEzU1bYg1bC9/D2EHoA9hi/f/vkg2xxnruKs29to3
D+gw7QN2scdGB97x95BFvOtt6+n7/zzh+qyCANMtv20S/veFENKZ0p9N7fD3PMzW6l61xNdfX/Xv
H2ZL9gkDlbSt+c3+HutlPwQ47GwwLv/3WJG6gQHU5/L3DNhdC26XDEHbzueLUNP//sPe7t4V1Xzz
/z0uqA1A6cw0tP7v+UYroViIE31S8/a/DxdEq93GOIz+XvTv8aJeiJ5K7Dv2ItvGbKO7jEzPpzbC
OFU383Dz96X06vyaAbduUpWNT14XF0ezRUus4nnkzjG492QgBAXjN0NQOeo86yy+fz+6dF4fxJj1
Dn9fZoWX7RhsEOF/XjiO5hNZhYhm17ftCqhzufGfp/69les1r3RdxPnvneaUyMY1cmMECZ4+j225
ZzutBX9fpkyenmfPfC5bjd9D1y9Wa/SPf69j8JNIGV17+nshu8LU11ZetP377pDZwYKnl6maor7/
+8cu2m6bd1xaoLKSJBhlDetiLvvg79s4mut73jDdd2Qws4pfn1Oma4LriqbWf18n7xfFfqDaIVKY
22Gw0gsSe7KtZ1Xc0YK/Ogea5h5EnRPWcTo95CA1wx6qwuPStTKImL55ovbqgniWxcuA+sZ1Z8+v
yQrPzils561SduUX2lh/iK75JVSWccmuenWnrPxWTcXYYGb9VCtG9sKt/w2KiqKkp0KHow4mvWHh
WPW7SFHR+N0JtQpLbgmFRsgM+wHRxJQ7E89e611CL+SXRsTRGtb2p+iceweH/1c6Z+9ulXSfOnsC
qrfeezfp3fp5VizbtImJRvGM9p4webiahcMSdA1c/nsszhtGKleN4mdq2/u/bxix4bBIRM3m78u/
b3Qp4lAWFxrlDi/1n+c1sdpILGbh35fD9QVqx3Q3k3Ih6v2/9yDrucY+TR/Nnts6CdbO0beaZUAh
vj7n7/U9eoI71drTf37Vv29UfTTuqp6e1t9T/l5faTo+/ymh31+3+NmYSN+vU05cJC3QC2lB5X5s
/4ex81pyG9nW9Kt09PXgHHgzcXpHDL0psnyVSjeIaqkEbxP+6edDUi2qtXt2zA0CaUmAIJBY6zdW
jCVoGZ74mynrRhniR0QMomWtWc3nLFXOulX2ATni+8n1w29VZr0D8PZee1t3sUBuoM32TkpUxauO
Sl4YR0fv3Q0vrx3//0wnL250n3q/+2QVSLmE1hr2AD/QlEz3uVPab4OtF8sg6KcHT4uKjWdnyO1k
ojuA7ne3uDb7t9iaipVRJeoLiMIYwaTwrlKTh3zS9bNRZggtGHZPaoJcYJuE1ZkLh0RRUCTnhFen
rYHWwilJzHTbVqikpDkJrizpx1NiGc3WyEEV5CbJ/9bUspPWjvoWZZvgpHm6veWP4twkCUSAghsu
/7JDDuhkW0Lt3xlWHN6zGmFJpzn2lyA9oCthf214D1+IJhgfZNfImhSiMn91HTrxS1cDmvODisf3
tmss7r5t8gh6Kr7B+2zb+2iborZMOEPWEfDcdlXZh+seu9BVWatk/fz+PtMFzsqxP631aOrv5QZ7
WWdpICexkUVt7qd1MHEDo7S2Jbc2jLtjYtmo+gR7PaqGy7gwJqjs6n59IAn+dcLND6EqIv1g/e+a
0kP2Bp4Sb4PursBFBYxlDxkYXsK9garwCtDOsJZ1feH696zuweijuElOiH6yzumNVT8izyRLfehn
ZyTKdrIkJ4Kf5u1i3POAMzOH3Fim5WPczH/oWgeesyaVa+v79kc/8h8rHWm7W1lVem6OpFu9K2os
1Ic0bVaq3oOuIIDSbJTY5LfDDjJcw0aEj6lMCbEsXdw6PBYAAsyVxCaT5aUsqhoBPuK4l56yiHA+
oaZ5c51CNhRW0NzapNTRnHaRgenFreaP6k4G7nMl5UtwYf4/KgPLVneKRohfDpQd5UY2wEMlHTwP
nqYS+Hji2ftgfgGtwto4d8R/boOsAtaCauBnooaCJI9V3OklQhXWBB+naEk4Gk7+keuFdx8FEG+8
ini6rM8c7xG5D/XRm5e7VQUtRglb+ufFsShRhbJG3Kb9Ma/Wsr4NeSPq2/KVLI6DONGAvWpM6jKz
sJzVwl45CoeraSF3mxHn0nzokDK3lKOsquOEVlm+7Mraa3vnQVxLM+XbL/Wy+EudpbvaPquSde8S
Q8X3ajyG+vh9o6riPmo51skEL56FjvVJiyEfqGVSfiZp99UyS/tdcfKXRtOavWkb5tbV4nDtZQaq
H2jAv5iFRvoMhkeuu9xPAw1dpjqNXnG8xNSYGyaoDGUtjPHoorLlj7GxAhXO/S8fzmNVZR9jiahn
K/RPgSVUEKSFyxt7rxz6152udciKqqTuF2pvBDs/y3m1bqB2uXr2XnraG/7kygOC2cUx15EZjJwJ
QMLQbqqsTF87lSTaqKTaRoHC9dn2l0yQrdvXrg7Kg1bV6UaFILYv2iB7ccdxTzAyf9d6o4D15PvH
LOziB98MvsmPm3SXX7AailunyLqzH5BlGOYB8/cAQUlOKwYbmNuBuUVO8s8YSdKT3Bj50J4qswVe
a7lIHCi8pVcAJE+GHpnDQvaByznvAtOGA2cevxd/TCG7Z2X5mmVpsbtOnRrAgk2la9ZtBTVgGKY9
ui3eWZbyBAKa0yF7L4txDYoFeOq+d8XZISHY7AURENBharQsKqV+HTvyqnFuVm/ORN46GlLxXqTZ
KzCP/gsWzaeW9eiH6GwoWXmAg30xLQoXmsBC4UV+Dkd7AfyWbAAh4wbmTLfP4Ik38JRncbnCqVCY
07VyEWEtvZXFa0OSKhk+yOAsO8Ldt9GL0mEjbiBIfePaYeVtRAnEtx9ssQ+N9iBLciO7WHM/Waxm
dpHZB8TLGuc+GlRln7vwujJY6ryld4go6JCvVtHcLPvUiq8u05SYaG1Z9OGx+oVXeuVwGaJr6bLW
A+v20pnf6azhLGHVlnMPYYhJfnzGZXzvZzVXFp8hgBQch7LpN8sGHPZDkGT5gz+/ckRqDVbnR50r
2maVEAIDuoMkHMwV/a5WXfem0uP6Bi7LK+/E1pMKrQq9MfuuFA6SsjF4cocL8UY2Wqjar8CBlDu1
BCfYdEa5zR3wrmljBM+RXzjrskMcQY8HeFTQOzHP6aC6DZn9NKWgbLwiUD425Nf8j7xjSWrUjfWU
MdcagGxyM1hGuCrjFAIRSIFHopnrgbnuDMuwHqfaJ3Dq6LxhQrLj3RxRd8Ns4oVsdQwynWPj+Dek
5xEYjaL0XAq7Pjsg1kih19GflZMd6jy2XmqjdOBUBMiBTFn0WioEEOYOzt9HkksVBNXd8E/wIpeR
NnesZTkK/Y7cEhF3p0qf+hSGEgKe0X3s++hGaU1BiiR1tv1o68eYZwRwmKwlox0XN9zfmu2Yqc7Z
5PysnSQx7osU+7tIVZynYZYsQo93UVWmuxWtP42LbPZgaJ1RO5HqTAlcoro1V+Ug+E/lvLn0a2qz
wNtC+T5CtjTjiENyb/pYEEJuJ8e9BpHYPthGGz6WNpoVEUJva1mUGzqYjt0+sLKfWUAID107yDo6
aCbhQCIg/d73WhNn2i442nlan/qwz9ZJljYvehR/kT+1ZnyLrD78GnOtEkwfMbqYx7hIFR3NeUzq
EFOoY1O8TMacPuj9DzO/jMm9VFvobvZ9TGWDS0nS/AilyjtqzegdSXmS3+p1EhJVnAebhGdDjRs2
Tbls+nWXRbCxUtpokw5V1mJSYMLjw1V3ITh6VJ7xUR8DRBgWluqyzeeK66ZJIwyAQb0+TRBp1+2A
47qIBuOmyPVkHVmx8gpJ/rbnKvxqRd2dKXrjFd5CTlpc/FtXP2tv5dLVDIe70ou+d/1lVnNS8Vgv
qoQw4rte58az6tflU9D9VIi6d62z9UuL5v3U8uuY0iv7rah9QChT1eEsLtSBZyyMfxKiqrmWu4mG
IEA0b0ovRmHSvVXR7TrWyfy+JndzNGgVPFX/XivLKMPXh8kgZO2NyiG3giOUEXObkio+kJVXDrIe
4jvBU1mpZYOLLvLcm6Sfly9kr9bWWmsnOwhZK3flpnItcmVOGy9KlDO+95ctoxZ8br06PI7c5+8C
/hq7dCAwp2VVfufnWn4n91iFvjQkUw/X+sEPtJ1rkLiXQ//eF7Tp974N2r0LNA5aZIfd4CQ3FkKf
XEeZuXaqDO2SpoX7LXevfcRIuuPXPrLZVi3EWjqMZSJghsGTgvj7Mc8blfj0vKsrIL7kntyIgGcX
8KRwca3rdHesTtdyYk/JJs7QMZODoTii1PTLPIQrSdIIYXO7csmR/TQHCydnmY+DCr6mhKuFXF/n
RXcIGeR3gRrmd1U6OnDEfWPljXr2c8Ou6RDwu9aWhuGsyLQaKzlQbpBWzu/Erp57ygrRgw+zWXJs
4WlkOM28TqQbT5ghVAtZhMpUbIWB0pIs6iaUUQWu5o0sRna04gGpP5Wert8lmfkkq/sI7dbGxEMu
HvPxVWikenmFcPayVbHUW5w0p3uMss1HkU+Xqb3UbI993JboKTGIjMe4RleI99H5a2kpaoKFpRjn
Hl+lV93HmeTfv605f1uWYeGGTNLwev22csqEb5sJBJorWPpbqYSe8bjYNEUALnoWS7+oo8966tdi
JUKYaB4QGtkqG6Yh5c4uy6mav6Vamu9kacyqI7dKKD6ptvZi1rrQAqPoDm23YSWIZ68H4YxAmcJs
6SNUcC5YCmGd5FukH2rks2Tvy0DHCMFOV+7s6xHdWYqI7sCbBbxa9PcJ/hc3CMgfW2VwX1Wdjx+9
AdaR591VXfIs5urcg2dTJ6TTmzZxX4fGiJcE4qMb2drYMZ4YY/ISaKCnGxOLnaFX3Nca0tgmr+Nh
I0fpek84so3js6ek3ssU38iPdJVOvUHplQzg/FF+HJPIrXNlK4tjMr5N+M6iYSXKJxH4a/mRXkNu
TJtwvm67VH8xYY0lkXtqUoOMh6pCLsbI6oRTtnPqK4vcS6zZPrhQ83EcUxO5oR/NgwKG4TpkmqaR
mygS+xaPVsOCdRJ2j0HYdo8YLRE6TAGH+gFFJG8wkOnH92sPrfWf+9hIT7I/ridia3QQLWWxniec
s7jzXHJMX2fWEk0Rb+sZ1rZpx/p2yOHbswAAal8r/FtVRDJbww6+hvdt2BVf8XDKwAkGs9eACdt2
alyI/n38bNniT89Q8q+JrwN/satPhm5V6wZlwhuikfapnLQKDyTP+Rwr1Up2rVzyfHqvug9Tijfc
qEY8Say6f5hKr1vIz7MhKaadXb37JVBFpRpYjCmJdRSQKtdFZLuvAAdOsmsT62+dq8JB1G2NL0VE
Rx5D4ffV0uE96q9jSHiHuhxDkbGmksdQwxp6jvLqT+C73cavEnOTqsm0AxyQrXSEPZ5lsauTfKWH
qv5sNuJ76+QFxk9FNdGrHUmjbAPbmTyJocQvKj7pK3VU6zNg+H5faYnYIZuMjqgSpSsH3bxP49i9
AoE2v7niKFJl+mgqbhOIkMcQyhk9eX59FsQzixbBhd7I3/usCrfoZWXI36V9eUNkDsuoee+XYovI
MzbDZrPkPYDeVdWPsCOwgfabzD6nmrH2ByW6IW3kLlPirmtZX7k6WCCIzvmNYRXroumxjAhaRhhe
hPGLN7iXCfq94Zi4ammzvZ7jqDemCRZ0LlVxAIqnqMdLY1eH2rquOxQJ5gbZRbZ6nV4cSSCgoh+T
oEIJbJPWgXUyiW+e7Hkji2Ha28cJc0lZkvWyh5aRPyLp46BMncdQ3+exfYHHUWhlmxDXm6UUYIfp
+lwi9P8YBQAmhQbOQgqhO5N4tj03eSSdHl7qy9RZtpouPqO2Adu8+4raOM8w4C/3QWn6uwDpoK0b
pvlj0pPkaBS1+2r06hIB6PZdRbVphYyjdkY6FQe0No02Q6WIl1rVnoM66ZHUwShrzL1XK8ZDJdac
5KYtqx4PEGNEtX8M7njHgIydB/fQyvsbQ2/se2vemDq4Rau4H+PInhXF2hMQzCP8P7CWtZnUe31i
WXHt3woRbdSGVzZZJ4d1ISj8MWqzrSzKBjWqP5Cttw7Xbg5IKkcU2S3kTfs+rXxx63bK8toBZRmW
ZvH45TqNMJxq20yQ+uQg2dC20bBK0tCHcsFEsk5r8gGz6yjby2JX+PYmj0rQECreOF5gvbq80h17
DxCALIpxDNco1ag7WXSS4rkh3XUHmcp/hKG+EU1rvZZjAIHNe9CG2DyRukCCP1C/AcNSt3Fd8koj
6+QminJxA+cK2jJ91akwNv5Ul/umy9/AAkM993x9palu/NCPuXVn6n+2xBYgzmBXsUfGDMrr3FjU
RfKgmpG6UskOrWXdpcEv34xR146yhJSideflf8rusiayNHXPovXneeK0UEFFNMq6droOImkj3gI4
VJc5eLkArl1Nb5Bf3GXtkZmOSf1r8w0oQu/18Vry/UtJ3qsGVC6ubd3fSj/GyZvcj55yHDmn/lHv
yVXPN8AfPS+fN7fNgjv/MM4bAtCPQb8P+jE5wWxMTlbiP7TZ2O2QY0lO13q5d6mrBhJmPcgGul+r
85o7/UKWxdR9SQOA+fgznPzMKk5yT25ENaKpoqctBmJ/NfiaGg0/lU0n2hVqkB3iHh/KyzTXGTqh
jGstnrX75vnlRs7FoqBb/P7bf//rf74M/zv4KO6KdAyK/DfYincFelrij99t7fffykv1/usfvzug
Gz3bM13dUFVIpJZm0/7l/SHKA3pr/ytXm9CPh9L7osa6ZX8e/AG+wvzq1a3qqlGfLXDdzyMENPbl
yxpxMW+41e0EpjjQizd/XjKH8zI6mxfU0MyePEJ/h0SutXO963jAAK+VXeTGzSp3mdfgfauFEvUe
CxVMAtJNECfmuZ4s47LJJu1scms9kBvmXKOWZJ5B5ZdbRQvaxbWfbCDnhoFmESGZXEYERa18V+Vu
f7LybDjJPePH3twD5ZScZRy405BXk5Ova/smaov7MgJK65vjTyUvV/dW6I2b/3zmLe/XM++Yhm2b
rmcZrqMbrvv3Mx9ZIzi+IHK+1ti4nmw9K859q6Zn3C3mfdjbgvzGXFOtrRFnMmAbA9Ih8+Z7dVx7
yAZWwj8pJDdXmalaCN4M4t6LnBoJBeoG37aAk6pdCKvvr3LZ1l+qtG5xnwlfKuD6txHZ8BdVf0mT
pn02IE09JGC5Za3bNvFJ86EYymKqkVQZDAXx/HmMBfdgHaSihrzfWi9gLdLl5OTpUbbmRfLT/EP5
0/yKoe77toZo6Wu4nvp+g1iH6E5En//zifaMfzvRtqZynTumq0H5Ms2/n+jWzV0WrEH+QUSkRy+G
8yfPcJB5nFQLKQuIfajlyXN8be4LZFFFnh8u/ULRwhRGR/QQmlN9Q1gHPmzCBZfZY4tp5lzZuTN+
WO76vjnvOvr3XqVlf3QV664qKL09mlXGunOb6b1pFqMgHj5hELNRM73dt5npPlm+difbM95yiJjr
JUxO3z7XyBsvRedO775IngZizE/cA36ZMAV+8KB6BkDD5ZCiWzpZw13nOOFN25cnWUIkcLz7Xt/d
4fOMAl9X5v6iM1B+BOZirHzz2oWhjZlfhuqKWa8m1ie7IgblESIdgoR9NDyofvU0DpqGwVtHLMlt
5mMJlE+Osx5bS31TUf/fARayL0V7jM45HNZHw8UkKCqsDMNURv/TrPPw2kALQV4a//2325+Qt8Mv
RTnWURA2vxT/tf0ozu/Zh/ifedSPXn8f86/ze4d713/ssnr8P0+/fSvq306Pm6dfe/5tbr7B92+4
em/e/1ZY503UjPftRz0+fIg2bf66lc89/38bf/uQszyN5ccfv7+joUWoFYPW6Evz+/em+dbPHd+w
fvonzZ/wvXk+H3/8fv7o3r++/8OQj3fR/PE77qnmf6mGYTu2ZjqmrXr8r/qPS5Ou/v5bjuhZ+Mfv
pv5fquoaPGRMy1VVx+UJJODn0GRYNFk2ta6pkwji4fPX8X5/dF1+rH9+lGmW6fztn26pAMUcx9Z1
zzA8m7vnLw+zsAF7kNelcQqhpsRdba2dmsAdPLpuwcsmmiEKKhhxpi7K8L1t8SxuktC6qSvUHSa9
fvYx41sA4B02tuJv81k/DFgI3nfEM2wNr/m6gqeio3ujaMO7Fnab0O/Fum0FgpAmsjaqKPadMu1S
nNE2xeA8IyE+ErMgVeIRrPMFXiOae2BVLk7daC/0wnJWrPVGhDpQRF6o00EYISD0uHk0WpYh0MOe
XCPQtlXrNxsYL8FyDmetYxjuKmt9ZBqtYqO1g3hpgvrJMtqXGgGsV8PrN2TQzh6wtL3X9mhudf2w
RPAZhXGzuuXG5OPKCiUJPZ4vjsJzxPdhTIEG1Y6+bh5SlUWF4iLARWp05YHEPbY2UjNqnEIlATOE
p9sKYc5X3rNIEExHDzEvJCDKNwxu7iJ1PE1lGK56BPmw0+gPboildlQjFIFIw33Sv1m4oS24JMQa
4R30IiftwQs6yHzzCDuATuTa3rTUXTDFjgUq0Q5TaF2C2F4zILwBg7Jb+skdhgElXO9MrI2N1kdb
LUuBnlcmJ7v81rbaoS5UyL0Nghhojm4mI5/V77/aSsmNFFpOGhr2sUfgFcOupa2BERbWLUiubJ0n
twj8Qvoidoj+b48UUv82WFlFcjpYB3FE0BDFk6gdnFUMwHlVY4GwiPJU7CcfXCc6+qCSawwpHF4K
LcSxwl43l4TkvGWhNsC/m00ukrXeuB3uYVm8jZwA/w8eVqt4QqSsU7S7su6TkzEiCu+iO2TDbgQU
nhjrNPCImKCjfBfEWEuk6DOu5nNTTDHsIB/XXmRwMO0sN2nf8T9wxxZdjTwpV46epndlpR59q2hu
nEdXTwJ08osMfaRvVk2kEmWEP/PITLaggMiwx54Nazbs4Waor5AEybbCu+f0+MdJ9Yo9PlwFCtU4
/XSdcTaEWPYZxq8GpJ9iIl8AeJMsDkzE2kqOA3zd1PGMY2zE2TL3iUBpZj6Cyg+ePbuHlQa59+w1
uHf7mXrWw0FsQ6FnoHGH7lTzK/ZR623DSAc9qyTDyq6MdKca6d7uLRjiAtIW3xpmDUIfQZ9a67ED
4oXl8GsRxeLGLQp0cIwnIw3bt6rNH9Mgf1ZVpVshAGPtSByI1TQcwR8Gx1pTSgRXawddNLQsR62f
XuwI/CPCTsq7YsDB7kE1pKon1qXGPcT1O9Q1lX1iGuq5jtoecVTF2bhR9oo8eHHKdFRuywLhUMfB
qS/1Q+PsZigxmjqQPm5XOXwIo14HwaTwuNROjeq2H1VbFjeO6t9MLgIKwMusWXcgPAqo9EC3Camo
SoNigOKq29AvsMQDq8ZTGYgLfu3gjpPq4LuNsbBH5A8nBXtAH1Xwne1E/j4qzRQlAICuKBi4y6AW
3cpqlG5tCaGvCLS1aDOH+sqvEc5RuqFbqJqlbUGJ+3jP92iH+z65BzN+arOChLhrLxHgwTg4s91D
oSpbEYjpjuNsRoMzAYgCzxSdDHic3fCSb182aYzBsOXvBfjaimzhVrHhDWt909x6xvCBNrf1mATg
J7O4wSdp7I4tGUryzuWhUu3P+HYCsQiyI/d+iJSmD4sJ9PxKyzOBQCYbVv/i0IaiR67vR1nugflC
ddt3Udi+tBMZhIY0l2X7tXjpKSsJ5zKTbPppVzYNFphSMWh3cgrZRdb/MiOKe6g0JwiMvusu0uKt
hrC0h2PuLDWDHctlVynYlWW5JzvJzXVM4nBFIDZBR1eQIia/+Nd01zHXOjlaNjhoo8Kyt/wl9sDt
tJSV//wNFPm9ZIfLx8lZftq9DJOfctk1sLjm7w4xcD6YX6eWZTnHPx7rZYpfjlOOGWq/WA4OzuHX
ea/9RN09jlYAX/Z6HuWwywHKjtePvp6TX7vLjj8dnRzz0ze9fuJl5E/Ty0mdQBAavH7Dsuz0lQXV
HBdghTMtx8uNiVmsinTSjx9cDpJN1y9aeua+BHK55Rb4Flidfhlw6TWY9iLxEcNuDPJBSZNPfIhv
nWLoJssCTvfSDSOgPQPQ09lHDLZncYjLVCAKkLtcLrL22tQQutjaPjCOufe1Xu5Z82A5w7X1MosI
aub6aUYoLYu4NMRhqPDcwlQBoAtOAJ2LPLjcVUD/fy+PEdJ2M8qWsPqPytxPun1SvF6GyAY5Dh9N
bTOo/a2fRB73AcWu5je0QlujsM+tH8f61PWOwFHKA29WSJDPexCGkf9tDQG3Io1B9h2SYjpHHloz
178oBGluBaV+1htd5x9JJNibeFwl/GasgfO9K7ylEN2HIz64k5uLPB8/k6eFP6s5+AxM8wavlu8b
u0Uw/p+K135yGL8GBMwuX5aO02KtjQeaEM7eLNEIUAdsyL16Q4wgQ5ViClFCNvo3P7MfUSDyVziA
13xj7h14LM5CgXykLFZ468KCytGp2RoscQ4uHImDisrdwXNisSTOg0wDeNmD3Ih5zy2SIFtkWReg
oQG1ChEUOqfdQZ33ZLHEyHjbucVegQdzlJu+SLxlgJTcskCLpkAh2M1JHKBAwtLNRcsIJXq5cSaD
HIvvoKiHocPwY4NQ67dSwwSgLMqiWHiIWGztwb6rexEdRwM9olEZIG6V7spOfWWH4DAauhPOybzz
T8tcwWgQoHqC/A1LRxJy9arSNePgOMI4KIECX7iP1VVoIPwf1zqqDT2YCrur3rTSPtWsSHiccd7i
4SHTCP2EZZjqayOBEWVXEPf60Pb3Kno7sBsPnhJCVDGPjtnDpNZcln6z3n48C+nLvR5Gb20YxQ6m
AVL7OqiuVFOLdc57yyELWp0nlvJ9D0oJi6zCOnWl0R3kb8CVXTW7AITxkgUAUoPz+XfmTd+ASazS
B3fiT6jytn4AB4QoPynPnQq6ciu/wwjT+ZA4Vpgu+nlXlsEpsTRgmdfOBhcYruUHq/JRVdewaAFY
ZAQgrfC/8LIh+2kTjDAwl0Zmnnslh01lmRCOlPn6tkY3mpaqThg1Dr2lOV971wtQ7v1SNzYoSIfD
nBSe74aegwCDEmxQMuG6NjqMBPT5kH4qowEYrXk/i9Aimm8u9nzcl8OZT3Yqz/i8AQECdh9YMKpi
XFjy8OQFl4FpThaX32FuwfTZDB11r85mC/KA5d51I+uaRNHBfRqf/Nm7AUtJTsl8zDC68AVxf1QS
iuwWXSOqlfzXyUtI7l038hzIIk8TlquxubM8ns6krcpDUHHXl5trcUzVtz4IEJ4f1bsGV8VpieVH
ebjsGuaAfKJrmXPKpMJGFVmVWF7V8+aXIkybDR4T/raprJqbWf/zZlRCljtzXaDj0M5lcXB7Y0gX
Sa9/NOpYr3PDbw5yE4aiXA8+vxfmMP7ORJciEO23kngsGWiuJ3n+UKn9vifrrsUmzQ9Cr7W9b5n2
trXsTZfkXEaToSMR5dRHu7X1xVBC7Yt7HSvNwNLEduSZJw/I5C8N7EWserUTi1zwEoikHa48OmxH
/llgeghIbWJiUnBQbmFugtvuHPsQjSaCYqPerpJQTY8DSPggip/6vonwaCnTtVabNbyr2XQmcYNp
6c83dFe3d/J4Ln8FWBZdjp5hiqDGqq+C4NgiC47Cn7KTV0djZMlmCFFrn31mLr/0vHe9GJzKiA/m
Yz7ksyYC5Phhfjcy03ewnQYeKbl1dOaNwsugUjXgxgsccxr5VPP66AAkD9kiD6p35e4iNdyQG31p
S0/ZoJoMuTSFwFd1YZ0tsMO8iVqkfaawj4+E69qtI8r7KlHqpTk5MLmjVEGywURVE8ojsp04Eiju
bOvhFCgITXqywwxtp5Vib8R6ywtBj/DpfLNoTG5lpq/CFZJlzUf71Et41Hp26x/yXO2WpuZiruyy
bFbnBTaOZ/WBsDdvqq3yYsQQg/XunEItXjvCu3Nxg4GKUz/1NurnsG0vs5sF1Wniu2Tp+NyeXNiy
Um+y3FkFzgyfwUlXaxpWOnYB7EQNsCjl6S56zHhCrVAw49BuSk1Vp6Wsk61THKKgJ5qnsOVeM03B
sw+TA4PboDgK88/JVMaDLgLtmCHSRvryMIABPkRV9ww+RIdTSViUUF2MrP0k1vKL5W4stm2i3xRe
cVsTF1irk8Mq/FuIYPUxhCaqiWAEzg6uK+j1TQcYF/He2TuQO6Xc5MrsdiHUDxNWCvRa5OOE+uj6
FeSqAx6cDRo7bOReOyYNjklac7DN1t473a3jDvE6DsN2iWNduc5rwvOXDvx794n9Dsyg3aALPpve
+auuidyd6ov+cmwhmjFLdcDYBFwNp2/edBlOsB1BlhVeVx4qSK/FWL8EGJTysj3huOBonB47eWlC
O12PiY8inRONp7jJXbxfnaXb8HSQZycb5/uuGenYKSIiusz62fBntrmRe66L6hnP5L8qvblFEeMx
U9RwK+v1+S4r964b2c2+jpVlOWsS5eG21PgB5zl/6id3VXJVa8u2v13Gyros7vdRrpLWtL4katau
izStYIRCGjVHU1kJK37Ms2Qi4q0lD2PtT7u4fyDdgr+QniO76MwhNGSJDX+WMUb/AqjQn0GfvUzl
qK/JOrsr3DtszNU6BNMmKG2DXb6CddtmrrYmZIGGXdhCPZtlXiuj8/FRHo490kVf/EGgQl96nwu0
AZEYI6bkd5WzNAUcGwKp9VpRk+HQd5PyMOnhFw0krGuYn4WBrEwT9P4t4rn1ydcUDRfQaHwHx3uD
SZf9rBP72hFiajdQBLrPiXKU7b2R9mtb61PQPrX/iMEHBhATIquhCBFP8Z05Z4HsKyhzGXJ5D/Xi
IQcOfhOkiIWXApPpZtbAn+Mx70Ilj90m78JL0k072UhUBU7+DB/4LGflrHGpR5Z58qICvuZMEJAN
2Ji8hTEygj1U8QOKFsk6GxG4V1GKvyvgxEeDN71V2uBsctAGO9Rlppe+DLGP4SDHpkcrQ0TGTSkq
7Y63n1mXYb7T2IigQd6GCKnW/j36oNoRQ25M4+ZvOxFTmDw7+ZQpkM6dodG2+HWHnywI1/Jb4WMw
rMIY2DPsNBd4nQs9UJ4dcg2LqImMuy4YtZvcGIPLlKNjQs+09Jcxj5tdMcIhS0TTv2VIUsuRYeHi
dioM4yAsJ3lsu+GzrFdTxJ8gYpNdHTPjNNlNvzTnj9LC4uxiDPtMZLDYi6GGaK/YwbvVX35gEzra
OqqFve96tX1CtepBTtiX5FQ6y23O4VjaOI+74eUHtFA211UM4ashSdeibZMDzLLh8gOqiJmEev8Z
h9MGKRbD3+mqYz2jincjZ51m4y15ibWznJW87OS5NCv1C9Fo/cFUx+gYuijWy6+PI9tstVO8YL+x
1DKcgMaqNPehA2coDgiweqORf8lb84Dqhv46oCNEAh1uUBDXw31AQvPSow3yPc4y8SclMuONCVH0
UHJDuhdodPAfzIov0WBuEQ0YP7VR7q1Do5pYvxEd1Qp75xlcaPKTsrHdDJgNvrHa0qFXGu5B83xx
NzYuoc15Hisq1nGvdG+pRSRMcayM9UMe3tV1gDnZ3CPICiCgnf8mPKdcJyWm4bwYaLeEibHTmY+n
HsRSQPz6HIw6Pzc+bXhcZdWtivzGZQ7bgT3UWO7nqXK81VBqcPUwgD/jPgQZa/6UFoJjN03i3RUW
4pap2SBuGalny0c6Un7KwD3Ai933tMCgKh8U4wYEbHl2BCwsOYU30/6N9EZ2UMtWrBxSRacGtZUT
jwj/0svpF2U8On92Lbr3nu2IU0JykkuQlFvfifRL+v0LFRq6KGZvnAyzL04pn7VK6l77k7jm5ftU
4EGgF4VnX6n9/0vdeS23jibZ+okwAW9u4Qg6kRJFUdINQm7DexDu6eeDqk5X9zk3M5cnolu1JVEk
8OM3mStXrnVIkv7uosqUfxbC/vd6pKVWViGK/qEeWhFtgljEkyGXPwb19vsCOoehG4gNxX5prg9q
hzpgH+FFT1PZKh4OTC3U7TchOVDk2ItPRhTTvBEuHb4H5fC0mAKGIujHoKBjobuOsXujoOOXJ7xH
w/zcl1wj6mmJ8CL00dNf72bRPGBW2kso5HjrKXq2R4BafWAyWcx1M/wweVi/L80ULFyKe9I80Yg6
BFUW5oFSIUZb6RQ0fl9Cv6ZTAs5+qMZIc2XWtA+ypI77TOsUTx7q5ibmzfn3paye57vY9i9AK5nf
sySQDzVjWhot7H3EsvtU8K1R1ztWSGptvdeFR2me5YDgCVcpXUkvRgQkXRLlfxfMStEaBIiNaumi
gCV00UNsTOq+j2j9T9A+uKkL4lfr8NB3+zKIbfKiouHtT9Ek7eSkhHjZCSICOfUaGd1+X7ncQxUP
CUl6RFvJCugGyLx+aPfTvblfRvqT/hpvVPm9SrXmdyGtO3dApJmO+Cg+THeRGlmIEPpyXw1o16dX
W68iYuhXI4bkuFCg32UQVE6SIcDXArb5kobj7wA1ZHIIuS3t49CN2TaJh3nTZ5F2SQYErH5fEuIs
aVKueg9F9mpTtsajIWNAhaRN6WlJ179KhbT/fSlI3UcSl5yTBbKKRpgXG0mYqi0N3+ajvqAxGNeK
+nUvWg9xPOEtuyshQpTojpWaFD9oKVZHBJH9Z2E+zvdC+5qEnEMRm92TUojyrsZdyQ+r4X5r6Qv+
fa+4F/8IaZQ+U18wNt10nwJkvgWm7b3ibOM9UJAPpjmUXi1tGbxFj6d9Ct8OLYdKBEXken6//H57
jyx0bUUmk7RuTb9/tv797yuUaPe/r4//D0rf/6MS+v9v9XFJNUUoOf8iU/0/9fFtjtR7lXT/XiH/
+4/+rpCbxn+plk5LgGkhxk6x/e/yuCX9F7VqCt8W8qaWhAfOv1fL+RU/hwYBX0VcS9z/p1qu/xc7
r2HyJyxN3lH531TLNVP6T16MBhtGNhRLg/elGppiWGs1/d+oX/QZqClNEPFOvV87tP63czgg699R
Fn+dsY1yhkLFoA7RWdx3WgJWkWKtyebpq1nyrU/1n6XphUCLWxwy54SyFWXuMbHOczcU4I2waO/Q
WwasGuZaRRxT7ka7SJCXhHDPaQfhyJlM6StSRuMyNdqB0hTayJqxPI3dQuhbqNSOJbqFtDtA2CST
HDT5Ks+doorXzmi9Lv3gK7QF2FiUVXWzHfH9AV5CIzUT16QIPan0Zs2WjLdMhFVZDgUdGKvxYNJ+
CEDddBMnEa4Smnbo0px+1mjZi8rWKEuZLTGgkwpbKB3vsVHfCas2/FyW7VkuSgd3COtgGMu2CHva
Y8Y8dlIFI4ZoGndjfpcPvdgpZ5Kj8AF/CroRBmR0VuvlKEGB10rbmzjhAYJLVG6XCjrRSo1pEkTR
ZBsj4b4YVHy7sHn4/dLr8tZsmrV5o+UaGI1cHv0ZiDrICouSm5AqXpEqwsYsWwk8TnhSLS19gIhD
cxSygZo07uu2BVGGrd5IKINCBqw8o446W7XK2gYOHryaZtS5XKQgU+cfdrAtJKLRyzvBpyOy2ujV
hDJLPzu5vCCxnk3nNh8MPAAEZxoqFF4GQXG6VMXsEFsPRCmt3eJ2YRJ5razSR1l3zwVV0kyYSlrl
xgk+QJrjaVeuKr5VuFusk8kh1NISBpPi7hVVnniqhhArvcM23sMmT1CgITwtbkkcnUwkSpEPAS8X
jFcxlPbZ2KmPyIfiWaz2+H5ViFDqMtUROjrfQy0eUXhA+f6e1/vEwteiqaCCFEl6B5GDHaHrNbjS
LBD9gHb1ii67JV3H/ZSg5nfvi0MJ8eCvL9waArb5ZUhyxInwd+laKrtRfUKP8y0MUTucwsLRZLrn
BXOmoy+sA2iPSWAmguLR7B/bpXyHwYlWg210Io0wKPbRGIZ+ctYcI1F6QsvNkbHlQ5OP+gJdz2hP
KH4XKZIn044D03t8hrsXPRRNsRUylJJypTI/M1ys9TI9FLXePc0d/kKxha8IZAUCiC3kivRHN+Mj
2m2fKlqZ0D7I64VyGE5NK52FRrLsqpxmdxHR/KMMj2umnoRQih+QYrF2JRJ8YBupN0EHAf6Uvswi
KlyBgJSusvBYTXmA+GjrGnTxuiCbBSrrhwW9fhpPaXuH7pcP27pArpYTPEMUGEsU1Kn8bNa1gynh
31Ogcu400FrmKMNgpXBGC/QbV9Rlkb+0NnuGXST4FlLi3kKgiNCSeUsHEyIJbuVOTDOIiWWqrTZA
GKlU2mqJD9NcV2dxTH1URRGdqgjrqgzCMpJndjQbxgZFLMB6r5kR50wKP5wQtUB2xDawhopRCnTr
ebzicEM239bgZh23qCctuvujq8sKtApp/JSV6gXNLImO9z7QGglwXq3WoBAfk3hqOrTz2welQDAJ
jY8aRw5NLZ0x00ebHszCic3PNn6DazX5Pzqu784of5dCQSM4/Ihz35foFq8+TV3zOptL6uXmgHPi
ktEkq9IfHlbxZGNXo/rxHZHdMl7LYfmfJhovjY4Snor4RkOBpUFe3wynXQLDaE9wmm7vSvyZT7Rl
xGr2iZroNqop9Mv9+Kct48TF6uirz1HVrSGSsvNOVMqTyFUUZEaGBlmLJSk3dwuIuyzogatC+uFj
CYPS8ELvyx9YIfyVOq9GoMBgS9Wey2XZCGNzzq3n2ITqE2vLzVKxiKkRvp9bOWiYbzNypXrdXZO8
eS8n+r3yEKtXHRVXXQBqqheYKFTV36FYJYhoYhSJ44ujDHjTDKQwHtoj6FVGTjKVoCfxggcoajAL
lpGwbO5t/V3+xCOaazFed/IsPui9xkKeoKYUJi4S0zYu5BhNZGWTxhqigDm5h1yL0cYQUQujs5+O
ufw9z0Ms4aL5u07ElQrzNteYajaD8orKD35YTXKbROkBqA7q12stjpnXtJHsduq8aieJdMEkBp4i
aGMmVbpH9h5KbLTgXypihaZ0y4Ws5g/mMHQ9pI4SooUiiaotyAJGl3+qJa6cHvX7ABuF6mR1keHp
OdbsY2zYlfkq53qKGULEEFeaBVRdwVqPsTCyHrBbMHGLSoYT/R/eQFS+mCqJS4qAQM9n2T2G73I2
oM9qftB8fhwkAFIJNymXveUqtB2MfE7WMO1/VK3dm20qPCiG4E9WdIo0/N+nxauRQUTlSgv3MbS4
sWwjFyZg6OeDuF+Ent+xPuqsoNQ7c5HJn6TTPlToqPglqteGQqyTVZ1X0Jez7YqhdaxXnAeeaGlW
6bUyiC5mikJCcmHrob+ZZhe9ydyRc6PPp31pLdfZqGSCh9nD7/BkjeYHcfOLTkEuVNQfkxPIl3N0
PjQg6ILcQ57fmlERyNrm1hWghec6eUanSO+EEdX2nmKql/LM4JrC1jFQkzYwvQgH+LkFhQKRrhkL
iiJRRnYwFHHaJpKJvt+6h4/3+QrCIVFIcFDg+2apLlshxvLMUnFy4BHP6DzY+P1srHYsg6mrIJcJ
e81KC8yjyx+Aui0mviDzCUJloS6+dqH2JMIIRppDpdX8MWwU3V1oXUdDVEPTmCgq6rSYqsXaRa4b
ByzV8XhrHSk+0Rm24oViyLnB1pVKP/eCo7TWJRuCmiLFXp3EbDz428ZN8Slb+amnjUVsEQbtNdw5
X6aBdt4Ek0VD9jSVKXs3n8Ms6GPtOuSz7t2xky11AyIlTq4iYBLxByrpRwoedD60H1RnqClNZ7pU
n6QmOlJT/5YbHYENAPle2pkz2o9afZNmU/F0ppjY0DjTCAGz0a/FJd4MojJsFuL0fVKan+X9Tx93
d0TmZJQrRmoiAJRfU7ibsy8FL/kYZXtXiozXrgyPXaR964Ysw5A3flZlhXEQjj2d/1CTcBTGQOAt
Ncn+FJERQ+2oRuc6GDUhcmazPM/Y4+FUY7wnOMVBDEJYHXm/CNlbFARx+GCUKsew5FOsUIog9GPC
OvLwuVi5v+jLo9FGn/iMXbH72plrXCk2yq78VpXorKGcjLlF4TdxcpqAG7mn1o8MDtIU+qCEennF
Dl4JyMMKsZ8Ur0KdnZcFX/Ay9ATklOiWkhqvDDvscsdlD/PkAt2som4mXgFVgNMKtpapEJ9ptNxC
2dpmY4r7Go3KBU0BBKc0iE4mFiKGHEwIDXHJGg1RvbWRrBSPbAsWbZNh3QNJEJX/Sie+NbFGKHG7
CWPplrf4H4QDQDcayBhCbHpVfrcylF0i4RM45UmT4FWUEkJvY0E5bdEwGFe3Q00DW1eZwZJd5AwY
R9G1ZwkLFGdMe9whuqPcpdIG0YLEH/Q2KNVy22ZsdGqCJxltsbaucA4WdTp6HWgqNmTRhikD9Iti
Lh0oMFB++SJxM2L59/tPzYRaqk4Uhn7ZJWYkUIL8/c3v90nTxK55z2EYrCW5f34hM/ZY0Pzrh//8
5p+fGTJggDQnwe9b/fPzf/v43x/+Xtj/9ZosS/eKTL0gu9MIi/Y0n84J2/39T/b97u/r/P1Vo63d
/ghQ5V2406r7pTKyGnVO7vj3i2SJf//rn5/pa6Xxn2/vrRLDTUDXf6Us382P4vczfl+l/udL//qZ
uhOJU0mTqdR1a4UQN6FqtxR3YKokjF3tt2D4+8Pf1/x+0VpICZOOQ0OnP1c426Mh8x9//8+3ePfS
bNQbOBIiKIwiy79eCJ6LDjEjBOAPk2Qt58dA2VD7IJz8/swYJiS50HBxsinB5mPuHnHJa2BlrQW4
mDoijKP1n3chOpc93q33TTMipXrsVODV/aJRQNmn6dX0cKQlKMWooLd3iNFOb+OjcgHyOlWopDvD
nsgFW+wrttWhU9+WGxEpVOfqq7RJHdkt3GWXPEsNKF5xMQ86vn06hA6bxWMnP+nJekBIf7ndj1Nt
PObP5lmZFvuLrnK58tsZvXu7cNBzx9q8duvRv/+wfslVqB2hd1e8t72T7GnDEODXfqARLRaeWGxo
8Jd2PfgSGstfpeZkQJYzxEhIrrR4OUiPxhwtrvLZHSHUAVRvlBtbCe5xPo1rWBrY4Uv9nO3BWAF8
sbbFN42au3CB1HXnSDvmG4oD0rOqUnbdTBL8aE83h4cics75yTxTL0xQQqST2xch/EYks/EJUdOn
qPerJ0hCbX7gq3YoV7MK9CNl+XV1rEJ01aQjWDjyFVFYU7C7H3w0F/3um7zNMG3Je6jtb4pNLlK8
Dyyk57B4cDiSyzbbrfK/JglmoMg0DBPWoYiCoTsyws8hJern6SkVr8LHuYPQH7oLaiGOss8vxTsb
dH7GdzeonPxSXppH2qVszUcPm9QsCnDuIci1UY/9sPxXwzrN0JEiJ5wRbgh3uU9jlaXvevycEHjK
ZB/DmQErWHQ768JNPyAWBK03v6qn2vsiMY0OFi4t7vyK6rTwDuviQBVQe7xNjnzKbRxUsNHZoUVL
7qK4pIc2FjPnBoW9wHTPEEn4MdYI69cqdQUHrvu3ucUNyO0D9S18NrfY8230c3LUt/p3+cl/R+Za
e9O3+Wdyhe8UfgtUh28qTDh0dc+RR++CTfjFACgB0qXFe4xBHHIitu7+iOfyBup+5lTE7EPfCh5y
/ySjbvIevn1ZV/MM5RrCMD403qSiXw1fxs1kW9bOgEgYoRg+ZYLc3qh3GxfKyKuuzU/2jrUYtneu
4r5XD6fo6VWzJ8ltcwfk3ZaQC0Moq3G1QJ8chHor5PrxH6AN1pkcivgb6Wmmn+CKNtLDj/L0lAxb
wfnpa6/9rLG0qNz0lHh4wVOqul+fU/euuVD7afugccFJHqd4k9NQ5BaspRILedgCjuVlA8kRsvGP
5Wn2+kN9Qo54CbLrSEFhn7DjbJY9fZyQl4+5O+Hj6m/p/QVMepfwGPv7pwAafrQrqDDQ2VU+IcIp
Sj4kELdjeKPdsrjNlfdNT0hm/BTYWG0wWwwSnLZHd3Lql+5AhiJbL+oGnAWsx1m+mGxfx/Qw+XBc
fBkdx4f7sT31F2RVwXNO5pGKjJO8JMGEL2ns/6jbNmgUO0fJuXeRP/qdKT+Zs7GcnBwVxw+3vX1h
ORTg9PIM5sP5jRdzl3IpBXV8d1bd7Cg8hK4q2BO+XmxBLGceJrNsL6ROtFsHs/vZSvx6vGZeFlp2
earLYxhtDTAOGJl7cad9oX89Odl2ecTWLQzuGAjpwdRsk4f4jBudhdvFcbKjd0CS1FluEHPs3M/e
Ey/bYc2T7MhzqkcCJkau2iBlPhSP/tjYxmdKlOKJxwVbuL1f6ZQL3eLhvarP8uP9T4nx+XxqBR9/
yCZAtVlHj8li1KAiNB/dQ/I0o6XM6nXH9l3+hvouSi9EukBZiJsmG/BJmhLoAGch1/pmWg5U0i31
Y/jWOrfsj03vq5Nr2e+LC8/E/JOIp1SxP6lB6tRNXOFBa/zsChvt1txdkwKzAAdQK7eLYYNE0RR4
woahAtl3i59q0+L5IDnK5/hTattF9u6jxxaWePhwHpks1YZR8aKdxmy6xq/3x3EzGCdGZ9k3Dpra
qt1+mi7FKXIjGUoGegWk8eY60+P5oA5v1VHiEaEX9pqhs6dtFptsvNixCiOnmmA2HVgjiSeWT0oA
p+WKHiB8TfPQQzN+SsFrJD+Gu4LHW+Sgd195E48eJw+X8Go9MS7KJ4clRyAMzX3uIsZij1hEvrfs
wxrfMgbNJkIc0sHG4nMmUoUDVbvAP2zQzvrsgWqqj2K32FMA10v8RuswY6Ic4ToF6jr36s4RUOTe
DOgJoEpFiJfKTwCX+fM7qh3VR/SYX9A1OT1xieJPe+GG15s+svVMdDjQqNjY29S06S/wx8hdHvpg
sP/6P63hyyc+KvvI87srEkEJnWAuOOsD/ntO+Fieq2t1jSKQkSAcMTqD84uaqDNn3qRv8i/xjnLS
z6KeMIBqNqnPFSAgbtFJ33hd5YgzRxLd87j1yvQ4XYsfTga2kdsd/XjMA0eux6lPzHOOt3DX2KIn
elHAtEq/zT9652uwQ1rOKGhfdsdaaTYcUD4nKTc42cWj9Fn6OOZlnvQp/0CyYTvPrS+jcCbZCcHn
8tFGh9fyF+2U7CDM2qXvw/jSuh1fd8j2uAX+F87qr2Q8pJHXQ6kKH5dt8qPddTTmaq8yHjB8gEX0
Ej/jALzOgYfsmcT7s7/ha7trfmIXY4top+yb99RtHDZP9ozGjtHs/TT2I3oYke3DnPvQd/WWZfAa
fYTvwh6h/D3WLC4AgOkMPkcsoufnpiMftxGJ/oj2CYEOCIgTGt7vxuSyObnQP9rYyV/OuNXaAHQo
5LcWypJoqF9N+uRs0Zm99SFCjON+U/d5nabNhjq4YNd7U7GTFAKO3fkTthPzNv/A32thr8Pn2u82
eKKw8s1zvRfYC0kaMC7PB8KhpXovieFUZCYIq4K5OKtDvlc5v4QMlpyrh4cBQyia0IrAuF8wIK3H
Swz0m8StLYrbiEerp1tN3aeJLz2hBev8bOiWEYK9K25o6TkIF0yb5tbHSgdFS8lfeOQKND/7/t6e
kLWyznVgeJvQB81yQ7+3YVPY45OCr7BdeePjdArHU9R8IhhSfDXCM/xAZ/pWyCZlBct6jOHFXYwV
SAIHIDpL93q3NBifvKQLDdEOc7kIzI8oxQgQEqEQ9MZHjiQE8V7t9nTjhMuzCm1S3FLv5bgCppqM
CxCnFlIctVUPbWOh/JKf29npdfi4vozHGW1YYN/HMLCGd9UFSYiZKWw76Jj55Sl1FzVQPtnbOE8I
pCUDL/sJNxf7zpMrHlFCQjeJcKW5YhzYTABjWwJVFt6JnSfG+HFHe5TTXGmvk5waLkLmEoISUNcD
m8dTp7raU6MfwONLDZ1BIkjva9nj/YM/q4kBe+ZK2gYxxQwoWb4qLG2OKw+vghzjoEcZh0unvSx1
UPvqj/oj1EHn6D8Q6k3CiLf6xDo3btTCt2JnD1sQE6SssRgB9AddsYsnCfvgkd5DD5C47VGgw9oC
BNqegKAjV5/ZK+As+Qm7GCseN0BHv0DLJ96Rx71GLQIkCCZKuZVZrTK6duoJSGXJj23iC09h+hBN
DsWKd+M1VF1TfUAPl+EbvgXJ/Ws82Pugst8zT+WaN5wJdbVltPOTQOKx79JtfSF0AX4U0QKiga9k
4BxlfZYey/+evWS7NPVZz3NuU3ji7H1Wx0CLDppJRKwf5x0S5nevXg5Vdp729F6h5WD5fbMr8n0s
/gjqAaejonTfE5GWLG8lXsgellGJndmc08srbQP3h/Y8X6vRgygpVk9D4zUZ5EoXUEW8dkkg9Pad
K9AJ0raKflS6yyy8hNObiQBrtG4uGAAV7z16dKl960GYCcFj3Acc+WnBBc+2fMPy88YjwJg30f1E
gLrsiw1kpFw7ATQauzungEiIgVwbSd0xXEePqVRd84uQPVPU2c14xoxb7ZN+ung8425NrxuuaSRh
tGnWrhQMddAWKLTvpjpQwuc89Ut2g8opEVFZwxeF3Qy9CyzUu+qztfCozvcG2ZZyvksnwhnOR5rZ
2OzGH/NnRNcMSHY1hPQtY4M/T3YHkqqeUTFgR/KxUW9CBytolaE5UaSNhk1qsLfhWo0AqV9muGsF
RrFvIhdvmun+hzxhZJ+9gIWosFlLW6aPVEFn1Bk1wG+3TF2x3uSZH1oe9rklbbqwuw23jDandfoF
1qmkGkbjJXKzhat91fFTui2NQPJ1aVenB/r61iCMc0RzqfTMj1Hj5/EBOLq0yFsPGQx+WEu4eT/h
EeZCZUyExtEhDhMj8j/ainuKmVcewPJJNIhelb7LMs7lJjsX2Wa+uxAhEf0Zsz18H0OFkYPYq4+9
DEe2JDvwVcZ31ICtz1pwCEeSH04lWXN+5BB+DpIDgXjWPJ3i10FFFHkkiJ3oEEJ64ofNBkcSkOBR
8TmmKR2L+UZNgpl4Wbhqfo90kxXotV3eWskr4u9QsIndnWJy0mqbTM9cNHsORBUFWj9YCEcRARN7
3ZI/ToI7PHM8cD7Z/Yl1Y+4UStj+CYNC4tcGPNwn7ugvRQB+5SA69YAK70d/eK+3lf1efyvBdPta
yMTeLMHpv2uVHdyWSEqTj4SNaT7yEG4GMQ1T9AVYoLPbM7lskByLx7TGowt/Kxy37OhDuKSRO110
BulDcYfTpHvpF2EX8u4cY8bhufZrwc0zNlQ8cj+HG3spTrePCXMPo0R7ajfdQGpENYkqMlEqX8tT
ccx23JDdX5C3BDzYtKO/Hryg7p+p4LPdkOllu/JU1sH4NH3fW4eQJlnbc8Ug0W0NMIJZ3XhF9z4x
K2svRL4fOwlyqGmhvOCyuzKgoBJ8N9q9uk3MQ0Y99xy7KFWtB8l0YW3xSWTum+bKNlY93jcsuIzr
ayLHZM86lBcWLysy96mVgxewp0/sQbZM+DQGsdNSBN9KB+hWzLL5J/Hq74Lz3yX6MEK3oI9sTWSd
5o94lR5Z7nwKfKHh3Lv37Dur7OIneSwejX21MdCVtvXj7/VEwyn9Er3lYKEHQIpIkF/XAR24WBOm
b4tBb4TPTWEFwtsVrol6IRACYfFaML1f0bx2rFv6Sk6OFctgawF+W8jmfGZeWHwZtXt/pFWJFc2t
+CZ7JrDqdGZq9ScyVelGeIl78psiuipwgX8StzxxY9OewEog4IM8JT4C7CIRLYOTUJBypC+AIwT7
iEUBq6no5yGJC0Lxpk+HBNts8q6/dbXPqqGxWhbs7EjQpFnPP8bgR558nUafpH1QPHwbzbdqI7nm
xqi2pBliRlvVqdVPSfFHsq0bH47KM0w3zO/oHoAWQnsvslsxdt7Pgg/9iRB+0Q79OTLs+9MINdKX
t2Eb20SzqnKuwkB808E+9PPqofPDBNqGG+5BxpraYcu6O/KyHdzsoz1gTl8/a/FG+ApRw1ScAuIC
1qa+dR4o4qgOprA2LpUHvfRvzZe2GQ/jc7wPb+115MAk6USaAE8X044fnah3Lq1xQyFLqpyPia4y
GzjRLny3gldMCOHi/Z3BjPSb1s4+wj/DpbIOFdOrDoC5suQyou+rwzC2K/05seBkgtrj5Po6fnCe
8THvaGkSC/Vvt/pPgVuKBt5EzqbSKddRVHWy9/zyjK8mZmmPRCP3d53jGu86eb8afhTYEAcwLoAZ
e+JY0IHuZ8Zr22HNYq6KcbT4o+w31hOx+b7wyDCpi7p3MEz5TX5LfR6kmD1ED/O4vctY6e0zKrrL
AaoIZi4EZNmmvBALFO/yvHk2qIYxUxsHBAQAA6SHfdpOQJ/9Fez4SdtN7udud5yzDT8V5T2ygQmC
9xQ0OuTOwJq99NBlWLgFhXGtQzwpzmikQ5enGdOADWOv0mSoEaI3j61t+8RTP8IHr+/7bOBWT1ZL
JJB/VhwEyFRhpFtDSt8XxkGcX0HoSvoejUNY+tryyf9AZCwoOOt/HhT06hW81eurZTxO3V5f41A9
OQ+2gr1V8Jw1tM9+5wXM7j2fcQfx34R/yhOz/gtsxFI3U9ANW9NAYsllQzuQ46/4CN2FAS47Ohsr
UgxV0D0Z4d7UeF52iJTVGzgdIXwJ5kHES7YEYFnvhNDZMtDYuDbXsAc+d/pbf+M/K+IWaDfrqSmf
MK9BuMHR3zB3J/F6YN73BCsbTMPJ3m4D289S0xnC6krxIvLN8gPBEBpnHLPkBnAXOLKj8jHA12Rt
LOaYXZ3wN/HbIPXpwko01xpfeLNPksvMYWJ0d0wpfgFdea+liMR6JJ834YFjqMLa3dFhnFD4IYiq
PTnCPpBQSs4eksxFkncK1gF554rokjHgG5PopmsWzYkIOwzRjcz0fnfA4sh2eyFXry8FWY2ePkyf
jBZqlOgKrOE+21W8zj42PeLS8O1+jb9IXYiLwXLZIBOfbckI5HRPYrH/yZGQeEvUCyEm3ioJNaGO
+uMnu9v0WtDFymt0TN73aLF2x3omUQbUYGk9ELXnCMQeZzw/ccLllL5JkT19ShSxHaUGmgklP9ts
Se3xz4MrgtCxO9xE6PpkYfsMI8v0WaRMmXlCcupMT3hgkJPGScEKVduihnMcryj975rGJq72WWTK
Z3+BS3YA8GhAawhAzTei+xxcWHJA/0mFCCkkMCtiBKyFkJglV4TV4RGMSEogpac7rCm7sLs/ueUT
UWW6A+Su7sbRw/Kk2RCWwIxI6VkEVfoZtRstETCtol26fRUuYKJsGZss3gEpcVk8ICxixp8IOOeP
yqHYzBsqEnjJE1aN6YYRhZiSkSJlO5Kk8G0ej8qtPGUeZ9sbwyamt5A4i/zbBKHJXOAuQfycbPMt
ec+iLVsDV1Ncp0/eiW1FI2EXbU748X7C1nJ61klqUfT3zeqgfOLxLbPBvceX8SGZ1hmYvaAAT2IT
HtPsZKClgRlUd2HXkhkZcouLEgyX4oVKsjYfGmd8iZmEvL6ODjWT+jOLHOsy7VnIgNUwwR7MIxAn
SJPJ4YMFayt7DAh7FwoqgD0k6ms6Andj9CzTTi1KShsxe9HaWzFvKLVRDCV/zZ55LcBOQ3CBsIvm
89x5GoNGccmbgIRIqxu4WGdY7/yDvxvvLgE6NHJIXe7IMLUb3soqtxHgqHajOmNuS+utEv70sGPm
cIXhkh1Y+6S/l5avRwGtFETOnbIvtJvA1s81C6Fbtps5CvJ2MyGqzORJ1sxj1Z+2iU1IrkZmZUnt
1+M5qI7Yn5aBtM2LBVS6XY72/EJgokYYbOMAF3D1XCvvzD8UifkMns7TbQBIm3VsuN8emcCVmRMw
HjVbyvTMb4vW6TQ6/zzQRP5NylVdxYlewedUyx3o8xTWK5Z3/F1P3wzqnTaZGYFMMjEGhoHuSc/x
VNgzrNwR91UT7gw8EVdQAi5Jol5PCYxfL9Br1nqOMZw5CxlxxksVAsYoFV1zWcOg2uZiDBNKA2AP
eXHNUwSifGd28p769Mi5R395Jb5y1zlgY5O9APvzDZcPst6v4YjGr2Rwa3ZKTj5SaqnmwF1vkxQF
BaG7yzPjXskG6WAicuShcs4zqjIXDaCBYTMrnoo31JYa60zahx3uirnVEjKHtDY6XCOPiF2BqRRq
7HCPQnfJXUqU7xbtJX76FWMm8jZUgYi/O7D9EXM4CQwNeZhsA1SJb+o6aU3aul6ZK3wL5Cpr63v/
9cl8gtVvuQSVtBqmG44Y1Mdd0pNasVsmKh7UgLEJuT/SnyTDm6neMvx8PAd/eZmXHcPK31MZXx8o
dqmNx73T58lj5HaY9IrHVbGI+A0v4XGMmwk/6mS9be5WnhwuLe9otluHgGuk/Yn7X2qXt+PO+SOu
l0mwPqQa2qZbwmyz1wdIDmoL8Vq+EefuEO5INmg+YDPiNpkO5t2dj+M7HzxcqBIIZEw+n8vt8L+l
u/CG9ATq2gOPB1w4I2tW1YuB7pMJkWXLki8UZK+3d6oCmmhjNs/Nwn/jIfJm68LAYpzFoLn3hmLd
s7HHzRL9aR4sC4TP4IU8du6Q26QJsnYHfYNtrBwgANws+Eo/NtAk1/oBNFCiX3dYl7Ij4b1bO0vo
I95AVCg96/ke8ETIABMuzHk+PIT1LEDl9GbjnPZOLrqVceZ+RqYS8WBgLAceA6+1lhVACSGmAD/L
65Raqa8g7oQ7zFVondfxB1EReKOMMlfB63gMqJPxGBYgBYMux2MMY1K58gexeBitA/U65gePEj+S
sNg00oZPouYe5wTcu1RgqVMEtPbjuvoM0j6uisteDhQ2WBY4evf3PZOsP9+fKJBGdCazFpFhe14F
DibG2ItXC0VYOhtKbJjXWn5Uuoi2i+WGq2Mda7FH5IhbUZd6Is4lBc1o5ZYuKJftxLo/Dv1bCk2s
w+I+3xYqdnToFPimbncyXU/4FPtzuakQASjQGvdgjGVYf2i+qN14xlzmED6z9ozuwrfc7srgqum3
D4jLQykwBrtFV2hg3lLmWgc22ltQdGQM06CEM3m3v8NvFx4IDqrVzEmzuarT9q8RZi8V+gBOJeOD
gDe5cNbi5OuZL9MWrht3Ngsej4S1yPho3YYFV65VJ6c9qy9geIzGf5N3HstxK9u2/SKcyASQMF2W
RRk6kRSlDkIiJXhvEsDX34Ha+x3ttyNu47VfB1FFSVQZpFtrzjG7ZVdlRxJMuQvRFLgmXvgdH1jZ
HeNiz1fHB0XX2op3aHVyBJ98sMxAPIcwtR6kyl3N606RiW8yqAgr3ISNxnpzMCC7OzIj9tTkPnl/
fK/cliF9O3utT+r87P9snkLeEwcnbsbkxAfLMY+XxPtfBUFAaxGyOruQYj7BZ+vZFH1kQnxz8bos
Z/779SYYKWVCL9t404bquQoPNlVOTmV3dC7MktCOg9tSUsN0BCjZbzYHZs8NIc+FiRboOXHeGYz+
Of5ApVo8r/erQSATaIRgdvZp+Z3TAzcZB1zOwDantkq/wCixp4uYwl1jfBVoPG/DzrP3zrh+0oTu
MpNR5SueWDPZWlgdUjiCe2iMBYkivBNFxW79wJ2tTUfK36i3mLMDcznyLjqMqKe2GFvD+TxaT0j6
mxfqbCg5fO8sjRJpFBWiJzcPDwyDdfzg7gJ3Y25r5HeP7XCqhgs/4KtumnPbcKjY+jTO0bDch298
osK8ouxKqdxDEop3FXOIeefD8FL4H8jL/bne19YT3yWFVkFDlLZnk2x6CvWIXox8z8gauj2CSyq5
zEAlZVLkXAXkFhc/gXdiHoaryOzPEb+5B6tCVdH3N2RiFONR2YeCpKVox/Rc2SduQ97FGB04QBts
1BmgoMM5lHznuNukgR/fY6RGCRoJBs+ux6AcHRlpKDLJt670D+MDxQrTmP2rORmYn7znotrB1lFs
b/x30LV1t0WDuN5JQ4CyHEIw0AtxBenV8fEsZyu6p7MXNeeRaJRyq8b3sX9Zu16UEuId3BCLEdqe
mKtMSk7g5pEmWxT2NvYPygg+bZpD3Ry5MfkquGVR/FOSKpPDfM8IJL+Em54fM0TK6JXFyCN+HkK7
QbzwmT9ial/3HHHQPRk/ee7FAb8qil8c3kId8K2xkpeC1f5Eli8GsWJe3wV/kyjz9amzxdfcIoyM
YQWw0wMNcFx30ox7A+3nNyoi/PduR4b7OnroOLFu5yynmwooLwKAeV4nkHXNhmlpBswkCJQXGAuw
rygGqSeGJeL0sHtrmOi7fT2eTH7VsgN+0fUf3PD0QEJymkqUPUx2gPp2cfo88YYQOzAqDCh4pImK
A8wBvCV3C152pohlOFvqGOkj1ndM73G0rclrpBGTk5J1thfIiBxTNkb5FLLjYmK5TUYM1vox/8Y9
w5DilTETLeP6ZfOXuJmZjJg5+IoicRB5wJfGzFMgWnE2rI/8NabL7geCECYo1jtDBfz14aA5N7Nf
zjcFmjXgQ/KBaWxIrq2Hzpi9Of7cDdsG/jP+V9Y+imU85TNkc8ZoIRnDzB7p4Cifsv3aZOBr5V8V
EcYcNONXX7LYYclJJ31X2nhFLfqZ636PX8UWJDswhcAFwd+BQDjNqA6P3P2R3oghYMxQT8utH89o
AmjJsBPj3bsfTPKP1EY5rHNeXZdvlCeUP1EW5Ru1ygz6DtVfgNKCYjKLc0uFKWRH3pK/K729N/kF
clIQLHc+ECGKbv+HI2M1/cSHuT432nJleign5dczwTbN0p2GtjFRCafskIg4Xbw8xSnUu9jsKTZZ
6bgtMpScsxbJoXbsp6SerJMcVkIJMEign4ioSrsIMKx9T3tsFEU/g/g2uKdEkwVCxzS6DUwtidOW
O6OFnxGCKDpFQwhRSpsmI0lbguBdJvHJp3DWAhw4zW32UCeOsZcL30in7VftaKzGYedirJiYuXob
TnL8QnYYB6kV9nOjH7mL+myL6IcOWWRqi9U5XorDABaVfU0UeWWQIZq+072f7zJXfoGPUO1v/KDb
Pw8dEH1h5j3cftRmVsEmR3y5/VlRZPNxonJTrrag0pz6E/E2/Uk3CR/ZMF4SsuVO2X8vZrQgxLw9
72MXhahZk2vdMHBbu4ZMRo7s3xerOygF/7XTc8N2Qzz/+Qupk354szPsrBIIx+3SjjPR9n+e3x6N
HbcfaYzBDYOU3ChPt4cgXxE0GlWdHspyORsEfjH1tCQ42BPeYNdljCTo/bd9aP/9aj0DRWjbZH2O
zI6Ht7fw1z9c/zXKTv7kzw/rLCTpkTNY31HraV2UkLf/+Xa5kaf+gk79gVApfM6+oJM4WbiVokI0
nCtZ6UCs/33R69N//ez2p7efmUN8tFInOViuvhQugZTlGDVIXZp6p1MOcnFkMAM0b60wSSZtYuKT
6W+YEUhOMRLGZTqozP3LkHrOTuVudSBk/VVTmVkQi8EqprydUhkop99dLlpOfuFPsNg5O4LmVIU+
OWqNojGyoGlLKaGl7oiAYMSYWxoIZSx4v7JejXTwkbZ5DdNhdjucTSSBzo3gs5sH786Y9WPdsyCP
QpHCCejNcmaORPl9O61uQs/OiDDyliMZJj+L7gvxiAUDX5YvglZIwnFdJIXeR16THpRZ0wihSGK3
zhNxDo+NmKsDUChqyTqEisv2hFSb5KBa4Gs+Bi2OBNTnKjAlcZ7uEpslDW/yc4eusqZqBfsnvNbk
+KkxEIm0aMK1zRYyHF1Dj7OWr8YjCS7UoWp7h60ci+HEJx3N+67s+207EB7aEmtMRB0n8uZzwvjP
/8c2iLxaMJ0001Mjo1vPIoT30N3QVYi3MuVUaNCVWfIaAgWI4Xocva0GbLXxhbWvNYqQAtrrpqiS
N0C5AXr6xNE0aFPOz5XrJoFc0CABdU48CoSOzkLaRMP3seJDaxttU3l9s3zODuXEbpPcA3ZS03Ys
cLRN3/EHDkgzRxT/1l1sxe/NHBocLEm3doeKYLcq/elTAVIyUzfQ/YaMY/xDJQ2YgWKVE9KPWqjt
CCKS0bSlEZamobwWjfnFXE9dWCECjxIiUi8ctC7KI/9h8jWjZjTcg4j1N7KZmdWNDFGg4V2GflL3
grXLHeJTCSKNjT1izzrOvrk9u1Ghfvqpry7RwAJXKIymdRJ9lQ4nQ3TMQ2CY83mIRxLFRVmefQtn
vhAtcjZVbXO5bu9lFe4iXeZX7GC60uMFUiaBJGb9tJC1HCQ0erGgLGfpqvfGtJASjMahHhKQdoBs
Gu+Qm1H0pEtgH44PkZESotr52vLOxVQGaVL1wVArOJR1dVZGe3VdpY9Z0393gHnttW7QqjB4N43h
Pg0yYd1L5mSbR16y3kSccxJ3pJrjfpb1ou8Wjbctte3PxmA7FxUW8G32IzD6y82K/9nZRVcGQyLO
kEhUoFHSpstcoFTSmPfS4VuWQO8ulp7QOMn6O9ufbuTqo24x9mH7uLfGzIS9upyiKmf3P4c/FJhz
TiL62o0R4MOXonH3oy39S1s3F/w0/RnfyjkP5W9r7jDQ1BTOWALoNSBI6tVZKSg8RjqaDNddX8jm
JJbn3sE823WteSoRR2DzC7zRRcVmzmuyRwrCOne6Ew6pYSNC9SmKqjgUlQPmM2claLtX3ZbfNahr
axzkgTDJ+/VOx6nri50ycvPixvNPL6uTrZnEOy/G8qaxqDTg06YVZOQfiXs/6qTG0uxgtSl9tB7t
opNzyjri92OyXULM3kCq4lW0iAzEbXDANsoNjIH9ljIrsTcj91TUIwuLG87bbIibDabhQApjCbRV
zk92HJOtq87cIsXPPDSvXol4va+mV1lwjgOgs3E0nTXdUTaM2292Nx1trzfOS4JMw1gNkvW0RHvL
615nkU8B4PpLw1dDyRH1N2Gjm3mwfinN+QbHlaYmwK5oDXWa6O/qKOUgRDj6g7Ktr60PKW6FsgZt
YrEnrChEtYRvpyUmLKfO0Ju14xRUckWvx3SRjT1GWGtbWdh0RON8mfG/nubI1ock9GPoyuQ/LGxk
nLy6DEltPQ1N+hJKv9kzGWeBmb46USXu+7C++NFinU36WU6WmC/9PNLUQYrVtYaEHfQdINrnNA/J
sdDJ7zkuSEay4lcoMlhOg8r7biTLePFr8mSaOT+kmI5xD4gf+SqRECH9LK9uL6Kuk0sm47fSGTnn
0cmYoURLYHr72hv13sjceCeL+o27dFM3Rn11ip7j+ajZN0No3yWdQRcQfIZttLt8Uc4OS+mvdAov
aWdayGkL4jtqtp2VTvpLzmk3z2i7NDZtIC+TznkIxxfyzbogwqFD42EtkeAdjohJviZZs7fd4nfn
SvwB8iPEpI4JVOugs5KVwWV+7Qnj2cW2mg56rJ194Y5Bo2aWWtskH1lzPHJbuIUif5OjhUajm58M
N6IpZhEzUnjAaVZ+d2z6/cWcYMM1TC2DPZp7LczhYtbFo9bLt6nqH9qio0aQTdZxEeMFEmN06KGH
UIPWXwAUdQ+pS4SdrA6GWSRweCJ36zqqpNQ5I3ExLJzRZhiY05hztDDaEznjtJgdigpNb+Yv2H+I
RZ0uIDjvjdTxd+5CNKPNhr6pm4YVFe28TKmgpCTRlWm1I+d6x/7d/hEKvM/c7M+lLSmVu16QsEM/
kpQBWSoeLsZMahQ25KhsfVomXomAe2tUXXqsxw5GumRqN6gqSjIK7pbI+0gIBsHrOSCVcahTkboc
OIKSZla6gLn0bgZANXE4lCNSkz5GaVr11Oa8hjEj5HCw3QqVeTpecT1OWfkb4/7dwGfxo17em3aF
gidhyemG9+/geFkWP7nO8YNH9AvKpW+zPSFmnTkNmOd5gTzYtNOlNSaBbvgzUg4bc4Kj3mLjWSv0
6JnfNfswHT8BNIZffDpLokoGcAKed42i8SPq3PBgBJaqj01N69bsJ8oASxU0BVv6TBZnYIc2IK7u
Q/bjoYVBSimFInjrLe9JiBCjwSVczzPD+LvbdTs7WvqdkiPtZhmyBC3ZvZyus5UQh1LTQvVSa6+l
v0YfcMjhGN5XAGWXLLY2U1XBG4zdb23iB9ocvrHgPDsA8wmBgChRHzTjdFeHobrUPoxJufS4zdca
k6i+kDxbBdBNyW6deJMmBl9Fgd7ybdqDnYX/2Wl2bXNRibk8uMnQXAETUNaf2bBQIfDisdvJqX6w
ZO9cMp/W64QRJ4uB/Ot0gdptZmCXwvTShgPqoDQ7OI6i5DopCA9aVEftbgG3c0ZSZzkZ3Z7A5a+Q
jR6WQTtXmbdv2NZZJz3UmymGdNNkygEog2Wp9Mlx4qsEFIGqybSg28X0OYWut458omLW50XHgaIp
wASU19LuUirgcJG0UyuiCboT4QzNW4dscV/TX4fu8Ow4LeULu+Yry9nQjYIufSNLSsOtXWLeq770
KYC5TmG4w9EVJINpBrbvP3YNUMoh7dZ9YknlzO3GF46m9aHDho0cmKeFl/e7PFPfZx+5W2y3Z43J
mKKl/N7azUNRWT4KqKUn3wHwbzbvODzy4SrHXjW5bEmNYl8607y3+1bhx2YbYTAz5UMLE5A6SJja
0Pimbgfk51fRlvTshSYaQ5PMmzTEvDFIazNiGrO4wUn7usv1APF0LLyNVRX43ZgmS43TYo2C2oXd
iyVy79qMVHYrszpWyWpDQPBZSiXPU7jcCzHKowkc4sh52tLLuitAup5FAnTZgpwRQRgH6pPM2uxp
SPz0EA8017PVFllVboJ+frYuIswOshgdqmZJuPHVFDga+5HnkkvqQUM45fkYs15l1KRWYqNcLLYn
B8/KZ6zfc/TmqRG9aVbiHavke/Seu1jwUzb1W+Bl2aXzKac0umTNM0V4P7vZ6hegfRKq/FWIFdBk
S/lYe5hhbbY2d3ZULKS1ejjlLVgQNimSyADTQx0u5THuqzM+xl/N7Cbw76uEykn3fYAguBhlR8kh
1/ulkqewRbntux2YVcpoZcSbFV700Ft8ud3C/CwWDoZKUK/2BDIy8I1bIxVqX5Xdu2EkM0svGKu0
TtugnZGjc4qg5JSg+u+X/rTgf+n6e8Mco6sn0gfT1sYLx12LtfNjaYkhtbvz6CRUbDx6jYPxXJVu
EJYG7cGBrqYIWb7zni566d5zGNqWmfWhsxhOe5aIOwiHJW2HBf1W/z6G0xtlB8XxyWOWU92xWjGn
OvLrSzhYmoZEHmQc7k9u3TK3NPGpo9NvtCI8ZE024onk68TSfDCWorzrtVpPoQJYN6SxJovoGQ5s
ncscZai0cJ9IXQQurPhHW4/BSHlkjAhfIpgSabvfNPfcn0ynqbWAtYbaxT6N7bZjfJo4C86eTN6n
hGUVdGCx3i0MaLaw2Iemct/Kat8he+0k0+jsRLAvI9vjL7TfKktbu35uvwutCM9IEoZoXVP6W95l
Il7jlFbhMtKW93wdIv+n1R/O80KDuvkeJ43cWVNEkxKteVcj/48buh9xPK7xJtn9lFhfDFePB+HP
QE09ANM/dYT8eo5rpBqGU7B5IOemjZ/yZX4j1BYLmU8BeKgKmJbdK/HNRyOPoi+5+tqN48eU+oho
Y46SNWWOLS+3vjOp3ZqdOHVTgTsEBYmsJvQK3mn0smvcXiwpvrcLSIbC8s8utIE7XxFuXKTjc+cX
41Mm9C8LsDM0Z1whALvUXedm2ReV5O+OfgN7rj4XKMFJ9lRMbRMMJQGOWTqtTWc6QR3pcyKzrxML
0o5q1O+xgevXE055B7dmZKVf/AMEJWKvJYpG+C0/jIXOgnT0bpzxnhlo+HYy+8qENe6HNEQpWTK/
12PykVT5Zw0UlKpu89jKcLiUaClHVlV38T79Tsids6JBkn55+zF4croXg7HzIe5TORfVoQEQ2Zi7
Nk/MR9mORzcrONNoom2YwTeEFFzGMbICM7LY8MfXpahGagkurYt6OU7QNTbTPGM7GABHJE5QmGvN
ZTUm6pYixtzXFMSHZhvrhc2UWT/g8aV10TB248Z+L33/F3S/ap8O3c/S4Rs3k7A+zIvzYOWSinTq
7juDXZHL2a72sNLYBm7AgaAVjshzOgG2a318W3zrDB873nZEBm9IN6RUMMYmEzZWASObw/vRrz8T
2pR9X/xWoY5QyONBhdtrMNOEvvhhFMiJZLTMuzmnj5zQjDNIZ/C79mcpcUGF3n7umiog1Jjp1eYo
F47x16Hr3qdxWR5y9egXOI2zwcgPMD9KtItAlcAEc4qklu7zO4y8e+qzNt7Huhv+ioL8O2rs/wrU
+vjfwtD+f4W9mVCkyCX732FvD2TOVuU/UW9//5P/hqE5/7EdwG2W4znKtOx/hqHZ/1GOUo4rpOOQ
jvMP2pvzH9Phz8grM4krs/w/2Wi2/I/vA2ZzLc/5K17t/4X2Jn2HF/CPoE8lOP7yEpSphGlR3DRJ
aPsn7S3rhiXTg588luF3jzL8qVz7ArBisJDo+TjnEeDC4Q1o6gri8kiPaLNXb0o+I2Z76i6QivyV
yvzn4q1U/DC1LhN0CJp71mOyRh7cLq2VcRCoWAlvRWq1svunvqaEhrk7X1MQbpfKHZAgFyltoqpl
WmDqc6hW7frYwriWO84B5Cw2ryhmGGcjERFdkR0HCw0kWMQ0N8LHBjQ34iP/DSY3xmD6nU7oPjr+
tiWq9XFomuSJtTUIe5ttv+ddzK64qoF44nK0fiYYNth7wCa1NYgk0uH2jfSgUxOqXJzg63P6Xx8N
K2fAMac3KCFA1ytml7GsDypX99koMtivtK/HrvsMp/BDrHEbU+7N6MgwiSSFozFUTuhfRvoK7Nb3
LMMKAh4Xf6TRYuU/9EqFb1Y+PFT6chPxboz0pFZCgbVeqEtVfz29PYK08TJlFLhgTZanEigSdi2c
PyuhHkh5v12GeW1ISXadILFv78F3HOcI9AXr0oq7v705sTLwDYBWu1GvXPwqf9GA8tOVmA9kFCFJ
5WHkbjMXSkmM3EWYDwmofdio+0y200muFH6x8vgJqmQvMgoo/XJ04PUbcGSiisyX3gkiUMyHUkHk
u5N9hWBqcGD+a7c9h2sOgMtehi/Z25sFWxkaRzKw/H9+9P/6Jv58O9WaQmC0w2+LWAKBPm6NtIBS
5E1YwftyON0uEyXzHXjXX4KjLtgM3Z0iB5XZsEYjOOtguD36c5kMmOxmXiFMmOmw89+fbpfbG/rX
02QNX2hJfKPrCzwtNmom62wgeeavh8tkPuocklkizW/22qFbiI443R79eSrXny0UP44eJZjbF1+t
sS63R38ut5vh9nSZcZFJ1Y3oSRmWt8HoLiVgrHhNILj98HZ30Ct5t4rEohTJTXz76P5c/vzMWpMx
svSk16QM+iAkbNziM6yVuiHXy+1P8jVnw6tJ3EjWdlz238u0po3cxnmRrHEd3ZrcodYMD3Mk3aO9
BX1IF9L8P55jOHLm/snuOr3svJUDH9sD2Kg2RzIqhlM/VvaWYDOsruzNER7I5aTWy+3p7WL6OBbt
qF65gN9SzJdShgdOitkxqntK2WyZ7nxz7dFOK0UfbC4PifQrD+XUn1sdfvWqaTdUpthyCIfGY1kv
0NWKPezHNe9jfVE2ffMkP4l1sN1+INeP/Hax/vvo9hTdkWTDQt/c5UuY139ghp15KCiPsUBs86aU
QbYmDzgFjVVDGBESigpOtc1FGEQR+I1GpGZP70nR+nRVYwCdyyufLIeryGYDElpcxtgfTjMDfh/G
6r3ueuLqXJtzCs3M20ts1m87hrZ9NzlmsR6pYXKub2ZM0qJ5d4XfBLNuHKLh6YnNc78wokW3zZan
zifosdJ2vRvG7j5dpp99SyneWrUB1NKSCKL6utJhNwg/E1/mAT05IAdoRMyw/ZJ7HNijbHgTdnP0
yRVB0uP/KIj42S66eELl6bf5KSlQlBUJ7h14W2hVCL1ZKqSnmo1YN+fX2nPLgzdN30AYbeWUfYvs
yg8silPbrmCXP9UoV831VpimB6vlCCsHQRq1DHeVLEwUYsN9YlbRvkq97GSWwAeSMenILvHR6sHL
2rWcUhCsjQ9ZXF7yeimYIsbkYnO8R8ZfqKi4DpVCekMBPVHGdsrsJJh78yqb6YsXr5mfagWEFOi9
dTqYeMxY35Q3HRulz0uqaXN6FajSKe7Ofja/TS322zk1Woo75Wdmwe+YvOHDEJF9Wmrp7iyPtj/h
TwsozafQQ8pi+iNx5xguwHNj2vT6IJr1uAdpt7LyAJ841CEtK7XObqcKUPg4JSjfRfkSA+MraHxS
AuhUneLHsnsynKqzsboPq7JBgTEha+qGrNhYXUiNjA07ZfqHipI6MkjKaBZsv6mldOBN9AlGRdLs
YA3wEVIPhynygE1rW9besmA4ekX2a5aLOET+/DLk80PeOvolty3iECxj31eWi6K6t/ZiPZtR1d76
0hyOZhrW+6bml0J9fuwX2J188Qizy8y4n2aUIlb0Gc+5AwHfoDcR1gOgHXTjNZW3zE0l8mSKM2kd
7fVikFgDWCp2+ghCV322ek/sF+pOhtHSfHAyQSSkh6+qgJ82qmz6otMWk70NqjJCC+V6g7x6tYLM
AOOSVUTgpnZqGnyS1wUvMd+bZHhuPNh/sHbi4Vz5or5biMquQJEKkXxmERJVXWCoj13jOozmRs7N
vBlZz4/9xAAay/hbByoO7ScFOmDgMjBKTU0i93dm5hhXXsyna+NlHU2Jrg+iqr18ytJ6dAt4BLV7
zXI+Uwh233u/++bRKQwn/6opM9ku4zYzG6hOaXSvLYJkzdw92utQjTNGZxzHLoKa4dIVUr0uLn3P
GbKKqSIDBHb9ms2wIJWBWmTC12kbeC4FfLw0JRsj1thH7PitcvyP3MRCR/oKzi6hjHvqq4Q/pgd3
dhiTEolKrAXJssSuEN4wPPqcjHcjJ2J2BvojKlcJQh6mxyVH9NMHsSO/6k6ghTPsb5PDQgM4jaiE
1z4BxDEZ9u+sddVT2WItjym0RtPOjfoM9Jczb9mX0l8jF9OxoZYRqoA5Q2XFrvaOrWFOj2bmf+GF
PiZJNGw6mJPX1CLVYo4CwPK/0tl6X+oIKzMpM5YIvZ0tAGlE8DyT2L4fJHvL0UEX1xeDcdcWwrgW
JP7eeXlyFlbzu65YItqRWB4KIcZditTvzkIPtRQmtd3W/Tmp8CE1aBdNorkmdNt21RgTBpLJSz9M
93QTE2QB2ZPpZs+twHrZIWRDE2t18UPeJ+05pn7RupjVIoV/TGcjulG5yi0zpH2thzKXqR9pqkeZ
pKlB3o1T91Vny7CtH5Iqm5FQ45yZ7VmSA5AfLE6XV09ZP5T6jm4mPLchkceQcVmKGPV9gykEKdAj
McD+nbAxukl23mDox4FarrsYPxZKcfFQvsdRwk58senjUimXrv+VzkIFmhAA2WIj1I/1cBxqcTam
bG0v+y6u8uaTSkUf8EGAUE0faiySPvHKjwsqgNzYxG6qCBUAvbrULEfGKs3LkE/pCiCtReTtaZxw
dVqgYExW7DOJrDump+GetZR+1/DYes2wkWFibE30tgOJgBu91nwLkVRHwI0ccyAVZVNFBwJhTkwD
E4DBuj+5Pb89ukl2bk81wM1uNtiSrceX2+WWu/bnKUtiuddd+TbZNdvvokx3XNQdtdWSChqbqNtF
r3ujfz2thkkF0YTEiP2exWqybZb5i2W1kL5Sov/aNf3OHahA1Q3OlFvsWj2icvfJz6IRNbQI/aPX
qcxfrUrMe8PvcOauNutG1u1+yOOPSJK/iK6jOy0GuUy3SzrRMkSP1q74PGytDVlNrq2ot3SJeUdA
QM8cSvQXuVL9SaoRz16cXG5SpXIef2SRMROBUwSJHqnk20icWon20TXHYyGQ9lU4bhxqICfOGGjC
hMLIZhXr7UUelOeZnzOaOchWNiVomdQqGMW/w8n6dVduRoW7HuuutzC52+WWa1jUMLN8hwJatOan
ARgmHc1WM9iU9bmfh/M+K1y6U17NLpETDVhYHlo5wU7puiu/PZVrrFu4t9edvc56RLPm+pC5C6qf
YGM46EM+ERE5dwQlg9f9omD7hsQsH1lFJKNMRNdoBNFjF/aLHYWIl71Ho0AJkdAupLmYfA6xBbRC
V+4Zki1GplqUd2GfTpBXuYRx/2vJHayRyp1Phi4EiWScj5Z48MkUHqVBmK+AL8n2STofSTRj95/H
GmWkqzZqvUXipGoOsy6cBznORyrQ8a6MnR+IWNSlGeGSQem9L/2ao2lhmWDRMEk5ju72aBJ+TKuf
WXfV84Wlof5iNLhWjParREP14ngGztEaJyCncePOViVEz9DJOALj+bPH33MeVtde9uZdl9fR7paw
JizThmg8MqShjT7EdP0etKPYf4pqOLSpOnPnecyrTJlOIktGZbU4JFgqtApGPF1Nf36acqx4TnXP
F+Efq1ylj7b8ZXVtdm83QVouFsyP2tlaJZZbzRKPltkp9kXnUnz2kW83NeinlAS0vXTCDQTBYdtV
0/RUDLjLUBReR11w/ueGuVOain3dmJhX3WlHt6I4IzZpg6n1sGba7b0/J939UE3IZ0FV38VTkl5J
V/H2Qre/1EzRwCdez930zdJfyfOhnDnbj13iVWcSlTBiGZxkio6Xrizosj5TMEn0QHd0AtJILGdm
hQDxl3iZXeCpKqfh5VTdZ2MueNTNDKsA5XDgUfauggW6nZORUS7nR+27765nP8bDJIN5wVyklXpK
pzjee2QatX703Shn67Gfm/G+tEmQc0vjqoQVHvzB/qSSmx8qG+jQzBnrCUgt66GatgW7lgPbB+JB
yvxcqpH9nIeOuYee4DqwUSjj30kQlMxsXr0ZLElrbRMRI/3QIxZQ82Dfp6ZxFgMSSnsqPnrLcug+
g+eIvTS9Nz2ANCUJdU9ZE5XHkUVac+HUPF/cyTwJdhS7sey7zdJKGbQ5lOuU40nF95qricbegM1m
0CG51B1S+J53hCe0w86e0laMY88HvM2rSdjBl0wzh26hvCyykHfaAlLJOLCaFB2OiDi+ogPAa5T1
FxoVRhY+2ZF4bqjSHPm15a4hgZNVvuTOXHXaVYahH2uPzKbswUw6JOZheAGibe3mwj65sqPEP+kL
IjdQF+sjjij4u2g7bWl8lmhXKc6XbFM59yAM1rMPlGK5GjEtmjl/HlOUizIU6Xn0qQEZFUJdFiN5
quZxb9Mfv/oIHKnngwxJ512IHnEnGsTLJkh2u0C4kqHMeZYoJb42mQJAVX3kREYdoKpH4Jkwh6JB
6zW+aTm+xlMonkX5jYSW9JEWN7RqotZHB5UYsytS+fanFAiUbaeljO8LCJxmgdqnK/w7cxzYk2mZ
P3R5VDx4qNTu8+4nQS/5ZqLREsS9G73US3Qy8sYLmpZfkafVp5aXfMQpGJUxeKKW3IY8aitkbwoX
wSzv4rbpzwTe/UDoaV38IaXgPbT2NpWKbzUPa9q13XBUlfE51O68H2wk06J03rK2Wg0K6Zeh99t7
GSsgzfgLbxNtt3TPkaKuYURK38u04HiPC31yw+XUly0CmmI+2QLm+DLEy5aA1Uc70dF1UBhyq64g
t5zMINV+60LZnhBTPxH1Ia8J3f+4xx+I6A1nQl+gsbCpQrTA4vFXTJiQXf+ViSYP5GwiX9TkYrX5
dY78ads77gRXsncPweKDXkhdcm0rbZ5MLx72udcBsBUeNCzmSO6Y98zmsNuO/TXpTPmQZL7Eezvi
urBdVB/kMO8NByILUO8Wc2T7MC16eF6rqRM0jtT96B3MWJ0DKl924Dag2+oqWe/hCi/RT1sLwXAY
j1EVy9Mkf7LFQLpXolEVijSyNAbY5aDTKwdkGyV++MlIpkPZVEc/d3+lbNtfbXb3Q8MpMjYMhAUK
tH3RHOdy/pG6OaAoZ6VhjBgJbdrQLCtm+D/snUdz3Uabtv/K1LseuJAa4at6Nzw58FAkJSpsUJRk
IeeMX/9d3cf2oWWPZ2Y/GxRCIwMdnucOH9L73BcAB53sMqSleKR7PazGJgWkOuK4q+kTvFfT/4EX
CbJcTgf9CRvrFaAUdxVqAVJuJR3sHphsDaV+XmbgLNEIiWAyPeRayOtPcYysKTn5FR5JwBZkHwDV
X6AejXlRXTG9QzWvEHDQ+7J96TLPgXxb4vArrA819bTd9dAqyh52RhXCyu7DdE1Tdh7CGP2jEZ53
PBOMobPedcStRYC4tLOIe6ChmFgE2jqNAaWHffZtamZ/nc/Dk9uZL5ljdidLs09+0ndHnIbhHC0N
UstZdfBEAvtM73GcG1/tcYlOY4bYSjVDOEPmO38YoBIaoY93HtIjGJx69DmjZq0bgBld/1ToZXNv
tFhrlS4d32DYkqKen0PL3aVtMu4JRdl3pu8OmxJbDrRws+iSCfrerr2kOCrE32sy1I0Bzb2v8h+N
jm/RHUnZV9FUT3Fa5Rshk86xQwLRm4L3y5xahDVJHqcIm9/7rkvAwcfVC0jSRne16LDQ/cF41GfU
aj4zkvoxLPp0dlv0ZBkxwswqzR9+B9GVnMphXIqNjpj7OkzREIg8PL2tjkBHT05wU9nxdCKbvfWb
JryzDCzscDCdHnBoenDs1y5J+o92n9CyLahId177DXhzZNxRS160LiISVQhxKlrA0Lo9PNaNPq80
gXdlYtjBTqTQ+uyqIcjZGk9wFehe5v45JEE3Zz59xFpKeWlM3KCsT7mOnMFgg9iindHvGRzRHk5Z
ucHYAwHxPtPOodDBjJP82+fGuK8Mm0iX/GAtZJJSe4KBVU33tt9qu7SoPum115zLMYlOLlePn0m5
6rGAALNcIZW2BK95WFUfZn5E/NCpZIU/PWn1iNaDFj4nQbEfW8E3VpD/MBKpLNR65U4A9Yr9Dl55
PtrQvBn65HooVh0NzSYCRkHKwkZBaxys/egXA8gqeLU089o66CzzPpZnaYncghtYaEhLOvOeNd+l
5LWJrgvjvYXeLdxC1FM9kjUMH+r+GCdYoWG/V3DSlTe0JnRHeqhpjYkhtK2sEacmbcCr11l26NLs
0dBiRGBGXoDrdzBZQ/RBht6nAWCIvfJmDcVh015FYYTw2WTsRtvX9kNtQpUZC7Q4W0zbh2hKSAW5
xqFzym+moFNkDF63CzQRXBzJmslqI9zTK9qSh+eJLC0Sm4snJU2G6iBKj/Fa2TRrYpDD2h2htUWF
VuzUgzZgqVsScKrVAWCHQD+56KcbDM8GWqKliLd2gjtv5+TnIIa9ZuhYd1QV1e0oCHV90YBWrAqv
fK9nCZrDoaXhF+6TYze7+zIfPw/ZYlDLAmQJJpuIYt4vqK4QRj2PbfrJxkcBMZjFOgc5gNp6zr92
eYqmIFh/ZPX0jHhkQebEKs6xI9XvCK+iaN6gjj2WMMgrjdA3GctD6lb6gUThyS+TB9rk8OR1QQZC
FHC/lpaXDol+izvbVVPMwFCETwGxzfsCSHM8foqLeDx7KSR6J4B+DDLEOWauzyCt1J5EgvyYmmBk
m3C4Jlnplp0/iKpKt/aIQJYX0oWsc3g8AO3cezN2intu28P9/cFOnM9C9P4hkEudm3wGL9+cGNQP
BPCpC0bL+Zi7WnGpe7284Hn9VIVTg5IiVNeZMesGfD8IrHl8KuRk8ttNVvRPuEYQE52S5qG2XyrX
70+2QFSYwYN51sDWow+LkXEKDQRsggE10U9HwDLGOzPSpmcMBvjWgTSu4wlglGEbGE7z4lYQPiRC
OoGWoNuIsZGwHJYm3sUefVefumtV90FyTHPk51r+37KcvtoDxr4mL/VShNhlYeOIZmrvwSswsHxI
+m/jJOzHhM/Qp0l+HoIKbp9+0cLSuDDmRZ/OZVDnoJWB792pyA52KdoH3/CybVOB3Mad9YEAYX0a
QwBOXWinJ6eg2ygI3Gaz3997zbrWLBoDhqZ30gerSEUjjXhQe8607t6fGLEQcXrngdEFct6grZGc
+6ao7wEMoQozmrBcrPejMHGSghOAqV18CL0A52lUd9Zu7acP6Tw8LG444F2c7NrUH0EVlfEhl5Cn
WHJ57TKCSINImTEju9WlCF5Sea6mnBQPXlvxxigLayMcQCJF7vNfD86POGl+1RO0Sn08HqLZPY74
i13KDlGmMWl7pPDqfiOa5dJYwDUXLKtAUmGuB8Re283T1O3sjKYeLpC7HXMIu6A/KnBn1c6rXQOM
ZNi/5KI5I6RvHSxQL3fL7IIhyQ3kxLMxQomxe9K9vlphcsW1TnTTK69/XwW+dyaA+z40aEuyAFfz
ODZ8ZBDcg6vdlW0NGXwW1oExNx9Hz+htFv0uF8R28T9A19PEl7KrvUfA3sA1hYTDa5oN/Az97qIn
ogSW/1crnKRnpYtnmSj3cQIeUKeRafv2Y+GUn+EAdcClxte+p2frYQut7qP3arGzFvfjGKHtR/Qz
248Y+0Yeco1Yxmik3R6W4AVoT7gdtHqhCkTGJ/LJ3Lokno5lZ7+v0hPmddMnW9DujI0NnkX01xyf
yvap5N8t73dbFwb9+6iGjEo0l2BvLmNJlczG9m2JEyRBmDKyV4s3gK6VkTLN7zNqAjBowKmJCxU6
mveuxCCo5aQFbJrk4YHgoX6ccZ+ARYV+OyY3dN9tGwEuyfSLbZgpnh4+hj36f12EjIDK23cyjU8f
CimfJlrrfQw0Qc9fc8vDBxaZHr95SBqgCiGp4+MoI2V65rt3QQjLu5U0RTy98jU4JwMlvW5EEZMJ
hKpL0HWoRROqObYzvub2xMedk8U6BWnDSFmYj/wsoLWd+kUsiFv2dhxVaLnDksF4Dx6xdM7SfY8w
hmNU1WnmD3GjFE1aq0eowVrQ05REQ1fy8/yFltdcfBC5of/BSLQKfnLe3sH3QVlRUvawRLNRcQAV
ru5ETXy5ayaDfLd1mmUm2G2VH37KQwcWvaSU0YiYghFTcO5czZVVMb1ZVBvcak7WjUUmieEhvWDJ
+FRz3h9zajGSz6o0zfcLrPKoztFdq6YMEZsBD3ERBcdRTvyiYIhvaWI9SEqgmghar8MCBsxzSXdi
TYQIsSNnYWORWJMTtbiYdEaTpPTxVwBr5qXzqQ0XnX4AD0Ne2yJjmsTzJQwjVSCFlNqZqDpJY7IV
EpJpIa4Qe9GurfRPxmxpm0gGTTWdSaripfRBWuw3xAuWNtEWtx1YoZIaquZSORcVmdi2XfKgVpFI
xD7Kfenk7ZSS8KgmXTXgpjCgNDDIiLBCyoSOd8zLGQSuVvnAduuvg0fQrHBC0J2SZXubDBYkFNNo
dkOUghoRA4QBFREmOWhsfCtJ99rgEEYkkokV8jsbxsb2/xxBm/k/fi2IUM3v5+rXf//r9XtOHhMY
axN/694ivlzHArr1X2PEwLKWzev38q/7/A4S081fdNvyfIaQjmGZHnCv3yxBDd3/RXd0HbgXEC0L
d8+bJajxi25Y5NNtS/d1z9Tx8WyxuIv+/S8LS1CypL4HsEtYLgf534DEuIyfMGIeJAsX2JkLpl/Y
vo3/6VuMmJ5HlR5owKGyJsoxNesZ+LTU1uKPueu6aiKsnsxxRTBBzatSf9k2BbCGmpnw3Zvt8nhq
UU1KA/CM6YVQXEf/XZf29rJpx+wxGlxCTxJ1wi8LNL1tW2S/IAziHc3KWIJU1ASiB5uvhZoiQVBZ
rVallGHMreibw93K3DaruYkQ/l3T0yfvYabcNv501tEGA/9m898d73plrUbnLPfpUd/KFEb7UU8G
f6Nl3aFym2HXBgXxpWVssDwgv4DCRAD7Wq1VE9dp/7RMzKQ5qi3kK1AkELJtZG+1igYpPxrv1fyt
oFpUk1vJa3G545sT/N3mn9aFRemBx0OiH7n43tGrw+1Ias5iwO/qtbNVHjtvnXckmC2Rk6sRj5wz
pwCmvw226rqSUD2CMz4aAOqR3d7iTy9VLRbq/XuhCS7bcXFacyT8qrEJ9wAoqI+J7aEFPWH2mUQy
GaQ+0jKv0Hs1Kv1aUK1Tu1z3U5+0KTS03Dvjor7TWa1Tm3PDONVWlJL94iTZ6GB4DsaN9kSe81bO
RMaSruC4VRuuP4e8IrV4PahcJFs8GdpFceHt2HT4pWSjoSbxaAyHHoV62YLMofSrzaUYQSonN20C
uFPIkQAjIhZDk+WWWdTs1Ww3S9+GOkSbHLZw5xWIq0t0mJr0mFHfgUIAzse4a+8CWFTr4z9KEDrf
mQVopkZC0QISM8fET4FZ3patprQ2mVN8NiWATU1UrE3NqaSbITNvahFA2ccFt86NSsF5yKtUfmHv
JyF/pgAslIRbRQP4KVdGH4EqSQxT6OKeR4P5x6wVP06CJCZO8fU6LTO2RjKdh10ss54EZI31NBxE
/s4JfbGthY6dPXdN95FTqFlP9KiLZjmWf6UfoE4BwSF/gGq4cpMEw1l7hmR7u3zXSNy1KVn9t0xk
JyGZalFNYBj+tpjmNV6E5ImUHEfnVgg5mItNxxbHX5KSud1tl7l9VE/hlpJUZwNbj/yE7a4Sia6c
/Zi+LV7gKCTP9QbAJFLMAOToksY1s0J0aJSkJJyz1ASiudQu3HCgcHPSdgiwyEuCphEjTpvwhZaE
/q4aIeqdkNpY9YDT9uo61Ru6vatguwCiO2bBQiWfZvlL1RYhonhyMZNp1DkpNcCsSAITA8ZEF+cX
lW8O6CX5E7i0ERp8Upf488nOk9qm5hhGb0w7y/a8cVQqZF5YzflTRU9WKVDUkQY9y+q/e500alPC
GhboAT48qbGhluEvPBuwn7cqaa8Nf5PJ99o85mMKz0o5BMxsdQR6h07KTQoEZmKJgACftPDDT7qE
fc5youZui97ik31doh9qVd+Hn71hchhI9XwSrua22F3nwdYKl/seC1t67KyKws7cxU65n1LvY2WD
77nd7DUBflvG+WoiP6lV69sdXm8TaABfXTvXjKAME9my8w2gcMMrqLlKpuPtAc1Vrwl2cYZ9GqFO
FJ3lnSvQgqvGUzhg8jGqFWVdrUgqmXul29FP+DP1ZoJq3e17VV9Hmbb+GumKFD8O2fhf/2AZVPd7
bZdHlrG7rbLt/FKjHrFVOXWiNVTDf0xC7BpXroiJyEnsaAmACRH34d0NKGHLFv6KllCyJmpZGEQq
ic0RXFIdgl4O6tRE93JUzuuajFIMmsYZLJ9ESIc8o/zmHTmWyd2UoVQ+IMEgxzJqXVDMX9yyA97U
i+SkJk6WLnddqePQGeU4eyzAU3qD1nGSOGY153qMXO6KtJkODe4X4+zduQVprVKC6as8Z2xDu8dY
QU6GaQoZH005Q/c/q6lcl4HYBavCZzAfAaVycJj87QO/4irk21xmj5VQxEG81L5YhYtrLCtTwmiV
Ikyn6VgXAjIk4xfT4jGqUB+3mrstdo1jbEp97DdwuPB/WoyjmoSh8ZFhxLBaJFJVl1WnmrgSKHpb
pxZLBS5Ws6qM2nxbVOusJIx25uyc1JJNCw2UXh76OqvWvjnOddYzgDF21HsOnPlt09ZnxtvtEcI8
MJAWlIzePpYmrNO+d+21baRo12twqTC01bHvyhFarBjxZLIr2cmOVAu4ILuz5crrrNpOpfIQ5CTa
dZCJxMtoT0ibg/IPNa5SzaqValLJzWpOIxlHoyE/t9s+anF4tHoRXw+iNqm16kCzI9us1FwGJGWd
iq6JXIbqSNP7x5GiIMEqMBbFKDsoSDHLLaXqz6jZSHVy5cpEzqnFNB9BeN+WVcHb4nVzrvrNqqTa
KVN/zO2Yqvxt8br5p7MhEUG/WhVCSqncdX11vQK16s1VXgtej+HWxPXB+iM1ldLol5Ns9NqRRk8t
B6Y9rMOgQ8VGrlOT/o85tbh44HlUYTV321ct9gsEyAy5P1nKDl0aVjWrC2dBF0seSsOj5rdzXtfe
jnM7FS0i2mAZSipqqzrf7fRq7lb4zRFvx/rpEn/a5VZuiqkpsH1HR6I6KvS7miAp8feL1gwMlQZe
YH/4O1S+lp2v28QWebMJxAxOhPWEs2jefdk1uxX5aVFt+C/XAQBAw7MHG6vKWaq/8NOxrmf52+39
gEJ57eAec73iP25UwfzVulZVUmr2VuYNC+C6UqLwbmWEEYINI2uHSg8aJjUYcp6gmqiHB3iHV+7C
Z0X0wnmuqgILnqwfULKTnbx8GO4jCSG7EWdc1eVTy7fJdWVTGMEd9FdEUH8qpPgW10Mq1sWNjHNd
qZZ1cv4bqOzwjYn7Rp42rqpR1xjIAuDvshkBNU10GzyjiWY1uGxhl20twDVdnJyIel2jQTbE7vHZ
mAjAznW7H2wdoqIBHFCXHWjFFOlVX1KF7cwo4v6B8SEiZUg36963j/6i20c1R6gNB265jqCou2Oo
v49kKLGV/Sdf9aoSMpAr3zIbZDBCAHDayTCp/wEB0eJM6BHImBZdLsVvCWX7rVY6WqutBpNEcokY
ghn5zTbTwwl9scg7gpybd0PvieMkJ71dVoe4C+5UUCyRo5Zr7GxoD0lCn6HR8aTq5GSUmAxyjYix
luKrTRL8Gga8BQTVOtBr3doyCIWC48YjZgGUU7Yk1MwWxHumYZRg1MmnpUFxL1fNsSdbYjVpF3Su
yvIjmmTclnoSQvar1INRc2qiNoBqG5ApRaJfxQ2vEzOL9u3ibQNVN6qwMsJDVJOKGXOdVWv1Ir6A
CPG38xgNR98xyGRkMfcbNvP+58KKW6N2U1vUHLCSyuJllE3XvZmAm3m7qLaqdZCkIZP4E1rbAPuP
gQ8ywUkkZc8Ct63W3TaouUk+Kn/CcUxRldT7VXO3ySC/AfXO1Tq12IHZZDwgBwBq+Tq39I/RMvfb
9DpakFvVBrWzKheHONQgBoAR3e90OqKUbylemmoiIzXYU6ykKxFPRfBV0SgubOQGUfh7UyizyKzE
CBgNDFXRDAhaQHj9cFRBY990PTpHBomU1MH1jAFGtCL5WK4Hq+rPatKjaOJ2vbd39QmNzluUvM+J
QyEL7a0Hva+uFXitRPludVhu6KQdhz5GU9ebwcyCk7fK8Uj4fkQ+kcltEah0JJPrv29Wc6qMKq0W
q0DP9v8XsP2fBmyF8P1/DNi+ZvGPsini17ch2+tev4dsDfsXA1qZK2DUWkLY7i1ka9q/2Og0+i4/
sG0Kl2hpwS9HXNYmzmuAT/LJ9Lue9aeQrfmLsCyyFZ4OS0TCxf43IVuT+/kzq5dzA/8lAIwqlg0n
+c8R226xyqruYRIAWfFJnupbeDH2edCraRdW0fChtFFoI/GEjFssUBxuUGAwurjaAZsny1zm7xFb
+hbm4JomH7tyq7hAil0jwpIIE3Mn3dfAOM1fIOFVu6jJhgMaRvvWR0nR8yY8jOYJGzzPueYZvk3/
L/y1/I2L/h9Fn78rYwCd//6X+Atdmeet84O6LkBUz5Ts7LehaLuYq9SP+uESmla+G7G9Mzv722I3
Yh91YXFGBhDdlrxHl6zBOKXvW+/cjJNxqSL71y5aqpM/YdEtQTamkRV7aEvd1jMH575Jqw0I3v6d
C8UDX9cRNYmJZEvjAYYIvOD7kI7xXp/wWnF7472bl83KMNuBdDgatzGyqTtHL350ZTSeGsSAwGF1
UqpiPIRDgWk7DLZT2pGXnlygqfOMbLIzGcGJmvhdoGneug0G60M/IWzvuzYKwBtRaMRvZ097dpbK
ApeP+EIY4gvy5uP+m2fq8K3+/LHYjut4vukDeiST8NMzjd3Ic5BUuADNh9fSo+njD3a/CSVkc0Au
V1Rg9jXYGycr1uJdUSVfunL87tlhu4v92gSxXBEDSvWHYeitfVd2PTimARNO5JemRjwnDKFBoTbA
RB3zg+8DQGoC8SnMUPweMhxfBoJKJ3oL+KB4OCEhZHRXxDry3CWgrshJnqcsKpAaTsN4l0UVGsdm
Xl7syYh2tQggzpm+ARfCyx7odpLLHTosRw0GT7M5AkdyeZb+8s6DNfMyh6QT3XwEJ1xF96lRPgA1
QEclRqV8XhBhN8VTGiO9mURd/mJ2AD1R87es7PlNky+ThoOMws0zYl7//D6Mv/68LjkdyEyuwz8M
PP7P78OdkXbQqqy9FAI/EvLGnswbm0Oi7ZuoD+6SwIxPA9IF99Ngx3hHotUTgE02oxMiWwm9YXHp
O1s/Y+6xsaR0dLemF6u//PN1knr602fjGq4L6d1CFEWXE/lZfXt9iouQH9f4T6FPoV21YXHRTQ1l
p1TcF04uoHeNJNhnx/9vTmfKLFOZzegrHL5TE+jyfD4CBa7t0TNyZZbs7fkqvn/QEVF5QR3TiB40
FIE6DOw1zRTkNg37MndpsYmtxX+u+aGgKbVrx+/Lk4/aT9jb+pP7ZM1++NJZen7Q4cGtayyj6558
aqy9oJSLn2uDSkgZgPSGNuDel0ve4FoBSqTVA+f+v3l+8oL/fEP8a6Ywbct2yPv9fENoPJCaL/L4
gkbDFzfDs9qNpNu9ZzRUV8CBQgfPQdcVw6YdKu1sUROhco7/B6iXpzg2Q/og0aYz2IkB4m4EVPRO
TVLb/9VAx/lgxfyC0C8xdtGX8DQtOAa0UUNwq6FmN7g7lxwObjMY8wX1eARuiKd3DnRhQSTyqMd4
TLaNm110N8CgCdmUj34OmgbyMYzaCOw02Lo7QLI9hsGr0F9aqgDkWxF5BYwLk/JeQ7jZ6IiaF4aJ
LoBbWSut7X90qHRd0CsCo2Jgjs1o1Th7HlCKak6Xfehk7SkoiYBUdldc/vm5i79+SJ4rm0dESU2U
NGz5/735cHWnh7giAu1+9sA8TqZMlI2E3ZtPY6RR8Q4oeI9w6NZmNH9PDS9BSsZYmwkK9XWKXV2T
2s5DBIb/kI7asOtMN3hKZm26i2VZbGMnS5u/g7u52Kl1mEwn+ZKU3oxxIfJ4aTTP7+oshx+ITMR6
KACp2gZWen71ZNce/i9Ni9fmsLgrs57fJVU+nhfJ2yMxqx3CwngezdTGfK22Ubf2CNEh77rXhA4M
m6HiPi6cjQZzdI+0H3A8p8guIfHKIWg+DymycZlVNS+2+9gQQvvotaID+r/55wdMeuAvnzYkZWoE
h6SxYdOqkJt++4idxov1Juqs+y4HUFwbaO74kGhPejthUxjieJsBH9+rDWoyeUGAH4ss08B2r9Hb
+H0fI9C+VYhPvln1poiA61tjp8COt6MNbQ4v2Z0rvELkcdXmIEt+n72WXBxsV4rYI6TrgFhRK7Wx
yVHOxZP8tqPacD2lukDY8wHuhPbLdZ2lruB28tlPeRmB2+uHNuoQEvybe7qV/u24xney2Bh/ybtW
e6i5n27rek1qy/WkoLEfEmONvlK/E52nn0q5vyoQ2I2HqYxcVlvUZFaPX83a/LIp2Bva+J0xGOiO
teFZw/gOOQp/L9Zx2fb3g0HVN/jQWcAVYS094EI80o99GcTyY8kQGpm7D7M2/kCPwTj0qXVO7OUH
o30H+dz4fZdGr9lEsj9Kp69Vrot10iMcN7qQSSZQ25CkPwS9e0lQBMSmywl3S1N8NGO6q6VY7ote
38QNDiZ9kZ9o8PH9MLIB0VZtY5kIPEcB0nFV1xSAsukmpIF5Mc0Ry8rpcdRozkMUP2Kc0roR75Ux
iOPV0uGKlro4VHrgrhElIPCiw/YuqEb7gWPEHghrPfmV3hlke/RTN3lMkBq51tF0PraeeXHi73Uy
QE9wk/vY0g68tm6bOs07ZDQfekju6HON7p3eFVDynG5euzIRwm+AS64X70yrfIqsngbJGbb8vl/s
7IuXN+VazFV1B4h7JazW3tV2hBulTX6zZCgeexX2eiSU4cRiHJlW2CrXzqaNIx+vQePTMi3anWcd
UwtlubCNThpANnyBZzKqfr9vnGbTFmBbRY3LXlamn9JAv4taDOiNDH8tUT2b5JbXpWM+JWFz79co
wi9+/rSENg+4rXY1yZUdGCutCN4HfoUp+oTtoY7Naz98c6dp3WRFircPcotTWVsPlv0FRPAqKCtr
180Y70ZIvXttA0vEQb0hdIwTVjuTaaxpLxHlrfZa7ZyayHGOtNgnyMjNuo+yeJsATxWpwXNweXvJ
9C2usyek1LV706OWLG38GOHNhIamH2a3Rg164gMrvAbfwe6c94gIF4M4TBGqkjYYkCbssMQTNO9R
fUZhdkduITjA+0qo1QuedLfMd8aEdrDZ4mKx9Am9m5yqOHU/GHVW3i0mVsuSpZBNzUoz2x6B19Ll
4cOWawYsGlyNrOeooZxqTj/cMT1m04stku9O2W/LqRlQUEieChJHZ0+4x1KHil2OtbetScIk5vDV
cqNzpqEXqMVPHe38HWTFc1Gnz4MOqQ0DFJjt6R0ZJvPOlrlS49Rl4mWCtvwwVvaqivqGVza8a2qn
WXeM9BY0RyMLM42+dJxN2FQXTZj9pkxARcatMd67IaZctR0e/cDYDAlUhKHa6V4cQpGsQKPqdokb
CKjaeSKj3NlUrcmSoUs3kHyqEJKdINNUOkRrhGXpdQ+XPu9QjRz1M1hF1PLQLdNn5yJM1PQdRDEM
L0KbGbWh42jM2yJxv5K3eaDCyo5em77MvZYysqvmfWFaxznAi1mk+jEPcW0G7cdP6oSPdhlM/FqS
r/CaOxrBPzob23DCbIvs91Gfq63nhPNleO8m2YM1RhudChEniyJAqZakS+v1WHJNyaVvbcypegSP
EtG+rwfGg8ZigAMvR0RF+ZUnDIoX+pd3jl9+oLO1TRJYXE6IlTfqz2ij5IfOrD/zDdUYM3je3kpz
XIdz9CHqccHSoxafNY/nN0Gb3gB8NyV1LwDOj07clJ49B1aWm+UGBBH72aSHekezDRFSxzvJ1GoN
6zS8v5GIW3GFoGJj98Rw6KvIULKWTzomzQHwXnvRYrAeMPs+Di4mjQNg0Wrp0KiHJwBHdaq9cTWE
rk4FmcFqiBgozbN9Qn4Jk2pGRUtiJ4+ZF28Gc27ftcSZk8Y+9Eg48wKsBh1Z4OFVgJd00Pn+dkHS
aeoQLe679Es6DIC68dd1wKJn3ccIFewpxekA9Rl4alParP2+u8ziXVlr5mEKMBJOKgdp8mUCa+08
dovpbayZQWOX+6dmRsITQNoK5e/5bsp0a2cbeLzVtXYaHvAEME84okleyHOMKXdIfbiCpQKdllQe
wlT5cxGgmYK6FzhwM9oHwLB3hvjS+8PZ7CUyrLDeC9M7uwFveOkiNNgjbzUHPr4L8fJs1uicTx1C
i2ZpTNvBeuUHG3ZZH39IqThXc9NCnDbrXUSveknjgsi+bSAFE+5yeK2TrxfruemruyZhsXGrlzrV
n+6qcvlc+AA00hKKkJ8YK81yPjX1dImoOqt82fWB2UMTRPuktCMESQR+VRFySGOKlYMda7tJKt4G
2jQTQkFeVo995NYNetCW9WxoWUQAp6QGMLHBAwH+vtcsTMkNrV7nGuL1fuefECUXOwIT79xkek6G
BR5CdK8Pwa8ITvxq9NJLZJj2YllyHAKmT3phFHeGRHTFNh5/cRWhCzz193UXwicZAdSHPYYsovjo
NBWVNB85GirD2mkYNUWiPkQ5grANppHHuEKdbYz9PclM4xNIKiQfdXs8DaGvobmJr7MqoSZqMQXj
8qA70YS37TJs1G5yf4MH880LOTcKidpTN/UTKtiZuwvTMHkfd/oPdQwE7O4RSOg/1rSnWzvXzSNg
f+1hhvG+WuQxCu9xyLPuKzLJ8boURnSZurI9Z7DH1pbfaJ8HkmrqWOh4g8KmDX80tak8MBRDwDof
gWxHhY4wUPbqalXz3cwNjILb7pNmG9i3mVp5Juwy3mt6NK19vc+/aE64VUV59GiOpYiuJ9EwM3ob
0wPJm+axAdkAekQebbhPgKt9M11yR5mu6w964XVHL9KGrUGo5UNQ+Z+ELAm5+n4I3OjT3KPPOulh
dB7h8d6HKU1GBcn8y4JGxGg42HG46HHMfd0/0+WBfI+U6xwgfDsMhvGo97CiVTHd/mjZlf11Jk2H
yG3RPMzhZBxF29Woqjfxi2t6L6qkWCB4IxHxsQ+9CRfTyT7lWhteonWq2cXa8AftS5GX6xLK7Hcv
jOEoOVbyDGFPAxQwm3u3c7RHuzZxlpT3Im1lyQC1X6cSx6tm8aIHbAf8o0NOZTvoiIZ3lvdePSAj
q9/RXNUfM4GyLf/BeKrTurkId0zWpW42r5BsVqpo5cT9nY2i6hOeNdneKfEFLPq4fsosFKpVEZ/e
rhd5wSuEPn/loWZ38VHGPmlapm1qrxQviP8/q6JhHz6NiQwb1Lq3aSpRnnK+O7gmcDcQ/IR5mCH/
JJ+3TuLvrkC588kIEHT3wqjaG2OnPyHDNlxPDN8dmRJ46n3IMUSLzndvzNW51Wv70s3TvIqwgfg2
2h+1JTNfhwCF63po9DPQ4+5iEh28Fii0U2PZ2VcIUIiCak1wHhCkv+A748EFsYpvmNpmzWh8zZ0I
O017LO9ne7Tuh9KI1uoUeKUNfHC6YyTrzOuW+8Bx2/sR0uG6Tmb3K77S10tpeqKrnevfewCm742q
b9d56dEmt1Z2DnBwlRdMlw9aIee6lJNmnVUB3U+811l7UtfjBCRXijnWL2lmd2e/ReV1XJb2FXHY
64nyCE+wEjDeZa6M5KzXro/tofC+uLwsdRLiEA3SS3n9QOUpTtFsJpuunLsv7dRe71r4I4IEsWE8
ZAynT53vVpuIGu9zxFepjtE2ISY5VhG9Cz2RY5lL1SQH95+dGPKmvJWl4/WYftC+S0PLOy6ZjrCX
nUWfCxJc6l4CMNzYRzhwcTRMD6x6IRcG4ZGPaf6EouxOHafTBORT10kfxdzgAUWbu3UcLfk0hMVB
HSeaCCVESTM9tqYWHhGdq7ci4feie3BUJdKw61HZLf1HBNbsg4ma2zbBRLc33fKlhEEipmV6jb3U
Xwt9jlHPLs0nUevfRg0dCH4eiJSBEzx4Eb19HfH6lSt30M0MsSNXfMhMxHt1h4FNEJnjF6M9qR1N
kUybjrjGkfY8k3SjduvAt1UbkTyS+kmVcxmF112mCu81dVSw10/jqPfvkdRyDqLOkK2AIv2KXZRJ
XfjaTU2+7fWoPPiZXn8wCfCpy9edblwR1sKQJgymByPD4E4dcBimL51w0+ceWadjXOKwpNYXkkTT
duPnai7pnRRJtx8nYb4srr1Xl1hacwiNdDbOENqsdyKMuusRnRRfnsnNvMc4cczTMFNX/3/2zmu5
dWXLsl+ECnjz2PRWlKXMC0LbHHgkgEzYr68B7HPrVN2Iiuh+7xcESUkUDUyuteYcc3lKNww2Zt7G
H/6gjH2pNdNeD9zsQ09sQJZ8lt0Qj6QIJxTtehM+qRFOUuBSpGm+DB6r0lCrWtagzmViXSbVa+vl
vQ9VfKTNM91F6VCfGdCr0yGYPivi6412nB4Zc7RA0kkKHqrGxDtLoGfra59/XpXJjhYmor/piWNf
fW2GMs9foIynhyzyyrdugo6uAtBM5tBm3wo91Pxq26l3tgAAnWOcC2RzZkiP2BTPfz4dCWafMTxk
vyL0HpxYxn+etcEf1tMYfUFVkZ8GGCZ/vsBcO5tc6L/8qG5hvZXsMoNw3/wmoTzlC9YMguuWXayN
+vC27HajT2lopnvdnEM6uXRHoDNOgW02JIIaHyqEcCCqvF2pFt97k2KSNdLqUFhOfRU4ffGAWd3e
tYV3rTJCLn1vnDgTdlxVsXVihDumnkVkn06xath4gnU7XjXYyNas/PxbqqbnUTX2VeAE1f0qIBYN
wkAz/UDCqD2aCTYDq2cC3kmc0cEASIzxy5fn436SBuCFovfFm/CDY5L2wCfD2joNHUixkhow8RTq
dkKEwDGCuA4SBm+T2b1ouf1FG+MAHc+5txjB16bZdYfWxd8eexyjcPgGJtWou8kmqs9h7VV/NlFh
pqjyAuLFZ92ZN6ccsT9xc8E2tp15Ji4s3v8Ddlwe//ffWx5cNguV8s9dmG2AHqbz8nTLEyyPTx20
CiqVf1Eh/9ySTbAWngMUezE4SBuCVYbFCDGdt+40SbvAl+OV5yLL0dXAxmblvfRs+i8JFVCMKGcv
fHVP4o+CCRcL4iLfNC5KJtki76nnTdbqrHWrjjV/iWvMCCVjcpXw4eraxvEnZ+XzEe1y99tT+niE
eDNrHnK1mlCTbLs2b7kIYHP0u5tnt+6fX+hmtmcmkEeAYPr7VnbWaU4drMF8yfKeMF10vUr/LSBq
I4j+Lw/CGNTgfgO8lxEevWBOQ2oLAN1195EQnnbGLpuZuLKlRyi27dS3wrMuXtSAl5k/Ho4yCY0N
IKqYXe3IY0ziNLq35c3RHa0QfEP0qDhzkCUBq+rHgv/UqFR2pZe8GR2CCinVq57Cy5Ozbg55Dp+V
AZKIjEjjkhgCfuKik5t/WoLJwYVegcMhfLkcaNLPmQFl6W1YKEQVOZXLC4utNNiIiipO5AXveEq1
Of0RQXTzKjMetqT2GBchMAize7BxS8K4u2seqcjGrL/0fWTb1YihQERceEVJEBEsj/AUZgjG6F7B
sJ8/gD/P7iCkPi33Czyw63Rw2lVsq6MB508yMjxMBrnDEacqRiz67LxuW6gctBzSJNdWzkQijdth
Ru5U89TaZbsnKC09I48f9qb0Lq42ArdLsjnztMkZiFSBBtqxv+P63HkC+72IguBEsWgrRJmxjtjJ
CBCYN91AE3ImL0PmxME5T/SqmctspOa4NWLLPWlAm3vgzakXFmSHN/hDa+vBngnPDajnfKqJFRz6
++JBWIwJctauLLeaBRfdzBw4FWMCVQSnHMrGuk9J4F7D/OL6rfeoAXA6T2bO+jCt/GPLn14lBDVi
pAN719SQLdPUIQQZRt0mMZJ2H4Ipkq3bg/YjDsHssnFPhk2wtTqjfSArKj1GU3dXDqltKrVwhEu7
ep7GGinfGLlXHNTWLrW0nOysGIbpbNQPRWidutawTuEApGvE/ZEMIaUxl4Z1gH+EjDFR3vzWgclK
gxjeidArkC36+AofO3zMRJBiigBz4ej59KzhZF/xfxBstvRsSaZJTsbIhCN1alyqvWEcqiI3QdsG
Vzj+3p8Ezj8xke3MBpdAwv/ovGdSXgFAfI4boJw1L4uLY3F1/LPJNFKUexHA7fG0n1GWvOGdJZhg
JpZroMvdGMldBn0VVQ3WT2Rfi1rf676c2Qg5wmGOZxmbJx1KcD89xFiroSay8ue4xkzZz7bKbjZY
osa5LBGn/2zEbMicML6ssIj9CGNYSOVs24zxby5vAmUajPPZ3NnONs9/Yi5pOUHF8O7BbAqVHKAn
pVIgVRhGcxPr6PLQ4uZZbnWzxXR2USxuiXzxn/5D8jNne6ruDR8RMWB7ujWP2NR1jsTZzLr4WpHi
AuJe9nNvbc2KMW2Wg2FnWqvZGNvPFlkHr2w2m2b12T4LfKY71bOldtksd/XFcRvMP9Fpn7uzHXcx
JS2bYjbrhijJuIRg4J3mDZK5fFsA+FoZemyty0k8iE5/DRrO8nHIS1g2/uzJXW4tCbHLLZ7MWpU1
s/wsxS+sZuvxcsue1fv/3F1u6ZVHsIZbHRbg37JZKIBZXbxFNtbmePZxL5uFbriYS/55zJ8N0njB
iBacTdPhbJ+OZyN17GMf43Tw1kbuxAgUjeE/wajxbMZ2ipq8ctsbjtPs1J4t28bi3h5mIzdTN1qj
PlcMU+9pQzMCNXfwb+4QG2jU2PpTqAihLmb7N/wsQixm03g0z2C12UiO55JBKZ/VsnFZra+EnpD4
NH8kbUGAuTHb0ofZTbO8HchX+T6kXMfDXi5m9iT71mc3gzND6mfD+2KQWE5b2BlpfNAzZBACNL/W
WsSTVr6N4n4gBRgPPUIXOFizuR5pq47LHcN9hvP+j1uk8DjUzNmY/+c+hC6U3tj2zdnAr89Wfnt2
d9dBBT623C78yAUnqVrTQv7oRSSKhu3r4vr4x5mw3Pq3xyKXHTFQNRNX9otWiWALaKu/piQFbPG2
xetMZOWFWWEAbN5H+Rj7QBtQoe4JulVMdynGTGG/ZgCrdvqQ+jcY2LuWMvebGUyxKQKb5BSI4nwb
YX/sa43w9dC4tggWaQFHPG5FB3eOOLJQ8Zyw14NcjuuvoICKw4j1FV7EcPY7K99kL/GMySnlFDyU
aAyEpXW45BgIWjGzJZuR+MqNyGQcQTje+roCyaq0chP6rkmDMCAETJo9YxqimOjFms7FcMS+yNz4
seizgsBTcyb3FhEt5XQuVzznAcVL/0Qwo74d/Jp8mLzvn3AIU0YZeniISTc2iUx6JKmKLrFrPYZ+
TZpIwOimITzFo/nyYQQ20Uj1fLZOB5P07S67GOjESHKbs5LNPLt4FVGkbezPFKIoeM279Be5Q9V1
uUcvniWg4KSSYwlcy8Cx3weiPEfNM75aW3O3lm2gviBc732w6+3yuFcR4TCYsXF0ray5N0WzFyJ1
noNefDZjROI8UOxzUSsXVAoCGHNyXivdad5hnRnHKjHIM4pK+S6MydkMUclQaP6pj2O2dvJhZeEn
3Mkigi2SG7F21AVrXK8bm3fPDbEaBcGP2iady0V9nRUi2+u6imnl7MjYHZ7VQ+am8rZsLFkliCeG
AAsbZDMWi8a30hrEA4XzGrUhSKKUhYd0cjImGLdTe9xrpfn3meh7KPvsyiCl3WoiNh+j+dYIDAxq
4ED2r02eO6P67CQze3yK80Zbm447rsGYiQ3aL8VHTcrUkKcjKFgdmRsxwydv4gyUt2Nz1GPHPMgy
/100rY7ytKruMGGZbSSSZps9Ab+1EJ35vt3tWDco8hmy5EcXvQTQS6PK0u+Dn5zkkMXr1I3qV88c
cig5cI9RcNFP1h+k1BxeBFHEqeEOaOTkhOxvUNc4R+nuAm8GWQP2ANeRfGrqoiX6ToS/rUwVWymR
Em0N2R77pq7uDQMOnL35jSgeRF+D9eAG5TOTKfM1iS316gKj8VLg2qNKj83QylvJu3C9sTgo4F+X
5UhPXN86J+XOGxl1jfwN3xoIh/I5L/P2ioT9utwzPER7ml4zufEg5lpRvLbCKb4dtCG3370h3zdE
Rv3oyWdahx2I7C4fPuuhGi+MRel9Y7E/ej7YDmfeTN10cVL66IVuZ1QsHue/mp0sSHP1iPZp3SKt
WBlN02+S0B2fLGeqjl3MtC20sk0oEIuQMlCczZC1Z9iV1odJs3IVI5X3KiP+4UuWEiGosqZsP9Fd
uRvI74j2g0i8BgFtC7f2v6K5lUCrsrowIGrXXhG4uypzYJniq/8JdGvrE53+GQQdiqg8LjaRb4F+
1oUke2hUL6qoOYPWU/JziJKNX3nuby2thwysaB/tWZ75J1GpLSey+BMBZLQr/Lg49a0ePLVgaiZn
eDeCyHqrHT1hgMjq3YxB/jlh/ffd5adMOBmSOiwV4crVL+7AyRkW6odtyWlPqgmSlflu3QwfXWOg
uDP7v6SjTw8d3reIGLLbiBjg7KcBC1ybDrDjFtmNrmWxJjWQWWky0jehvau7P4OC8T0Sj/gVVJa3
Z0oyHiI8Ws+TAYq9SUW9sq2pfy33jhPZf+mq+yEYJr+X4Is3iHeKWw43BS5aSWJEkzDHGbP0o0+a
HdrE9A3K3KeeYajj+PC/Tek/1b5Z/+5dwWgmDCGrCdCGSZgQcAFLvXI4LYucFqlDnlM2RvIEK9V9
DScColJWBHvNm6Dqe9qcYtb1N1yZn3kSTUebmJarPXkbw02re8WZvUjttw5W0At0uU1p2eqWaFG5
1kbfOLIT2Xwbvtg2OrTHVsIOHG2XFJlOvYg6fzVqS23JbfvKCbYFi2pS10DZe5YavNamJYw2mqru
nb/5yBob2FLNgdEwKl7X3hwmqehvjaCCOUZt/30Sg7+y5TqTlvthMeEvyuNQ68bNqiUs01jf1XYI
SEiPDxatpANtpmTtuL19ILdKn6+vYqupzIGHR1/GCnN5YypMwdiZYCCBG2wFjuuXZiQLU4oSklg2
I3Id4Z1gQERHukfT3sqda5rp8WcckXk55dqP2NCY0aUDtWs0apuRM/JPOfyyh54ZbG9VV7iKAnxp
ZzzItL0PmkmwnyicS9rKr6YxyKaIKljfc3/T9Rvn2ycqlmBYObPsesPMzwHhzc+Er5U4miWJH01p
vU2T951WxkaLBTnWrkugQUjGqmG6xFWmKaCricacL2p17BzLX6VNQHWm/HzPWISLmB6NF6Qy9BUS
4e2Zfomr3cLxcWztmiLS3jIvrp6rxmp2vhLm+u9vkJTZjRWZr24hh40fZPJbJukONbK2d/o4P/pi
/lR06wXot3XUM/IOqpA5rkEEstU5w3M8DdqDQUbqcs9xO7Kj81ReCW9HAjKBhWe4tXG8xPqVTeJX
4xgk7/LtbyOJGTmX3jfUw3ZaZSzF1l4Z1w9KMcio6+lNDggvDEKhPsmnKON0vLi9PyKolNoVvGJB
eJCcpUT6WRbTvzaN2Hta+5tJxmOfhggLARFtumQazpoYL7Aa07dEGz1kUWOM4T0NbmMGtpajckT8
bQi5QrP1e3Dw7qWxPR0YU6UveXFsGumfGugPp0jXXqQVsReSocHV3JweRJldSwd8ghxK7H6hindY
UyZyHGrC3eZiWhatOhNVfOx7GbzkhoYAJkke2wLZw+AG8oFTlCf8h7ynrKrmd4j+SbvWIQss3Edp
/1boY3uleeE/SOUV1BWdc2/ieF8ERF0MoVEdGRpXm6mGfgXPW7sqpw5OPN1bpvfv5Cm1d3OIrFXY
l1tYGNXnPHn8TiBobey0d7ejHFmhFQwQeDf51QabvFL0F6CGj2rvVOVPOrw3RQLfU5+RopTRHttU
MtX3mLBIK+/dFC4GiV92Le+uTi89KmIgvBwmnSwFHtQaJvPo/NCrwp1L+P4JiX1xtlnar8PYAMgp
5F51zfzOw7fIIvA3R8f6E+TZvtGGg4sZYisSey38J8uqPXi1XffD58LitkEMHjzLkQcZyePUzfN7
2Ki6ObVvWpjCxxYJl7qQjtIEwx8OTr+Lyyy9ONJ6IZnYPbiJNt1MLck3PSJsENpDuJvpWYzw5XfR
MwRqm+IvejRM1QyvuPQY20/Qc59rn2j03E7FAQoqLiiLE/bkOvmZKNJx1VoRED89Fwfpg+ALe8zF
q0nrp1VCsvTBju1NBUnj3SkhdSv69aXKuOa7Kvihc7EAwVa8VB68J0/qG7tzg1tiWmpfeXF3HkUS
nQuy5/fg7Jqb2TLLcrvPQtQRw1sigQfP2MtAcQ1Log8n8npecIjqW9vgVpLXhHiNXMdxsqrJGXs0
U6dd8xKYP4GXq3jbvCjrLVLEDWdl9FSlmbHlpedbGljGc1Gn+jMHcIPtSTEZtW0KPxu+3SwVL8q4
2WqJJMF1Ih7MD+JwD/Wn23P9QBbVms3ZqlVzrhKu8qIZjxEC/D0rDtIkAzPf6mXerDN+cm58CIzU
yg+aiyYrVP3bAOO4zlqLVNWx3JS2SZsvja0zyyyubvIzVnX6OLROfdYzUuBiM3uA0UrE4WjHVzpf
hJfkenzJ8nxvF0qejSQkZ77QHsNoIviXTKcr+fLue5MxoyzbuyI9Nk+KB0VgLWxOaJLKiR+Xh4rM
QE5LDJBJSs5DZWavWBy9105X5BQZwXuXNO5TUr93wx4CXvWcJrDbNLc2990g5Lays61PesbZgwce
Q+qKSBvqLEDekcZSp3D2JuOKL8tl4psK58uBcfycVpztZVG4P/TaIPeXSNFs9My1pbDRRMkXmsgA
GIlbHlSkhneFLikth2ANECQ/wv2TL5nDDsv44+AHkYTX4US0/gogqHZYvvBp0JTCf3RGCbOKxh+q
nctd62uIjAilRhge+ikYTkmSXcaOdY5ofAJRcVZ8K2TFxNSBM84889zGw4Txg08iHdvhHeMJcET0
FAyYvOGdNQtCyrB5bm0LY32UPVFDlJueNPKtK4gXdmhgzL2D6LpsksHieUuDPB9gy42tvNdlk9Ha
HaHf9UkxvPcFYqgamvA+IX0lishL13tNP4Vxm19lyOXYLlHAGIPKDrmK9VMWgpssCll90al6VFb4
oTnagVq8Y2nFqSBtKV/91s8fyi9z5HSXtuBTbdefcwAGF0FKriHb6nIwjsSGgzvMXtXEoCagEuhq
bcVVyngIK43kbM2mVk+KVy3IBPB67zGNkG4rCpog08iwaGe8LXCGs6mRvJFEOhry3rYgzNF1V4Zx
Hclypcnu1axNtHSPyNZhn6RuG/r8qXVtdQX2dIncIaakFIjMCgbOGqIWz0Obraq6gH2/7sgO22eg
vU92lrC69plR0cQMnv05yD6PvqTlBfdWeECHWI6gERXhfRqccnenyC9xt+TlDYHJtvPM/hLvcQVH
t4iw3DcnTjadoffX2pyngYU0oNTZ3rH2yw+QiFDFpTpDSKuPVuuWb15pnMqhThnI1NE2GYeKZkWa
/BjGk0r3vW+Gr3U/9q8mWctEA/5ijqWuIKjkExVwwXwvCDdDqNFeKITA7JNCEO0ZvOqyh6JK9N8e
o4a3LqVHLqsYiWEFdnVQM7592bhEx62UNZxxBhUXyMzpgTUQudjDQPtMgCX3et15jZW6kSVUfJPu
RoCYiSCliV4qi2gZkKLis6wiBjie89tizA6QuGIh6rCKd4J9TVbkqXCEcaVNpV+xcepX5HjqBIT4
ooCyl7SlPr0OYW2t4uQsovBd0RM+MMED1kj5Ts/5MWnm0BGrgDVvtk+W5q+comRKzzq00Bv9uyVa
nlQbZsYtgFBiMJATORhTkWMX1l33rWSXjAQpNplj3skJ5RQ3evlLXxi06n35K5nyN69CpoPBdKJ8
ldWOoba9o6/XGGZ4kRCOXwqvuhLgMSdKY7oWNMlGPMaJw5luRdOD1ZseWTsiFqzbQOY6NYF8d6Ww
b8tDcSz9LelJ1cGpBD1Drpp5oodbLqskM1XkzXfILC+j6fy0aWmtRau9F/U0YC2v+8fEjoZHwyF6
K8ACyOSmRUTENDl1fHT/g57fqfgesCrVmwbAwIF5DLEiCC8PTN8tOh+Re0nN+uYhgVC+GV177FrP
in4GjkbtzWvhJEnH3mFNS3eWZnlXt03OCJyrZ3JF4l2piY2p2Q6trZyhyEhzsqSpevCNONjjbTTJ
yxVvpGlw8E3FI9F75tbGSI/gxXhzE5LboyhjwWAItAxjdWAqhhiRQKGtCKfomtvB35skwMhPyHJR
cJ6qvotCc8/LRpMKMQS+QFouQb5Bjk0bQdQviP2NJ68V2UFPwFFUUT7HOFGHIoBIWLUPvv00pswO
GvWUzhuCu2oNZq/m1e5GMVXdQBkjRSv7NIjKWY8Q4LfujG1RrFZOWU2mM/O8FM1NCwy9SMsDs2hj
m0N9XTdDRUpnY+Vr3H7q0Gm0Dcde6/cAs7xtQycVA0/pn8oeRpWR1C+t6/lnWtr+OYjidCPTqd5q
riAGL5Pikmjl9CLTV3s+70ZG4u+7om9ekYZQyEtlrjUlfxUuMhN7JESh6ofq5OSINVz4SwdU6ifQ
E6hgym8ZFtF1JBwUMejY3vqEAzPU36yuVdcwQ3qV1aZ21IzoeZw072EQrfs6Ko73BKPYn7q6A1NC
yj1nsQkNnGq+grqbCA2jBnVCK90tdxGIXFyyBLWFpq2LMoY/Zti3yhpr5KWTvS6d6sOSynrs+189
XNzHSUZYGQRqoJYW7JVakjRET2CnInruBAF+46Mucew4fE/todtlQJqPZtI+cqAxyTeJswtb9KJu
E3p7Y95VY0FsOJ6IU9/Vcht28wA7Ce3zsGyGB7o+4GoYrYpVjJzngN725Gam/lD0ido0fXkvzL5e
IzS2Pt16OhST5T7VLsYBIaAYWO4vO4rQFbfp8Nx79YXVQXDoEx25rcjSN8aBwUMyy8l9qzk5DWtr
H+LjcxkGKLXp6WVWfCpoRzVpCNM+RQtpzdF648CM3yx/JXVEyUMATp729or9ojsaNFROXtutLNsM
ntFNp2sji+3DchexF9x0rLlkeRmXoSrRrHWNtc58jhVL06+omUlgGSp3jYlevwq90695b3JGT7kk
GlYkX4b2s9DM5Nn0pHyBLrHXIvOzdHX9LXH5KCKt/PvW8pjW+c1qKqy9pzTkk5iuXsjQA1addp+E
o2a7auwQNhnNuhyI+F5FglOGgQYJM2rLCDEav2iMvlh9M7wktexpo2cYAFwEy21fNDdHEnaU5oDv
J9k5b/aczTgCSf7gLUFcSVLx3Sr/rYmip4RDHVT8RH9RV4/thP2EMQtluwqBETrx4P+YXbJm6qHQ
JvLlmOtonkgvqY5048JXW6KdNmP35MU5oXA6ZrM4kbNzQORHTLZwkHQjPGW73LL7S5p35cZXbfit
yO3y2sr96FLH2wnl/uo9Or9Gm6N8MRFg1bmuPdNCrtb6VGafCBffI4aT53LiKXqq8aOrkCeIQIue
OH8it8+w8eXIjehRMirI6yF+WTbaKLDfTIF3Mvui3kxeMG36yksuyyZpGXDUsfW9dHBjdJYGhKZN
1ba/TU6RxzoijGgyDpk2tIeU/ivz9M7fhsD02Tm0rWDShrzawAWJkRE1u1HsUWKR5xQWDHU71THP
IlylhQK29ZWn9nqq0X+yNWfvMvs6OLR911nDGA/wGCUQk8mD/wMPWvCkaHCtZe4Xe8YBcsspzVoL
h4ayYZ2duT1c2735/7PUf//fUheMwMEl+L9jcv9Pk32XNKv+O3Phz9/8zVzwg/9wbQfDphnYgYl+
AqjB35jcwP4P13ADemw28yzfCbBM/81cgIXr6L5h+wZp6iSqz38l/8bkWuAYDH7b5+GAkDn//4m5
gIP0fxp6DYOn0y0KcINzHv7rfzNuk8dn2pXZ2keuc/7aKuyA+FB5jhPnnttecmzNJNr2rv3Tmnae
XLuW4R7doEHVV+vblnnsIXLHF98tPmWQE6AxcSYT+Knmo+YtMKwrqRDJ0ZraYWtaiQsWNd/4xBLp
44B3qOg2aRjMy0LvPRrTYR9o2GMwQVOs+SdFI2l0vOm6IXRr2GkF61JIgMD4mAptk9BaV5nxwx/W
YarLC6Sabo3PkYYw2YurwrBo8AnvL8oQ90Um/brHtGu2KWmUTnhAdYm9DcUe4E5mbOmgO/vCNGFu
2sPa1V0O3zF+tMvA5Ay3bbLiC8tX/FZVk3v2a3/csGoE04SMvPDF9JgmeBozOekb+RS7vbqwYJ5W
uldweRfZnP92GpMsJVEvpXXkaOsEt9BamOlwc8ScfSB2KsUaFOgFWcS2OyPAQ8DprfhdOt7v0LPy
fd2Ij2Bk0lr0ZXnup/M4kZESo2Zaox0MVw8GEsCjgCgehCYBKLRHO1QtBJzuvXS894X5wmrP2pRF
/B5MdYoJanblFlrJ16oaBvx/hflwU034yEgs3NR6pu/tLtbw+HGta4rikLWJfXZpLKHMDW4e0zSu
KNWqb81qRcbXe4iKcqtKvVmHWbgLo2TXuC7GUqfbFbUmdjYhH3vRO1fH8Hd+He2xCZ06YdW7alZ6
0NMNV1bDqMEg6H6ll6wg6aCO68gJXisc0Ku6aebUDbGJ3IrU1b78wo72LGRz9CiwGyI4VoTdTA+h
5nkrqfQJGUBD1DG9TzMCF5Vm9tp143wz6eVXDTC/rqI3Sd5rOW2wyf1MiQqmqfCs1AoMTnrAxgmj
zhm+iPDR17lLUHLBZLlgftDT3B9dMjGU63/ojYPOr8EspQLjl1Ynb6g1sR2+NrkvTh5ETXJ+vG97
SD9tfwTt2PLtonH+9jrMNlHPKpmQ5BBKneYdsI1d6etlM9wzPONpyipUtWbG/BK+D1LH2v7Uq+T3
hGloYwrGdFZl73oNZLBNAkZebdJJkdgzsqoGzP/dmQDIsvCRmIthGxQouy3zYBbuntSWzRIHpGQU
PHtFd7C03w4c5mc5OD+7JLdJ9IkOaSl/hXHcb7J8jPlAzSfZ+y953FnbO5HUFdULIYut78ZzyMR6
aN3HhjQlbK2GpEShECjXdUYgnN0TxJwKsQnjn0S/4m0A5sU3qah5rS87dcgcDYnaEYwGSf6EiZaJ
TeMwoaphm/ZgTNweKe3UuXsKyXvcphu86HiXOKBjM79Xuv1J8wJblToTbYU/XZUrfdtTS/KeBKNs
1vzPKUec8v2Lk5gPYeOlhAZ3JfBKcJJDR15t3jd7EzKj5mtHDDpPthZs7ahfj3WbArRFGDFIg4E+
vDLk8T/NjlHoWFCUecrfjnnyGmkkKEdmf43ADa4KarUNYpI5xifDi1z2f2nWnHSY158OIvL1xDxN
g4Hha/aXBKnwYDfNMfys3aEHqMxSyk5bOm/oOZIBaqmhnL8wtGFkzAeUbc9+haIzC2vtxTZPnun9
ysvU3xVpam8T8lgZz+O5i2zchFGdEUTUHYswB7jRYHwFFLswhLkGsJvbSE9Y6TrrZPI++3J8pkvB
spxl87HCQpr2oXVNfQQfRd0wmGEHtbrhGpnKWY9VgPEPaNXBiwWaY5KEVm5ngLphCskAavjqRy3b
IHGAi+v9sJMr9J5fmdNH6yijivSqciNkXuya2DT2fGtIy/MdTJybldX5jrkmeZ+RbDZFCFLEz0i0
ljqKBhCZGCJAqEFZwbKnJRfcsGt68OEhI6B+lf+CR4m6uRfAo33U0i5+WFxJyDNMf13nXreu2o4S
MfDJSY2eTSKANjLDqwSxZI37u6tgLpDzTVstydcJHuKoMljdFpVajXMM8YBWZRTDpQjlNQbevZ1Y
o278HObNYKUawwKkmTjv2aHJIjNiposEsUQ7VRf3kOY3F7NhrWIynKyQ9PihI3xKm1JzIxL+AwLR
nVmY2vdg5OZhKAWXWN3Xt4Eqb91QfSaJ518Q+j4MtYCqLIcPDYvmcWg/NFXKNcFLeJhKzMx6OWG0
xS/oGBnx8Rlts4jgtmLkpFxaRJ+Z/R4qTYMbkjNesBIUxXsaMMG2awa1yS3n7ovoXruat607uvup
U5Dz6CADS/FM0/7xXWBqD2TCWfse6M2mR1S9MqPsu0r6t1Q0033yD9IOfHx/CYLyjFF9fyijlOR0
n89HlQx43O7g08ld2UN9KzGbbZ3gFFmy3mBov7pgmqPWTU6hb6FfZ5NVCYUi8JbBCO6dG78lgb+L
UFolbrDXCXRf+VV3aVKMwUYb8c1ODjMiC3BUzGnXC7mqAt/hv+LT5QrUbfv6juWU9Lu581dN/GJF
/U76KlbXkHTubHzJSvPmKl6jxokEBHeiHZLOhuOqmqtbK4A/4fg0Fu5XVNOzaob+iNciODtRv8Ec
BkODhJ2w4UAWuEAxIcUoPtxLMhbqIh1IfToFdBmSUpPU3yMCr9Q8l6FHX7yy/wospsMYkAXdrreY
dPQqgsiY0+ceenxSbRLom1aLb9Ba86txhnPNwecM1hUN4AEtrosJkHx78nzAZAYHfaIxrN4L9LoI
ZgSlFQQpEBjrcGAYaeDf3Gre+Ojc2pEdLzPqL1fPkKOgtzDwi9O8LHsMtxWo4YIJTZsBC2CH68OW
zMbA/tHMw7Bcbz86TUjYjNXebXN3M314uvrCCV9cyCl/FKzeznkxyl3PAOPsZMGXkRJrVJseK6A+
e001jUD7+ardRmF99HU9gCOLHCpEdehFEt9jIT+gv+jkSFdXDzM8v/lKvl+804vfZp3RSRidvYDV
GPb5t41gaiNnOXmZ0XfQPE5WEsUR4LzpSGvhyTSDYe3krAQTe3wfkeXiEVMkmUzQFv+Ts/Nachvb
su2v9A+gL4C94SI6TsQlAfr0KaWULwgppYS3G/7re4CqOiXp3D7VcV8YZFoSZpu15hyTQra2KfUJ
XxERfBvI2Me01bg8eiOkxejC8I3p6XkN2srRAtbfxQgQqvDoOgsEApxiW0SJ3pFVYL8Z3ONE+sk2
A6Dkw9uJSUEUvgdo8FKrJfHp5hdwtDN0F6F36GGXbAtRDxtDgKnIKH/RE9nli3vLvESWPHYhBBp2
xxXJBZqX4YuJB3zpn4dp8LbYEyhUOEEYp84OwBcSrcj8ZDlNDfoKr8Iq47muuYgrp8zmcqhTiglT
eFJaWvv0Sgwr7w+Fa19qYB7H0V6RnWuHaIlZWbQxFUND9qyXRALQKpM+WadaGN9540A/FFMgu3D9
ccnrQ0dXJk4QSliLgcxA4YjhJLSqO/aGeEESMh/pStWAM0IadcJmKTE6vjY0jj9ii6GzYu0tzzLJ
DkXTVtDcDmZBNQISW5Atn2h7c2eTbsTmvB1unMV5NYrma49+x2/L6Guy9IE5hGieiCnbT1nJ7JZP
5xkYBgVKkjkLc3g3VERWPabewKGXiw+fSEjZxOuyTbLcZKkZyunzUI3idnynzPZljm080OKmAJ8D
xYOSedyLT7QmDn3WgXtOCe+hDsXg5u5YIrqnpvK2a/B0m9Y7RfXhaILoZjPU62C7l0enAVORFy0V
Y6fCxTo9Z0Pdw34k79rqJEFkkyvYdTTettXR/tpO9qgqhndLS58WZ4Bd0lG/8Oju7LDlfEkw45Ys
VtbZMMocb5tcVbh2g5/x6HxznQg1fE8iuIatjyyFzB31o50P56r4tsQe1oahdja2657ZuerP83i0
EnRK9IV3oFfeWCu9stIrEXKy6QHG5tkEMGU6hdq5V0E3YbA2I6TAZkRkol3RPtcsm3TYJhjsodpx
WYfFUNNcGbjfkvkSzfoxNXr7poeash3H8G2xyQGcmXN6h2y1EmX4VimqYK5G8AOoC7HLiFvZuYYo
CNOjHolR+k4StYwV22WIg4KRVdo54wY8tsK8i3sLEHnavbgxRMtsSF8LNW4c5B43YkHQRhzxQDRB
OfiqH8+IVK5aMrKOvf44OR2Xhzt+1nsUdKJdDm0t3nOga0PDUGobN26cs0X0BnuLPD3IYc1Faqej
vtvLUF0ombGNaYUbwGk5ouwkcTE8apmeEOYmPkYOcJWmH6u9nQNdYA5d2IVtnOFsm3dDxFoiwhsu
yokg4pZcwxlmTWRpb6La0xnGqk+oJx6Cog4qLuSdDEO/1dQ+S7Sv6WiQT2YhoA4JX9kQB5+QTZka
Qe+Qu43I5ySDjs18N8eEAVTEIjTNgDKZS8w0yCGNWYhtMzwVrlqL/WUm2K266Zbp9J1UnttY4Q1c
GxdVVsNzmL3PiTRf0PN2T1jZH3W6ND4OOZoScptGNOk4c1kSEpzDlr3EXG02j5Kg8q2HcJGBP7T9
qCYxTK+/GJkZEwaReTtbscoiUMJPZS+3EGKeCYO94GBrD5hO6YDGDdXheYcAB9zuM4xedHATuY1g
xNDVx7RHE+DKxdKDWmo+zjPK7hlvRxAl1ldNWR/qNOW0m588qyCvO8WXtC6jhOFbMTb5ESc1atZq
3jUZ5XYq61kGXKBXM5AfGj2Crj0he587BdKxSvRhhyt1TOLqXDEUJDA39vhjn9xpokYp62dZ7Fd4
RpAgcmaJcK+jPfWHpWPOI6sXiW1AHz3eVulbGcUvKc2RC2K9mwVJ3Yb5cjLeSap8Rc57cjt9J9ul
2btUXmDCjAF9dxNmWX/xVm2uZnEPx1TCDd4jEQlutFnwg1CCCI+Rui+z17Gb84sJlW27jOmto4/f
+vLdHD08WOMybnSISnDShq014s2cNPS9Np75JRwHf+mcXQkjMiiidEAPd+uQTf4Qoi2Inak9ZaZo
N6AdNlrv3pATEbB70wIq5dyhrvuYY9k8gMndFh27SrfR2Z7O/XiYexvqTnfppIWBuqdGpWIktK7+
TF/BQWK3vMDHrsg+3xYpg0uFAD4rOvPQseKxU3zhw6gxjxLxCBuzvsVInDGhsm8SeUnMsyb3nUvu
WDvpH+vB+9AK7jS7+4hsddkJ23wbq4gvUM2dZYMqh5VDTy2YHt4UWDT7irpAj8EQlQDK0Ieee7OA
/xg3mKQAzg3bNI+ecsD37MXmG6QjLJjqmWxHXTeR6CWfaJaoR4JtUCmX45fFgqyQ1kdHiE+2mLY3
ndc9JUv8vAgXqKJiAEtkDdOZ1BaFJQeUxfr0+pAW37LerY5a0qUHaFBBvdpmrg+G7WJD9eT++upq
VGgg7u1dGd6bUO3mgnjxMC69k5kv2i7sYWOiNOEm6Y+qAJYVrqEK1uwSeHF9OubuvqP2tr/qqtqs
P1w3k24rPSLRJwz+thoe4hEMTzO+lwK+SmwAdorM+F455sceC7tfuwNIU7Z3xoATpWNExvJ9b8dW
/3XET4uLxwYqbpVnxbOt3ttoVnKMrCIJXd7ZxMDU5BzPqH2zsbPY2kLBwuoZ0QyMwwwQgVHAzjHM
7G69XTexl82B9kQSvNzo+ngvQgfgn80aEomejzrmqHc9RSAjYUunH2itzY+hVk0sTgISajsE380b
QxEtBGHfSLc40Wd4tcfxtoq00a8gTwB1uTWdc5vID6Nws/2SIG6HXbMpgI0UtYt63jOXra6/YgMg
UqsfkAESl76ZXfMx93ApkLTzmenhbOjdCUiPorO0LHuX/nUIUxKdRyb3bW14Pgbw26yzP3u1+akG
f9XUtaIaNLyh9yerrDonVaFvpW30+7SJZlSrwMVEzrCy1MSd2n7GRavfk7N7Y8z0Ih16VdRnkXqW
Rr2pG3XrzLo4WHn5tGgBS7KHwQJ1VHWdRpl1+FSggXFEiGS1KLLTOPbHPCHnvBG7Fo3iD4Oc2yzh
PsozVA9YEYV5mWcNPMAga9AmOJ+nPu59rFQw8f/5cE0EEeuPXL+GJ0ttNTGV22vUyzgVQ2C6MPZW
U569RHeKS2nVgJsYXIoPqnC/JgNVk0blyl/Iz6VX/2fEkdRdk0FGkfPc24QZYpQDvrTGGZWEvGr5
6PqoAj+JFVWPColMkmueEMnGs68kQpnrO9cIp98nC3u/a4zJ9a12V6a2Qy96n0RiHw3ZayWXhzZl
yf9XpEyR4SH4KXXG4ESRCRsf/7qJZ6ywZAWtbzk1D5Jy+rFiZ9Rhg91h4GzXtASsKkT9DJPt7Nqw
vYmUmQILW7Oh2G02x859ud6MwqGiZQ7t4RrqdP2TRhT9+dfX/y2Q6BznyMX6AFHrnGtlsb9+Ysvp
y3WE5DhcX5cxSBzHnB8t0X/1hlV9RflkVJxdq2/3YbzmOMkVFT5dAeHsxzDx847YjEXjSXrdcUyy
bg/ehje5vtPrKHJ9WZEigDmAfVO7furrW6ft/6lhtmKKwSfmmf22twd5oN/SHcqwClyH4TfuUZAC
IHroVCh30zV/aypWk/C0Jo1oHjaapvQe6VSUpwFFRVyT48QajDGh8Dz03ulCWQrv+FxM2l7YCjlw
kupnfW1uG23PjmyKx+Bq/dOjrsDk4Nh+cYXlx6vZ8/p/lqhlL0P4NQPHn6FJq02xwkN9QJZl61uK
iwgz1hXGdfzN1ixPr1SwUq6nkMRMeY3FyeLmFIJuOl3Dka4P1ytOT7T3ZU3gmUu8K1RWKDC7en74
causkRLXZ6Y9M2CueQxXP1pfu4RqXCORPH5540bK+WHorBJBZI8CUZz2NNBhaGGBPtYzvOyptr4X
UW+eity6dakU7JAFY55cH4TTYprtuOWv3kpRN4DpHbxl2xRpCVOvorOeM9qgF0gUS3U2V/C28nCf
TWlynpjYfKNj12OvtvXrQ71ez9dncaK1q6QQuDfyYCxlSX2KGrv68bCsl8ZbjxC3ADlRiVNUT+LU
2x90wBnH63kw17yYH2eEao5ram/aYLEVtJOvzejNF7Z6y0VJclusKG33kb58mEzL8a2kALHkiht9
fWiSeNdr5rxDAvQRQoO4mdz5j+8Zq2g9td2jM1XWBREnVlpND9yaDVNBRQKXNJWuPLH31x8ox0md
TRsF2fo9AzKqssP3UZJpJhptL9tx3uvZ0G3MMRqAPCJl3gtutA3xTsXtACxwyD1FVkO+M4YWvpsW
WvFNY1GDsKbeC8Zs/VQVFvp8eKK2QAW3ZZFkrm9ab+lx1RowmoKFxk08sS3VBl5qcvnqzT3To+gv
nSPPaKcP2VLc9F5O+QJ61k04v1e9EV9sU1FDouC2WeI5OyYo2NzI1ndpx+55HGcJzViZxg1Dpnkz
tD3Zcq6FfDHLL3GG1qNvtAzPd75DRYhfDx5IEznsplKqnFVxdkPC5Dd9GzZ+PVkPuqcIlJ6K13qm
2oM1+xOGH5h3NReDMbpvSVvcFyuIbFZDuu8b1tjgQNx6CWI7wW1o1hA6QaSYc235tqHQ4TZxRF9z
bpOtbori/NeDA+V2I9zF8MvwYg4OCY+u90DhVgfRNTc5qmc4h/3SsQYhQaNf5Z6YGqBemibQP81k
KcQzmZqBhoHiAAqgOIvFzX88QLSgCESW97Z3vqOGS/zYKoLEQ/tf4Q8E9QGs+PqsWV9en/31jVjV
5mkKS3Ob0THdXr+hx5LVX20VaKD//APXv3L9YWkkHxX19V2ja/ZpkKZ9MqtUlfTleAoOVzugTfbh
NI6nVt9ev/rXQzviV7m+LFub0qRVANocBEu0yTmVHTQWd1lnEurkpyjU3dOkmxDeCv3QhrOfsyKc
FRfn2AB0GNruK8UVyR8wsm0x7r0xjM/1zB3j1SJgKuC8KJJYyTrRmTiPNaPquFIvCk3mFOVHm8DW
bDwbM7QOoCW+wlC/NbC3SpNxrdOyaodM2UMEabxZsc7trV6SLv9OdWW7yloEGWZbAQuor9RzkrHH
zVzvZczccIs0CJiDOFBu7W/LMP6Wr1JnQDoY7EaoLVEbmCvLaq1hnkSWvxqrDnGkjkElbbBbcgfM
/A01RhMIDhnk4zfPoeftdoE3iefU+yRnCuMJyMxtJ+cPTNnmBuifuZ1HKl1V++S4NL5cnFKbtmOf
XWBNrKCnxslzDIoAEKFrbdkeQSUtXnKVkmOAO7EU0HJ7RjwLlJ1SIEzQh5cgGO6JZzyFkObpsMXP
Q/EKCdtlXLsTM65WV0c7bWq6Xxfhh7Bbb/YKqmQeMA7WRwMr25oVdOwInCEWksg2p6xvkergBbS5
60PSR8y8O69l2XXVL0T9DkqM5pdzsBHAi1lavukwlQLW/crMMJJLcJdr4HE05PHVtB/T+FMz02Pz
8ueOxikXFncMCaNj+dw6eNDCBALiUnEFMFLuvVXwzNYBsViY3i38sYHqIqInjhG+clVXVIzxm7eB
ruTZYVCMrA0pxOVmqedblNk09p/xirWIPc37hQGQOzgMWja4OB7JndUXHbtL+LmDzJgCm66a4jiB
AKuL5EtNJ8ApYpwpzW1e0c3R7jUTixV9EtvLH5rQh/ADOTwsb4G9b4zEOcaT921wytsmTGkpDMkX
hBvB1Ad9LUitSR5CF2wwzrPAq0oc9ch0NJgP2hxtCpLrx96nGuH37rA3KPlVqbaRhDNa0rxQCCS8
19VvxnDY92N9GoQOoaa4UD6X5nSbv2vmcEgUZ9Vq36Z6uXFL1LhjdFZm9JGIvCfDvkBe+NaKW9Ce
FMJMNqQjxTUayMdm8tLzrNmTb9kCq8ggjDN3u4Fy8s8HPCXmeXYZS4s4fUXFVG5mhyVbRnQkJO/i
xbTCakNIAj4fD7Q6pIcNBphxQ8+h4R7v9b2r0oee2CuX1ds1AU9fWSx2643r4gywgVLOArSZVfdo
4tjIJmAXKRXGfpQNezhG3jHKxOeYZcfmGh3Ods4X6z6TWgUns1sDDdv1wYxHylJrkDt8W+iHRPT0
GvgRASMDy+7KT2Efm9ilS0GBZeH1wXGcBzxd0PI7SsebZF3Mza6okVhNX+1FT7c5FpMtnsLqBCH+
4IbOjMEkXOUE1SaXIevv6zenO6yb+YmK6x+xX/izWKEV+tDhZKbAhI0F6QnEzTTlXiljc95g3mY6
LLmHM6OdThhPOPE06DaoHLYD+lwU2HAShtga4TItCUiPCcT/Nc8hWsEvBVuek/4q1vV2t2hPbskn
KbV1yrv+UFvQMIjx9f0VlsVmjQBOteZmTWkdHqc2MDBAB8qNXsyx4+MUSctq0Vo/8bQyQHoOzVb2
qDK03BF4oyMWe2ZfUIpfV6hCkTk1ACikqfvP16VBzOEYdUQ4rImnf/371ARkQ2OPTvcqluUCKDLp
bu0mtDeeBt/m+rXrs+sD3IML+GHEbhleEJYqDq6JOAjz5bOQqmPnWn60BiM5MxcYlOAoMlWlQ5Ou
EuGm7PtPOmwnjHFrs5B4TnsN4romb0UOjN85sWgCrXiO6wMImpMdadOeZF19jdfVT1bsBG6opYfu
+gnVUpU+eIKZSgC0/S4irwHSF8r3WnzINYbFYMqnEVhG1fp1u1pE+wGw4hp4zFKX7UZiR6un3FyP
M1/M1xCxsfOerhK0//NL4Iz6x3/x+q2qWbjAfPvt5T/236vbL8V39V/rb/3zp379nX/4T//3+T/e
q/Y/bp52z7//5C+/yJ//49/7X7ovv7wIrnHzDz2ausfvqs+76z8hGWf9yf/tN/93ofU0WVzkaf+z
HO8lUW/VGk/5sx7vj9/6U5Bn/6er26bFUhB/gnsNp/9TkGf+p+saNlFHcg01si3CQ/4MQXL+Ew+D
iSCP77DEELyNPwR55CNJpHg6pVNp6q7HO/zzCNz/CM74cW7+31lBxhoy8Fe+hgTbYDmW0E0p+HME
qawBJj/lPJjgZrLeim3k61V7cMJuupPdo0UK6MFqpnnnVkN8a0FdqI1FHEs2QNtSh/BFptK+l+Pf
xH0Ya4zO72/HMW0dIjuKRLKhfn07bMPN2qwL6yws0/XnOqYjZ74Ns1NDdf0CVb0GRVV07Crqu5Fx
/fTT6fvj8PwcnfRrqsyPo+FIm6MLJQCx428pP15qL4rIGQkyLvxcuUP/ZE3hwe4U8jfWAegSO2wd
9bVxnuz//f82fs2Kuf5zLhWuFcuydUeXv332Nkal0WeGPJNEan2pwjmDvI7Ge+5det6J+Yyc6sw4
nVXOctJScOnMAdjti3PKBnMvFNBY7OW4UymR/IhC++UW//nAGGsY1m8nhmvV4npzdeau65v/6ToZ
6W3PutbKcx4y36UKKVG+tsyb0NgVKkFeDAt+E8nI1ywmPS0pAEFHrBAG8ymvtPlIxmQz0of89wdN
/ppTcj1o3A3YJy2MsnQCfzto5CmrwpkQCcZsAPYoIFi8d7XOFst71+mQfCAKci/MHP3IIkdf5YN1
yhsCHkkjIxbooFJpUnMddnbezFivaSdoeohqyonSO904QYfw5dS3Tyzxiaty5EqkwZY02tM3O27t
h77CYqCcg5dJSnNz48dJVL1idf2gpaZ81LL6npssu/EMUD9dajzYGHKohYP68eYH9AXvqpTtQ1hp
Fah5VxzplX/WbPNFN0vv8u+PlvGr+HY9Wij+XRvFjuHYjrzGB/10FumRgR2KqDMlFfkRUagkHDmj
80mCJ1g2R/e2MF1uk2plHZXtW0WNjW3s/98bMQxGHpRIBjfUbzdalAo9J+QFsDox5SdEadi+QvGI
andfm93TvGR4s2d1lqE8dh3weFebnv/9wfjXK8fWkTxLy3J0y9Ut89ehJumA7tt07s6QglncHiSS
TKSE81F63r0EF8A5+rvh7V9HW/6nbRrreUD//HtqlT6k0oFNIM9Ctw5TW1k+tYynVShWIdbfpR5+
6cJKb7HsI7FbnBu2Tpu2McTHtrX+5tYx/3W8wa9uOpQKhOREuOsB+uliQJhjDIvGFqHKOmiko7gI
r7tx2RLqae496u78ZjkIMwpQi9s8GcniGGheTdVyVMjtfEHG2E2/ik3UbFknIAY5Hfj8Ueildazm
tEc8m6FC6VbrrZp3GU1qOHzFltut/2Ea+B/Hp9/C/H5c2ZJ5jMqprUvz9ys7NHH1hXYmz6OcKzwa
dXjXtsi58bphh0gJ6A0991JrBLCCO5LHXFl9EM72q6jq5lEtBNDWOlFKfVbuqDwINudYpStiAI/9
KM6DZWq3uYqCUI/xoxdGEaA3oa8zR86OlSq+X5ucLatWCRJj1f7N8Ptr+twfn04KNP3r5erov90u
GZ2oqchqrpvMag5E3Rc0c3i7Y0l0VzN86qOp+puAImO9/n8d8VGd2/CYDWLEBBFcv14eU+22Ves0
wINWRlcRRfN9nRDhsopBKDN5Ow/ezT7OhXu+PpBcLe1vWVMWfzMp/zb3MNFL4gzBLEpWKPRYf38n
ddxVedPU2qkLM22XGPqTzL1879hRto2nZNrDUSO80UUQWESauDHZqWyQDIiDS/jIHv+vTyRg9FRS
0PybSXu1Z/x0lNb35hBFiSAIZwX6vnUN9/NNVGcL1S7D8U6NB3CHTUtgWF2Kza6wmCi82R/6FG65
S/fZMbHlwxynNOLerfNKNOZmQIqCDsdHaGe0WygDp+QAgk7s6JScsxDDLfYzAH+I8g/T6AYeqzJ8
1MRfTSa/iMpMUnwMgUj11mWicHjjpY1BDd1uKP27nj/J8EGPXHyUhMGUQJK6FtOpSl19P9EOpj7P
ui+LiwRu2rRD8l8ELI8yf14SE7BmFRga3Ht8/vr9eACnWp3//TDMKfz1SsOtQqAJnhPL9nRBc9v+
7eouQW7IqRDyFEVGvlUW9XXATLsqsbWdXRZ3YiUZAgLT/RS/JDBWV6fqRnecFRoqmnAF/yG9Gk8N
yZNB4pIArFfNfCrosB5TjQJPN8OH7sZ0x7LrtZDFcUkzuuGTxEC4lvTn1BaULO2HaUQNk2cZBWXa
RLjQu22WmVQkqS3sR3u8baI02hbRYHKyodvFMpq3rRem22VZA9uNta0HXQunJWZZdufr6ynNha88
B2l4K1ZZrOMShLy0W7HAuNbyARloLWidxiLZuAl+2XE6hP04k0y67MK8B4Q1QjPqKOvvWB5wCY0r
Z5Ua5TK7B8aN5MHuhLbH2gqHonzJ62w4LjHyddd6ZFwj24NlEQGkrzMSiDmP1VNsNjgo4FEFXqOh
mVk9qJnl2Bu9kPfUEau7UaP2PIA6CigVjEfW//smjdWlUC4sF8AbQSbIHXFm5V1ohtc44ZAlKYsE
OxC05Jovudw6uBl9MBQlW3djmzYmSkw4YEkEbRot9xfFJPyU569pmX4S1oF+VoIFj26xMyQTfRMk
/cuov1RDFCHUs3AN9nkAnsWkB0I2eGWE1V45eelPjk6DuIAAsJbT0AfVCRaj4TbpaZorL90vUzXg
f0aiDNr+acSOt6nscNe4HYWDJbRP8zJ/SMtkvEypOJiWHh/1wv6OuGzYqdhrgtxRbO6rJNlJAx/A
1a85DIZCnpIcBOTQ16yc7yTiO+LchkfH5JyPgoV81z/aKyIwzGl9RdaaQpnmDst4ECZZ4zzERgib
P2LhUQD1Gye7OyZuk6PZyd+VraJHbQjfQ2CjwWjhVh/i3MPg17GYpf8H+P1jVlPaqBhrkh71RxcS
wmEurvtprMF9peVNQ9jWOUSpumeh2m+z0BkDQsKED6uhfe4HhHNtve/RDQkI1Y9uEe+tKp7IQLIx
aCVWsNR67dtc1kfDy9pttxK5ULWYDWIHPbeWA9ea8Ku2Zz1jcG6ER9UpNkuXWykf/Sbq6x9XeFvq
FKBDrlSPZ0YTvntJq84VCCUvYg72iKG+Bx+Oujw3/TpevH0k0gz+tD6fvN42fKW+atwaH0LxGeXK
o5cl5gVQaE2p2EVoEsv0PJbDDaL03djMzRNIo/0VwNvZnU9OiMbwQVChZ39HEtUFVtG2O6XFBqbe
oToW0YLswyGlJwUkay9phNW8+SLFpA6w6LG5R/mXkJYRA4ZHs0w293xA+klp6xxDM/wivXA+d0X1
rskBO0Zv6NDshLvVOasb2fZ4NSyusBKGoJHMH2X41JoJV0XfO9+6C6LB+LEylb6pXRbe0hHtnSoz
f7GL4pTrpaB29e6NBgAYC5dg3jV30hnQcyxfI70cT2UPOsrKUORlSfsp0Y953jgvqmrRfYQkVVnx
HdZ0ACiUmIG2e9lNiM1kHB1xgvCNrKoCwdQ1DIFLQwEA2NMtah/6hbiHA72gd+/pMdpNR0svVaNR
9u0KgFpOs21z5NbKq94ws9OBVRSfDKO+r7NIHQc3I9UiCW9w6UK9WMonfYrDHXGCx0FbXmNrJjqP
mj0OPic/Nkjbw2Z4bWPaxIXa07F2tuyNSCXDEIIcnzpz4hqHWYU3uGHVg/B2ZeiaO3u1JkurxYQ/
gqFB2ss2tDKN59I5RB0pvQh90VZCjmplOl00Iws/NlJ+j3SaEu4yw1NGSxcMZS8e8rpG62OPMEMA
m9wKir8+7YrBL2PKbEzW5SEBeTS1CIGMsHkh6oH6vIzaQwt+4VIM3nM8Nwn3G83V1T6vxXYwoVn0
mwnNsyit+Tm6TPrA6lpiO3ci/Za6dPY6kGiKWDLaGeQYbYrJOirV4ArqjPsmbPh12V9CSnrwY27a
wR13181Zyc54Z3Ydh6xtSXiALlbt255IvhGCA+vFp0WZZDWh2T56jE4P8Pa6qpxWpZJ1Jkz0vuxQ
G7VmiW2Okmygp+qZ4phzjjAbBg0C+bCwq8di8Sgpd+kYID9Cagbs6WWQxrCDropogsFJgD24FKb6
vswq8stRDMdyJf9p7IY2owXMs6z2I3sGP47lHFR2NnGRmA+RpnDRWOwlPDOMuXXh3yErl0Fd5s8O
DMqLUJB5Wgx0VdP7G1VH87lfanaL9XSvVpmdrKNtrEJkiqb2wWvJIgu1AW9mFFn7Cay0LzOUFnHr
aEHeM6bQWiNqTyvoLDrizhyzntRDtTNp239q1PxpyJP2MBWy35te81lrWGZDELkq0WysTZAEywZi
bLaEFMfWzYUrR/VtTs2IATLRz1m1NJt+omrUyPK9UETpurCaL03sPCCQLu5chS7R6+oJ25F7GQbg
7azDF/6dFwVeCOG6buNzrmQDOqKtTpq1q6F0nrSY/YuYkU4vYmdXMa6XkkL7jny9AAy3fRznid2l
6HzSUJGeLIa+m7J6C9IB61k3TZehTYl/SdOW89jj6JzoEStJ/cYg2xacr3aypqk+JwMUqnYZxhPj
MG5XEBHO7LAfH0bfrvDoGJ5911ZNg+40xe8v4w6DoqETeZHfen37DZMd6ecoGfPO3LfxrN1MSqL6
SCHHhXbih0bmBe3g3aYN0Ih0qav9VCLQwqDv+ia1VCZ/oNTdVKINnxkWUTi5B4LXp2AoqjFwldn6
GskYm1QU4a4QJLjNOQUHQHuahT+A/5g2cb8n1wghtvU5j0BbYQDWt1TyJLCG1LqQnYO/smjNi8xP
osDR2JUz6R9xicm+t7ObiRl81el43O+kwrTQkZgZDUAc3ndkPe9xNYxH5cpXcmq/1XXKdhdTQBli
BkC1/hVmdsKWpIh9snLuh6Kzdl47cf2b3q5uRRuE7XKhLX1bwiPxI9l9NjXv2EH2m7m+C6P+Li3j
Fcgpd5eJayKc0r0xJcwdkkI8oX1yKD6BS4kPQ5YwTIMpUob9OBXTtAtdy8boEL/a9nkthk2xiPdO
NeEQs94nKOObwSy+omt6sdBKOrq9s5PJw3hRIMkuLRy6mBrbBbwEt2yg8K1sx/pVuXW2LybyUOdi
2ETN1B1zLwp30Hl9lPfFyr27kU0bbodU3WimOx30clf2Binyz8NIH6qdxEdIM5vZ4LSh/n21psze
JfF0dMnf3OQWLoJoqL7oxfylN3DFzvTdg8HAYEfP+mmYx1XHmcot4VuHov2o9QkM3wyzSgL7Dt39
NzO3IExmbR4Qfbts+hwXKyejkooltof8t6rNcoME5HYe1s5og0xqzjNrK2r8xSUi4bClpz/OldwS
QP0AqmSbOEhYDFihodAQLdbbjOAgDs9KAkmygDbXpVl7u1mK7kWNqLPLvGH1i5ZY9YRKrWHbYwLZ
PSX1vhuQttGgx+z21NfgoPLGHI6+5yVEDkrP2CpU9Bs55vdRh5plWKaDYRNoiSifvUcEHhR4YZB0
6jCbGZNsWFIUX4mqWszlTJgMHWqF5jrt2m0zhT7JLFrApo+29shaFvlB6mH4s5e7JrvVRPa5z/TX
Ii7cnbSR+HdoioVV3oFsI28PsS6Irchf4YisEd2dp5LedyVy7ib5zo73IMu4C1pYa/7Qyo9MDPes
Rb/Jxa4Yk5i5cRf4rDtHX2rOg6slGLcUovXWgm+7kC+GBChATtYEmRvvWKFv8Iofi0oUDKGMco5+
qLXm+2ytzgfg0wybLy3O3Y1HKckSBcvKCEtUFZlPesxoURSoNRanOkuUHziYsid2FadlXL01Nfne
vNF9GWFeAst28Hpgh6kSdJyxJW/y3in2YfbNja3v4+q2jIXu7NRMSPjkPCdhQ3xtEzMRpMCeilj4
dhRddANPuehMUqPcodmyx38o6uw2ccfHmkUw40cn2VN6byCFEhQrlOlp+0B/gq+FrnTCeC4G60mM
0Ez0MfwwtuKbqIvqLHoK5wXkq7ZJIHmYu4mom9DAGL5URPtGFdOP6kAkGf1XUd4veTxtRo+EgcwJ
Ig2JOHHmfmaJyi8Gi4Zl9TXXkLl0JNQfMvNbNowKscBgbXLgX47WBMZcqkuFSH/sjM/4FFuY6/kl
YiG4zXLi4Bx60dKqHUbaKX5Z9h2aXRfD/TYcvWibS4Wbjb+phUDDeCNHK+RTKN1GGAQzQOPPLTCA
ZN3eFnbObt15KIf/5u68lhtHs6z7ROiAN7ewtKIopkzqBqGUUvDe4+lngVXT2dMzE/HP7R9RwaKo
FA0AfuacvdeOSaFXNKTsUn7Q9J9aK4kgXqsZMNsuTMm8U3B/OumGBpgMjjGXLmFtafYgjxH8Lont
uEqxylML9QAdoWKo+JW8VzOMe3WeP/IkZqq3WCmb8oa+UyxbA3eF80bFa+GILR4yE6dXUkZPqj7g
wcyUwQ6XWPZgG53Sltm1kLQgy41XBSjO3ARjRFqRXBa2oY8frfaWy/0XEDyWJ/1hm8LkeRncCM1I
pyCnYpejBBWJqUlLDmQs9ggOiQhTp3gHseGlFOtvRLLP6BEgpE0W22GN2HUIfRGzXChDHM0s/VEg
JthX8sxZKU/vDGTIjixaT1NCfEVXjidKoNMtsirJY2+xerJFlUhZm9bTzBKTpJClnrTpNyUJkqiy
4M+z1HcqnuKhDZXRp10QujEhQTspgn6YjbOIKLEU3JxMQadpjMU3pkQO5qr5jexEOut6dRoZhg9S
wkLbJSZFHFv8VWIFWhvywAPPkz7c7+VzmT6A/UTBE6/7P493vYrCcF0kRp0qYUclQjKU+V7cf7zf
sCmpRQ4zM26tdKlDvBJyjm7sgzFv4odaUTKR1ey4HBoEW/32WHt/DC7zVwx7YkdPP3qYZDDOYice
DAR6D/cb7Z/3YOmIzhzB00Nw8Ey61ZuaK1v81EzRKe8max9HwomeDz8aU3PKao1LKAPlIdEnaBLZ
q5O8fs99MoNquxPyYgccZGKbiFumNLCCDZtXRC7Ed3bFED2ldfIhRjsZkEpRghRY1F8d9jLbJLLC
6cIRTOLOQr7CbK2CY6L1X228gCwWpSNMW04kzF4+0lh2PvzsBaRhh8UdAOxIFEhO85CBs1BdQxe+
NK09rWrc2VlEfUxjmsm04Zam0WXIY4gbVezztBeKMtHmxG8cC9SjbdOlzfwklS2QtMuPrlE+lqRD
qCal38OKpkBXsZuoW40xVlj9I+PF+YuMj5IohfTWaPegmeInUxpPnazEj6ReZFISnycVB2RCRVTp
9PG0jZTAaTGEaxHL2jJFshRNGgWRTtxj+gHAunaFQ9HDPM710J/wgJElOpQX7KrrA3i4Ck54O0PH
5MsTEjf5pA3STpWBYLKJlvedOGu4fdcvwhniG92LsyH38ck0oXG0tcC6gETbi04Itta1VxGb4q5l
aQEeSzJu+M1bN4wgdAqQAo+dVlw6TWOyjvJplxaQ9rNsIQlm6meQHhYrGjykStxEBzGR0v0M50sQ
TAxtKN5wlcRJ0Mpj9ShSKkMDWG1Q+u4UpqtnyNNrEePJpb2hnbqyvOlNcyGSODtVLUnMjaGfJ7BS
6N14y2UkmwhHminQm8dS7Awink3pqsVPGRg7jxz36HXsigezluJfmOV7bF+okRLDrRvSIwW5Hz2+
LT8rIc93WBaJHJobwTGWHDOb8ZwaPcP7NK9nXivPpMpvZ+aBaEiggKf7XFaroxZXny1YhosKv3y3
jmZNKZDZVYZdYo3GyyqjImxaqTjy0WOsEvLozXN0wL16YKEK/NhUkZZZqn6cS7xVbG6zDRo4LY/y
qhh8G6HA05Ikvb3WB4cU7hA3FEN2p7XLU83yvo+GBrxk9SpvlpNkzrWdYWTCyWzKm7VkvkVyFAHX
zP99nxenqqB+Eo1sfKBQvLY1CaamnBz0ynxayOXZvGrPUq4hTJvl1UZtmB+w4j+LS1w9SQpg3tE0
iWeVVOe++ZQBEuOg0M9UiqLHoSN3r0De6QBjb4KC+uEZMjDuZzWVzh2oZMyyuJS6TlwXpFw8eP83
U6mNZ/NG8qmNZh+UjyrGt2nKyEyhB0zBiiWAMyHaIg2hv44Ej+yZCnO7mvOqcYdK1U6EfCteoRO5
YxVqOeIeoBOgDKhIrTIKDPOHVAvIoFLKGGuFwJjkJa9h+7ObJv2HFSrWrmmLxTVIRNYpiwb11Fgw
8OmB8y7paxGwsq9xJqpIzx0MCMZ2HQNIl97E+Q1ExwYwSTpHVbJTJ4oj5wAb7FLPgiNEYezixpAS
BiyRfahH6KOS8G3k3TLIyUQupFiecAzsppRM7KKKvxIFeKIB5Ewtz7TzVbtJwLRumKihvVhsyNCl
LaB7UJ9+Knq8wZsBzabkRAyxbu3uOmlVxoYnRi/1OCyH+w3fo6dVTT9VGCs2EaxkVkMncVaTGv0w
UaO/36vmrYZfp3KH0CiidtqTSCSy6XctJZz5wuoL63KNo5KblDTjtZoOyMAcVmOHVeqS4zhuTTn2
/VNvawNkj9Ekr3caJXpBM5YsPPBsMKifmMpJL/luoJ8+iajAfItgF+RyMD6tPN93LZsQedFvy6R/
4grXSBu5j6/Sj6mZtWCU6uvUQs6fGa5h4M8XTFDUpEYb3xKHWRmJ1BuSku0k41eH0BiFb3qIlY41
ntJ3uFh+F4067w21OwpQAxjMV93VC7A9GdXoJqq+tTYTjoz+O6pwta0M6oLbLkhqtnyLrkxBObRk
0dfWc70aCRg/sH1a9HtQGzxOC+941kBrjT2jI1symBFtdJZ0jFF1AYgK/iarLIgAQGlDZccuNsoN
qDuMnHadhMshbmaVbVV+ptCUeWKPU1GkFGEjzXtRRkE+Trlwm1txq4DYhhDpnmVQ3DejPqJPZl3E
jAKVlbfvI3vJfZpQWJfAzxojF3dKlLM9qN4wa8QXdmLmDzkhbHJK6vtE6hGlHr9Y5OXAttNWl3R9
VKS9gK8ioMofRLr6RBaIAUlggPU5ICwBR4zT2/KGVITsperg6wX6GFqtQhub9iJZ2o5krBQ2BeVn
IsliIOTtuVfbYp+T7E7zdgOJ50HcYx2Ii1r35PmT0pzAbo2SHqkJeBEpErLfIej2S6RIVOQGJdxm
K/nMBfEI9YeBU/khnq/YJtTdmomPUlT3AcoZbBOl+ZAUYJcrmUD7YcuvqqYBGGZLG1tKvVpuI49i
CGZoQrPiVayOo04CzwCImbYV802t/27UgtR1K7sq7LPZ+KBWFapXnYnBjyZ2PZK6C7XwZ2GJkwcm
HEhNgb+vyAilrBiXnLWeE2823HlhX82T0UzJ5MYFngslOwzB1fzqKIbvdGvaVbGFeVF/itQxd3s5
/Gp1OFERmVtjiCCUhd97gp7HFiwW12pOK62Bw0kKvHEQSfv1GSCeY6m4iZiNvUgPf06FvrrpaJb+
3FIlmDp0DRnDftCW9GnQxO9yEdF0qbyEUfTTapXJqZWldkrdjNxlSSS3shJGBXarJFFsyBWaqeSf
9wQWoJSZcw9AKc0JRca/mL70sULHI2uf0nb4XOeeS/F7griya2g7yclEdmmJ7pjunplSFEkGID5v
8J0o4ScNAQEZ8uDaXPwVMAdBSLprREV2ZAMPounTqrcSBx1pd1IzJ22bAocbrBm8CDreWDrCzHj5
jDhLWk4SJQofGdmzNqPXnrr8RdPbGrtAxm5IY9FsbSmFCHgbN8v16woSahFHvMeqiUckKb2FIFnP
khUIax1sjiUk/ktXtstb+NbSRXTbtsk9HWF+QHGakoeEqy9UApqvjPFL84VEjK8HTGYx7GR37lGs
9inEInmQ4MRSBJrYj1sGC3ASDrq9aPrNtD4LRXW1VhM+n9jvCCwWD009Nl6tLvPjKB7TbSFJ8Qtz
N+mpfkhVm0bc3CIBk9Cds4U/AtVR0M65C0vvg2KlrEl10rZQ1qSwRsivFfRGPWhJyxXUrD+NqO+f
0yTWLno8XobRiq5yF+4sDR4MNGAaq7ge9dOUMyaEQp0GskA/ecKX6xQETx0n1nayEVX+UEDV0Mkl
b4LS0p4x3n/oOZhWczF2TdYbl7raSMlt7K+Ym3wxZ2MBCNC1pC6/JOt4LAZlvhW0DOGp9D/WSAiP
sVqaJ3WIWV8RqqxYYbBiSg9qg4VSXXRb9p/CPlhmd1TUEKE2o0Gn087fspbpG3D9DdJzHk6zR86o
W2b1QRjV6Katye9BIPWITXMJAm5+0AZzAtOmNJ5YF5+wTtlipF0Hp838QLIl21GtiC9yRO5Nn+AO
KrNuVyeEO2RmQ8N9fixZcB3iksqLar1WW7MjlKN3Za5eIR9LZF9M0Y5V6SdRO5VXjQPpL0VBywgr
WdCnRulh9VVozUqPYlSLQWkUs8sKEMJMLeBII8MuS/zSUkuUC8DnytpyLEpNDlnPIq1gukR3xLIW
lV+VMXyqQAXxjEtnrdLNk5KMuww1yR5TPjREMM95XCkEEpDXrGjM0PSQSDGOsbsMcR3tSP0QYfaY
uVMOEYA50eyoWQ1SgC7mF/1oPOxpg4XLUAPFzFMS4xqYRl2L/rDsU9wKeERyWELAJjg9VC8TDYf5
OKvXSCoCnZS7h6LJEC+0GAIZ3QaVxc8ClMSltSgT+QodsF6kAM7S09BqQP8jJbaj2dQ9hKkONAwC
WoAjLUt2QKsTeaOwuXvKgbYk/XAM/jL8YSbdMF4MX0nkn+HImYsRRxCfid14zvYiI6djJjRFKehm
Wp/v15GrnaxYdYbOJbGGpiII2brbwXyLD4qH+l7M6Wem5Cq/1ENj9yJLkYrOjSOiS/XGNaNeYIww
K8E/7rUyknxZbAdnXJFHWeRuH604PWZGvy/H9q01ijIYt96gKk7wwsL0e0kWYBqT8msG57IbzPWg
5gs79AYwbt8tQRM1+anNVFSKs2rYRhJHpEBkwi1sAjPTQKYbdAxVtCO6QeZE+duAORnNtXqq+ll3
kaiodimg/9Q1eVdXfslZugglS1WlZfJGPeOocbsTBjD7swB0Ip7g/dBZ67sOioxec4XG8E8og6a2
CJQ9nCW0Zg3ba9yWO6Uyh32asaES2BZFMi1xAZ0SebJbJceIkfAXbD4jQ/UIAbAOJgXjR0RUP0RU
aXYFJjCfVIFEI1ZwqdyEgdRInv4mz4XkUZ8pTir9dQG0I7tsLF6qJfphq30D/pG81EQyKCW7Iiki
OiDJNm10KKmtaTPAEdvWByrbUhDNI/1RqTvJLRC2XMd0FA/1adTb89iEva9Uy1Edq/yBbBD2n6tk
UDkAGNmjJbfbZWPrjGTZQMOKmbwWyQ3H5tlY+KqAeH6uxaEmsnKiXg5ra+1i8HLoMlxt1NaHgSOH
nqY/qAYvXXcjLGrLXN1wIQq0TAborfUukvudYhEqojdEpFOQaGk9sHdN2ww6v4rz24qQXW2qeTJI
6aAsGKJTqai8JTWWx0kTWXSGIPrNoTmhWui9Ul0fBb3sPIVdGPniNcIGoy8dq1OLB+AGSzCC17Rb
2QA+nZKyMCsm4OjxJXX0TpQvRoXDZw7FzjdmFCTxiHFoADwgq5Tdl5lOTj3SMzGL8SlCKngrLPmY
tRy3RkpJfhYtp8ap1QnjK7kQoyNG2GbrtXXTyDpOs/WsrekvaYhxf5B5W22GjT8398fG//qL+2NC
LjbMCMoMNDsTPLWmGb0ZaZIIB0pqaBjv73fvD95vGgNyTtfpk0PWKCGSSDTJ6Gwx/uOWEVYJn9P9
5z8PGptXpmHuwn603b3/S9zveG16muyFQZSKMzFa2GHWLnTvebaC2HQwfWmQiRXv4f7K8f3t3O+K
RQnvTYyZQPCR/7lp7kSDPz8bC+vQRE8/73afho9HXq74hIm58Yk80wLsV8H9d3/+gbj5e3q5Np27
8+j+bqVoxYl0v3u/uZuEjGE8jU2SsqzHGFPIMzfbYZ/4+udFtuzuZivaqrcmUwr/7lKyMrR7Oimh
99/dH4I4QHJKpN7UIi0YQaMM2BXO9oQKa08Rfi0CMGnJjlSFrZQffeir9nX/82w7SbVqtoFU/uhU
herJzOJYsJA83FV2/yePzsPH2P9u/t13g8SWNuFfrp7/P208iLxNJIf/u41nD5L/o/z4VxPP33/z
nyYe9R+oTxXNoPVuiio2g39StU3zH5s2FYWqBA3lr1/9p4lH+oehWYh1DUOTVBbMeBP+NvEoxj82
FS8ycKRQeBeM/xNVGx3wZnP4I9bVNqOQtKn7LY0esPnf5M+DTGlxjWeBMClvRbJAhcXAIgdkgC5G
ZqO8ZKUzGET7sQnTU76qKpVpjf7rlWKU7CqzGqg5cMVYpOMLylOnLJIHxYDKsiMEqSsQTmXyL92o
F9CY0pVNqbrV8T6aDeE1sfp1KtXsj1VFEzsHk0OKNrkJkx6LJzZb3loxAzdky9HZfuupWJ/EjFrT
oJD4NUXQOejk4xtl12ewXFGK6mTlJXXpha/oQh1arADVQRc9k/pLNgnrTjoS6S+Awg10gbnDQokH
L2R2rtHbCS2CEGDRrAxG3Q0LDUwGhYgekZgDuwMoD/tgsHvvlUCwwcLaJ6rb/EiMiM0/aYIqmgKq
V6k9jFJ1lpDGoL+oU7X80nTtZ5oXFG7xT2Zr/T2+WqLks+fKjwNsYjdRMwsgo+ZZaWEEEJGZPYSG
oTFSOcSzHjujpO1YCnu5NSkejTNkjDVpv+NHPFi/QUjacChPRZ4FYyldxCiXg4YkBIrqzYtGrF1d
ZztscVA8Uac+gOo9tUj4nCQh9LjFaS1X6i/ou/0lVlELGBlC4CoSb8KtiCVCvzq1RNS3ecHL4QAA
xVuwdzxY4Sxem+E77S+WLEevOHVoGE5Z5iqG/DkAnD9MVGGJN4MQbFF3pxgQFKvxtCS0o5dC1S9N
fs3AoBtAeF1ibievW43oEZGasS964UlQSslpquxLR38Px3xogRVYDZUg1q+JUTxVI8qFWCLiNCbD
zSbboWOhplw7xEysT1Kymuv8k6SOnHkNsGcJyUiaqPJ3htDtElN4TsqQLXyrXOM4Hzh1xQIlNiqp
ZfCmy2b1updqrvS9nC9PvUKCm1JNADoNQh9lNmxodT2rA/IkKHfkMk5zbZmOizhFD8CaKe+E9P97
Ub9NWBlesessRMGZeYQeF2idH4pUy8cIiVDZ5727khwBwgD6vArvvYIq1gsJWs3q1q2IYkMK3HuU
6j6a8Y5qpEZaH7B1YkEoMhAfIWoqFnVFGOANq7mfxuuDrr0bTLMoNiFNhwTLr5FMbQv9jzlguV9k
IeiiqfHIyrsYpkp1sETGNhRN6+AxPElV5mtdrjkiPCt3Eov4ROTJR7Lqr0PH6pr9rGNYwzt1oEu6
YGk1k5SWTV8/CWYEeaS5ksEL/SmNsbKnCCrIbwF0ZvwGhQybk01LuI5yICFbJM0n+iXk5EV2S8yK
v/gUsuwhVoQlwFu/kznfnjwgOKJ2C1Sh1WzRdBIKTVkGlJFMQcQHUopkbqu96ogwjkRfPS4lSuZK
rVDgkdfhIwWYeta/a9O/pUtzTClX7XJEuuwXPsvchHoHyjHCeOyWM20ZLMLXQRt+k+pkObRAgPgl
1L015M+hMcDZYSeRU6V/as4Kh0slxcxGDcjiVIkIgTzJMnmWCDrLaCGYiZj4MtN8sVh3mRGiZ6vW
DG0BA5CqRaYnmeuOTtyZnE5ADzpJpfk4HAjLUnFSghUWCpE95nSSuDr2cznvSDNNbOqY8G3L5hqX
xuKMJnVuumYU9JUzG6AQmoeCyjmNiSRTnsTa+KmFRH1HRXGchNdcHhKkZNmroLJE15J4pJy5lM6a
qVfBorDaKwv47R7z8wy0S+xLxgi9ggJhvcUIHTz8ESRtyuAc5rb5iBr5YUwgEY1Z9WIutbHrRk1w
46zctROij6qarsCOyK5fzR/FKIS+KvTmrUomOyITPCDE7zFch6c5KVYbggtOghaNvsU4Lg1sBaDz
qDa0E9syvyMC+g6VPDxD5lCvWvLb7Oc+0AtqNogGSUOl5p2qwxspUmxF9DerTknByZ+EWXzqxeZL
NSnBJmir6FCbCK2Z8pIFwccyX9h/gOcEKRXVM/1yoYbSY86VgyosWin9ptT/avFh6pL6MkgGiawS
bAOpW9DPxPCZmp+lqCYUnIQThU8BF9P6gUeuDlYp/k1HZT6lxre0RjoaqH0pYAA02fMumLNLUKJX
Q8krpPAX8BLrkxoyhspZSOV5kDkK6bJr19KyG3zjQTJpl9RawEsYcGvFPJ/stTU7r9NI7CXHambT
EU3LHrqGeNFJyVFmyCxZPtRoCUDxx+LanDpz/QgJST9kdfaCamZ6sGptH0GbwJs0108F9pKMekag
qowGOkU3qDHamdLEdUKe6xQdDYzBgrxbtkLudWL9m1x4kb02NCzqB3Da9OFDb/X2sGiUDaA8gLdA
7oQCdwOGDDlFK/ZhwHp8XaPLI4UWGhZx+rUq2oOYIhpWAPJRvPo1GiB8+8bUCIuQa3/LaLXLqnxE
W3eQIubbxFqRpwy/0mVQg04FStegzDsyKB1SijGbLOJYmtptQQbsCiESdXVgqhhWiTJl3/wQM5Y4
QqGPnkZmfS0lGnB7owE3tP5oajZL+Awe64K5UFg63ZcrMURo+SOuLQAIFK9dpJnpud2CDXRBB15Q
ZGA5CYcgRVQlnRMrMBRMGYdHYNb62ejFXTSA6looBcRrX9tZwQQNj2KVaJ0oKK0po7P6Qk0UpPjm
MOsSIw9+5VISE+ZIyxtMucLFSAYpJMrOSLLdgvXTcTHEx2jBGyKvo/qAGgyyzSh/sM+CX24Mxjka
2UmpnSAFmgHDQVT7LynS5lMDkNNF8QzkgU+S/qgaWi9S1X7NhC75lVQ908N/72GH7DJEC9h3Fd3r
rcNS9fkt6VvFZTQ0JQB1tVC8xkmj+iAnbHHJ2dyPcAFncWbMptfnycL6K+lQ0klp+YCxUWd279m3
J4jBekn2ZbxjNjI2q32pH0UcAJVZgIWHQ+9KNeHJZm+CRB4pgUVAzMVq/YwnyiYyKz07rwYaURDe
a2gpu7wGp1FnTVAvJMsWq0QcZN+xiEN6YmW0Iswc5OCCDNdK0BT3YQM8knFNakgFFaj6QT+80O72
c4T5NlPEQPQ0aS16KTPSioWNkGzdVWv6YiqNeEkLuCzWDY6csFcSwpR0afFQPuR0jo5FSmmqXxBm
revoIteObWt5WRnoZ5g2s1XBp8lNf5TgzJX4gf0W5gqeelaB5Nns+xZ9Qh+Sd1bUD5kqvsdwGw4L
q3xgHJPl0EpKFpwbWhPMJH5mRnmTDTabc7kx1pSWfb6xgM6wwEOKXl1T25iL+KsQJOgTeVthZw1/
JGqMaA1sJfLp0c2jLEJlosJU64G6E2OdkJ223VAg7Q+Ynyk+3H++37DGlvb0MZRp4xK2qlkfmozB
lL9NPfqSKLvBupHTpdICMacZEuP265K0LF+D59kMEBWZRZrD/d7/9OP/9Ng8ygaOjIRe8/a3eUv1
py702vlfn+X+78JGAnOJSoci1CCM//KvMc6AFvzz17BHaHThdUXF88/f/MvdP28q0mF3IIvOQefw
We43giALdhSRNy4CPPr7ef9fP6UUoXLXaphTfAXelwZd059X++sT3J8qQ5llF4pg/fXC98eqFgtR
aGSUNmDnHSw0rgSVKDvtfim0G1Xm/otquwLu97q8ocseMp39+UXbMtwY21UGU6ZwpL7vHV0iotCO
74zHdsPj3W/CtDyi0Sc24J9Qxm28+wvPeH/MUubYjcpMRv2QIgZEPXZH4g1CA7snn3sIq2TydQaI
V1LbmtjPi/xZ3k5oXHCF9hsm0SpmYlw1UE33e//2mEpmi5iOQ7AYrFuOcqOVgWqVB5XoE2fS6uUv
Gu2d5ydrMOAQ9LH7jUsyFsjqcEgkH2y5gsh0f/Y/N7iWC/Qo0t8ve/9FpYOSNVYt+IOKhNQCnHbK
sJ38F4TkOM6Wv1TyKU7D4jAYNPQERB2YVcBNWrH+BLa58i1NtSgIIWWgZLv9RsG/dwdk3t9w/U8U
4b/9KC/L4K8QIeX1dMcSbu+AEKkkELb6Wnav1m33iH/7+8e4JijPjOFE6xsnp924O9gimsP9x78e
47ojbdEOsv0j7cXDI2i7R0qqdtEfiFN9FS07yCcWWfFT601+dipt4/w6H4DP7iFPu52L+GBBCb6j
f5xq/uN6eJ38oPeQgyGk8mqY1unJCj1p3Ye3YMwOEKRMJ8Dn5GnX3B78E7BIh0hlB4l3sB4Qftqt
93N7sRODM+Cox6x14U07p9nJ9q+l4b6a2EAvyycPDC4vSH3yplHmqL5wYQvZjS92UJxew1ufUz6g
mTk4xI4Ag9yzCr7y3qSAJcA14LkZwr47Fya3i2DDmVyaRdjTYqxrbm3dihU/MccCMRqfbnpLmrOK
Alr1qeB162OlfXJ4lkz01nVvIflkHf0+LxcornTcegKBDqRV9iSgLr4o+B39jsKzlkuzPuq4wyJv
XveirLPIeeC1w3PeRx5SKnt6nGAf4yPyJrJ401Oe7aiIj9+l6VCzQPkrxY6I3nx65X1kp8EMeBso
VluERLk9+TqTwj6d+Fhra9MaRvlM15s7/Gipfr3uSaiZyVpNMEh66iUuA3E6WgtyG3uj9YOOt84m
G+ZPRWPC9akCQReU3seQ2jkjlVNPSODcNrtNPamC8Jm6Q5L7UMhY/G8vNj9IOVJ3u3pbVR9xJqFD
vDoeLEF3k71OA52KTu6Kl5V57Txgbkn2XBa43pxy8eg8R2GPX9szb+aFCAjzkhMQHM4e/1NfK08O
GO/k64bnbNwQkHAfZODTneRFuVDjrx2EYeDln8qzLDnjOT6gLrcPqmlPP+6WFmcyf4mf4rDDKj2Z
QfxLfCRQlAM2/iZcoXzn6BTLS/jEqIj76CGPP2jH+/GP0U0yZ/m1636IPqQlG1U0OMpzLxBp9RuU
vizsYRk8ZU7+qyzO6aT7RfYitX4LvzJrzuITbV6XXAp6/+Eni0WN87U6D2QOy8f+oXzO65Ow/wau
DBjl57if82sv76CKF3uNEaMOHToQXNFjPLs0ZLxCUVyWOBomle/5GzZkaVen9INLYNAEXzT2qoTE
wRtu40PxBfe5fUGAaPY04mkhepyn9EWvrxZl8Kz+Qfcxaq5d+ZM/7zHL46BBmn/B44JrgbOOW4uL
d57fhdytlwvXI6dscF7Xg/gZ8MvhjVrJO86M0UE6LuYw5zwupHzdld+E+c6ktD1JNe3ZC6+dLlyQ
bv7N6a/pR/O9QVghXdX6zMUVxW5sbC+pcWY3Jdw5fuHD8ZR8IWJOrNE99SjW1O2KJuRrEXwu/BXj
qzraqDZ5UuIguulIw4zBYJG/hZG9/PDBlUxKm4zXUzjF0ZmLMjdcBQSF6vPggNa3Lo9mRyD4dpTK
DAbwc1P/sOrPQfnCDBlYhde0+6rdi4NtUNhqfZ4ySU9C+6sLmX0IMjBvSusX8mlkcT+CUCmlQJqW
nTR8KOHjqLAEXPdFc80WNLUzWRU/RZwUefUo14j+VunQ9BI0U77E6AP5fkvlQmVlP7IXj6WAp4ir
r9fStqqXrvOiloWYy3ePWqAGz9ANM98k8W8/KM7oqJ8ozWBstPthfbTezQtnWG53HNfR+YBNfunt
hyR+0oLlk2+wLsEK2wYEhoWp3W2w2F1hXSbV+1CuSlDbS+4wlGentWD05B6nwwjGw+htYzdjLLDw
K68RSIfhk3F1ZlO04J9h1C2/NX7weCun8oU60+JjIiOPhk8aWR917Mg34XdLoe6drwpmnOUTdIOH
aLrdIXTOq4fFV2/6hRDg+9CUYL2iYID36cBFyDuZD8sbHb8HjgF1N6oYwaq+gWMDdRZeFn9CofCD
kTNBNrvHcsDRMoZn3oLKPyZnZfR6Ll5z9hcf8/ryyejDUDrzXRuIH2FaDHfSQQq2mQOW0eglDk3f
wiNRmLqSy+Ye7RT7s5hZK/SMwExO+sXMmEm3COtnMEzlt/AOUQF0wXjgZFHGkS/4lsleLfaWwboU
tPr7T/UmnH/PoSd+cugGl3dBB5VvEl/H7enTVyopDLtasl8xmXDVS4RjMG3x5wpyH8OpTkbtfBjv
HkdfeMZRaE9vWzCDcWX64zwaAQco/pg+uRNMxH5sswhYgwwwrl0yDzOxi5zobSZUXUYH6SA8jwBn
ba4NfCQ1flHzkhqgX/31CrPA49LivSJhcIoTG3suByCknA6Fw8VSMoOE79PV/PzgymO6MBx6xYfm
xPxlXjhL1pVv/cpM3PmkUJ+Ma8HzMR8Er8Y727BTzROT+Mc/Z1BQAvEinIVn6cBJ4r/X9GV2PjkI
+m12OC8cJu3MEecun5+PxcXPFDoetu+pdkSaiSfSlq5MLxjgtOolf5FvnMbqxPQc3oxzj28dDs0T
bz1lyOJYGWdmP+3Kt4z2euSmH3F5lDl/jhxBednximvAVAZIY+FNT5gBWZ7wOdEUnhkqqbMCDLK7
t5/8MWuUgkvaKo4MldG+XHfJaTtzDJAvDIPSgW8e/ZITn4wx4I3JXTv/5FMo73yaCCclFV2bg9PT
LfZ5KeP9Z9ud0J8J79xQ8VwQOrqbo9kt9kvkGddB4IKuPc5LScS0H3+U2rFjntz3Hogn1gqhR8+H
N2AEHOGidZUr4z9/BawBRObsc5nl37wtJv9N52ankJRbgrUfu0++1qEBjskp1z1T9pKxbPB4aetM
jl2yZxUlnPjLRd/N5m27SlUvlwKZC/0EJI78LIrGM4sFEiMf829q8SarvegJPuYaLOt8o34QU3gd
npk3kc2azXsrAL3XpkcOARnqjylCsilAKVTsRzwMXnkMh/1W0+eq7y3wpJxJVLtOYbT2MpyFJ8Qf
6DY4xJpENmkH0eE8UiuJu45/1w6+OurHPEa1rrCF34P8oqnViCgRHtEj9PqPmvZBLptYBx3t/GHe
2KRDvLAZGjZ6hoMfCQnh/BAZz49L8wa+Hmxw8o4ncRWpBhC2jZ4JGC5J0Fnf741wPW0HHwDYtkTz
k+n2mhdUFn2WTbXHtGqOR/kmSye9uDBEGZQlps/5AA2adBmKALVDR+Qn0+nE00xJijB7tFtmtbnx
Qr+yznX1op1161BzEmmISAFyyrJ8sGa8odtl8B/cncly60iWbf/lzZHm6IHBmxAkwJ4U1WsCk3Ql
9H2Pr68FRmZFVpq9QU2fWRhDonTVUID78XP2XtsqTiXxgHyn54Akydk6h7U7TVcqczF4SnEKuVyp
iLWDtkYGWbD4U7ny97kF6KY2UKzD7MfirP/C1oo9gBMlF3CwUblPgzWjH2qa5QI7Iq7lmz9+c82y
nVNnc+1mWxylw7XW3Oa9J4mOyl9fycJLdbd6m7odESAuf+iOcGt4+prLHkjabGidW959GK2zLJwE
gSnYJXXjeR6LXFvfpGfADVxpxRvrFVfAKIBEoAB0O/sESYsfKypPWrS2N4RHDA7i5mVZmVChOrKy
YyjICYNqZXTEHyvykNFK4mnoD/zAnDi4trwQWCfnHbZXareVUq6sJ8TbiwhsAZSyfW7lc1oD/1gB
NA0phJGCQ3Q5jdNWCdbZsfkem9+MpFvpgekeSbLzrdX3ypP8Ua25KU3iC1iMOW8cWmDRlMYsyNpe
xf7n02VPxXit6Ei3vrY1v3Czc+AP3yvF2MSfZOfArUkjGy8GAS8vicc/DDiioiq6zfWBl8LaQTQv
SIzaw0vG5h12SDWcjPwtksIv0YO0obbc6FxcWwrbesMF2NYLJRQfI+OvU/PecrtnHhspVWt7M7aM
LFIk9pIDm+IM8eubW66IN9zEsQkVgq+NfS/mfmTMQCFnI4Db0fkaV/Yr/SbcSMDJoWRV3+0v25R5
sPMNchLpxGLCHzckDyc5FfE6kLap7GSn4UTzkWFn8yAiZ84+GO6i/NgmTE+I2KOBSOmSSc4ckH6z
0YxN6EyY2RmJDbRrjd0Ej3AgPgkBm4kLRr2K90paLqGRWzkj8OyPhVfnCg8/1NxMoh2L2/PaCmR+
LwOTbn0fS28QghAWk2UoVQeemTh5v8AbxjGcw8hea6z8zSoa30ZdcRRMW2uBusf+MQxWofdOd+TS
iwvSkRx4ISChutxFkqQRHBFebPHJQJ1fxYi8Mt8GVM9ofIsNnPvEsZ5uttO4xLIuhYnCqW0VfNhn
bhzzZhMa/RM8T1c2PHtmQnfQEMPS2cXRnATbnr4Auy7q81WXH+HYGJInOdOfgCb9rdPWySFnG1zl
r1IHvmvlP/lbDt1j53YhBtHCSPciNsmdageGPQ/6raExjIYdQ0vLndQKfEgfJutP9YHGj781J6cQ
kwo1LIpWR7/5DxhR1T+p6pA1+qFJLBkZVOlV/BjAi17pN7tD3/+FKK7Pd2Xl4fMSj/K8Unv01Sf5
wz/atxYAd7GkZdSbfhsj21U/+DNr/S7yLOXot6wv4571h0vBXPGV+Fun6rYyj3p7xpC0qg9T/xDp
12B4mtM3AhuLEIpy+K7yA9DRXUXVKtOqlWogOjjKjVNf0u9ZXXcP+fvwgZSZEER2YFbJA9bcdXSc
0DyvEJod2ZWV3OnbVf3F/0n1vijP7ZVBTIPAE3sCMov+YvfE8jg+4XuDM7JexBsJp886ajcVnTaE
B5+sGLiYYjiSA3HhDtKFHH2/A7diR0DyntcOM/rK/5jd8QidgNVt0x4DmZUQ/AjlwaflnYLt/JRs
koGzZZhvAl6RfkfMRmB8oF5Yg4qPzP02LqmVOe8RlvjZSNZVmNxT5Y604w/bRZHJ393hYPUSWGvr
ZDzTZCG4CxnZSdM5YewVrtpXXOoAPnMm7TTumKMSzAHtgvPVNnQxr+MrNySICKcIn5ibHAIKevsi
HQ5TtmOMYTwEh8oLnpVuW6FR9pJ4rdOYu7Caau+AFQ66WKnbLNmoW3Wd3WwB0/wIoEBbkxcnHfQL
UQmPCqtCwqeNxyJn1vlJ1iom69yp3/JdzvBnTXKxJyo6AF6B+nJfetqx28FPrK6P/llfh0fzItFS
WJkXBMfYeVbjY7TtpE1IFaocs9+R492lGtfjU7RJXXRxwfxmvAcf3XMr1iLcx+vqWeMV3/ITN84i
NUSPQIL0uGJbfZVvpMgWpyk5F8qhsODOPPKHxonC6rHCswwzH2JUvBoQfBYoMSi2vOI0EFHFmlg4
Nmv+ucQvvDM3zVv8upig35fIKk/mVVZ3Ucz6fSg0dBirqt901UcZPYHO4C6Wb5V2naC9mKtZ21ny
L1WXBbKETanG8QKnl8N/JnhPFat3jk5sf1QIUr+cIrIC0Uc9Lmj4t+X/hQ5Ul6JoHR+tTb6fN0Hm
NLvaAYI4ku1OkCZ9FX6WYIfVjOP8aoYR4HTH4c1EgkBNa71mRxhy+Ja7aPLqVzQKRbAhXqEH2wGV
4MAwi1MVIx1GbRbCIMz2q+5Bg/J7UmxCjh2kzxr8Mfju6IK7LfbB2sS1w90aP1NuckKfyC1bzxNY
jlW5Me3rLD/Q6he7fDmzoyTZRHwTLEWQNIc1McruJ1cB2lvK3sxjbDPFHzmYUwe/zDncDn8Y/XFq
gohO5A9zn+cUE/SjuWlfbWOPxGIVvXSmi69KOxUr/31ZvYPnltEQsY/jW/IbvXZfCV0Y2u9r+BR0
T9b2NplWPs7qaSeaYzJ9NL+whHBPMdKjVj3BKMgqh/vi12jw+q5QF1BxHGU0nDU8HbLWjrQDFNoo
4QYfyI4xE/og2gcogKgQWOVRdJTAbN/KxzBxGm9ggrG1dhT5j3O1B3VwQxmLKdkvP4sHGEpgF4zk
gP6J5pB9Di9Yc+V8m75a7FUDIVE4L1b+nxjhMLgFqzs2qo4VN1znxH7uo/duLdEpUpfTS/jSI0RX
1vrsxDcJGRPHZ8A45Qst1e82fqDSkjzgcV2L6+xsF3u5oSVcMmaatywdyR7/PXBzp98NZ/nVeu+k
lVd5HO+R7vKC9o/tq/EesooyEneLQHfYlfRxG8TXpEO9pntIBTqydVecAn+zs1L86OS+tNpRvY3U
E8+muVL6U/KpcO7FzcQlQqqECwuD8OMNQ4KC8fJr+VV+Fd/2Sd/XnOzpa1yQC6AWUKvHlBuaPIB+
NW4oVX5iWCIw8KOrfVYPXB1gGeljePplLB9waUVLhpf86x/br+i5fCXFkars4j/lKrCpS1CtfBUY
YEKu80/VYCY2lsWALSnFvKA8W5A3flqoBs68DQ60BsyNYm6Q77K4ragAWIC3kdd/tat5BWEFqxEx
UntyMbbtdkSL4Cyv45aVJHigvD3ZZ0xDT6VbnBPzbaaN5grgNnhBEW883uxz8MG8KjSZq76LR3ps
L58MgIxltX0JXymhSDEAK+2YBSuddU1tt6AGCMgcXvWv5hlsPX3xi8pKDvmT5ucqdjHzNl520l9H
SCur4kO9Fc/+rtNW5mu0H5+4En+I6+jziob2i0ZA0+1Jk/jdvqGoPMsr8+yjbiBh7ZzspTMOgoxL
wb/i9SKX18OcVzjBR4ZkcXVZuDZQMrFHHQzH2FOc0d2AGNUOsJfw+9tP6LKPrRRcg2V4GmQjZ//7
mwNJ7rNTT9SQwEUxqRWqI9oejP8y98EWRHSQ3jP6GJgA3Z+zq+hQouMB9ECqU7gENyCRoCGj1LQk
43mYQGD86yPZ8tbf72oBkcOxeGoJnXDaZTp3//f3h/untiRPMltIdDyxY8U68D//faLU8i4Y9pFA
ht3iTfrrIVjevT/nl/d0A0v/hAlP25zjsNmF//ap//Ev719DL5gQ/f3Vitov3DRpHnXdQvxXhwBk
BLYOpkX3h6Bavsf9TZ2Bvby5v2mZCaZSU+S514zh4e9P7//7x/z7OTsgHvGvL3F/8v45Gen0W7Ya
9+/Puz//97t/vRVm4OX+4yOJFqooZNia/v6ApbZ8k/v7xUBdJpelje6cX+Pfvv3910YRCsFImrit
moACkns6K+1+gzKK5tfSw43yye1Lm4Ye0SxxX2113QxdJvvCwwZ1CjJmXlFM72pWn+SEzAd1eGxk
bLElx79E1XZS3+o4XThHYSqDy1iRdmrdokD6spL21GjKh2223pSjo2wJi64lG12t+hqq4MhURha2
ZCMY0ej/TBKGPrS8uSPseKbXbHl9Jst0jHvN7Xt5KwhNX8FvtLeweViSk9d0iEfsCfqunWo0eOKp
vGt9gHcs/p1n1ZZZBYsYTzlkaZ/yTFSbHGdOLG+VGIisRm1ZJdc4ewsC6hS6HGCt1nDgd1IzUioC
rw2HtHZtkrfLMLqETQb/0mTtUoPr/CksbW/CAFqRg7fXsvq5jKRPYcwPuZ64fvA19CqzILw3aAQM
W7nMNdlsaFQspqS6sjG69mR2Mg3QmaaOb36MyEWd0cqvSM0Cp6hLncMR6khOAExf2UV0+z0IEOuV
Gg2dYuilU5ieB9/8mdpRWSel8gclyUkE5luQIGFVupm07W9Z3gPb/c4Hcn2GxWzfhICBs+4XyNcX
Y+T80EHg8gq4s14I4bOUtnOFNFHXOU63CjLdNn/F2MmsXN7XuKcQk+yyjDnL7B/HSLk1dX+doDNF
Q406Kt9PCROheqFVtW7WJk49GNRiLPd4CHnRlefO9nrrCdc1Rm1T2XT67MmGdQjoebb6By/TV4Po
D9vLRVbiL8zZTjrCCpphhSgaThi6HhmvmRrLP2XcfTWB8Bk2aFR77PE1IhdeMXL+yF+Sa6A7engI
Z2vlt2DxJqSzpDCpBgloD1VQat9zwrjI129ZO71lZU0f1O7opqopOqP8Rw7A3IQdgOKmACdckNxW
md6Y0QbTO85U2jKnprCMYzD/YRX/KTKHUAuxDrLhGZAli16rw9Tqm3HXJ/FxRA8EuxRLmQQ1NhNp
eY4a8T6XSgLfiGTtXuU8mSkvYycXOwJzPhJjZklRZLQyTb1GBiBhVR/eOeszfQocOUV5uXgpbVX7
4UrayHL74g/WJ0mHF5+pNCAoxZnF+DyO/QGu36Y2KpS7PblZsjhNZvBohvk+A+1Fx4r2hzoot/Gl
zmjopHav7GJmmaXSKk4Qac9qZwG20JXP6luo9m+VZPBUCl6uEStwaE4HRZeBmmH0WNvTxObV+4dW
x5ovVSOxcfpeDqXzLHwXha9/Rvx6sOP2Rx5sZe1zeEhL4xk1eY0QE/XtVAWnudc/jRz5AozvEucp
ZBJwtFItmFpMxZ94IqHRV7sLThsL+MoZ8fNFxrFCptZkuxoJA746xMehe9MB9q2AJO/11DAgmTHd
DifZQo0O1zHNfgnIclp7YBe3rIcazinBQBTk/a/WzI+onSN0DBwLfR8vW1zEB8NoXqOO00WmDHCV
UPQysWbYAYMEENlLKme612L4KiXpJeTe5NXV3yLDLl1ZoiMDoBTsLbNKA/9oF39Mg/zah8i/lLoN
gI5yYsaPizlhUmkPTXg8m2EHNOakW/LBiBSCZydxzsKUSnUIrsVPX5d//JY5j84AMturONkhZkam
E5qBY2JP7Ayz2UAnpNemK0tJyMTFn6I9kVEfYGboWsJwWkmsPds69emYjRG+vOpDL5vnKh/OvObn
uVa2FQXt2MVMTSXxGlg0vRL7yR+qa0ZqrlSW10jDpynlbAy1OQti5qNfbSRDYiRxUTUwRxThlUyW
BGkwIPNU4OO2ZdBJKEwdSe9RdBkLAStpHdGn31KBEd+f218NyOmqSqtdoCVfCYu306rhlwWCboc0
eDyYPkd+1u+0KgogVgBWWJMms31suui3jZTpKrdc/XOAWl0jBgtpNXfgTLxdZvUR7cEuXrI93pKx
HJymzS8q6ANQyyUKluxHzxTF+WNoi7E4fE/bLyOcudWFAlZsErkjZ/MGof5eyR4kvz6TqtacUVcv
qlIa6nIBdkzx660/EGrmt9mLFHZfuqKWa+A37LFLr04jSC1LU2coconteXiOSGShOrUBXPBy+wjn
SuaeZFmvB2IQU3zMo2l6AhAKPl3oYAUd87KlCYIdzh3L4qrmzL6Q4uYrzR9exWhPq0izdnUB0yof
IX1Etv4qakHFLnKu2q6lEVInT2JWvsm+2YDuQ8wDjoZmbalTPaWIS0wZE2I8GYBWYjrpLafPkI7Y
pshi9EZ+CvVUK2QwA46q7qXuSGIx4ybBmCHwbbQmI4ytRPdPAS1HO0P0aarTt53SnRINLSMYrA9S
T0M/sc5ZV9ypXDY/LXOSnAg9Kh2ZRnuZ37qmatxeE/BqGloAlrIXPlQwORrHdeRLK6OWSfNAHLZp
uvJbToy/cgn+V7ay/z+jn1ShEIHz//aMPf3k+U/T/Pz8u2tM/etf/cs1Jv/D0LF5mYqMdwxvGGlD
w0/T/t//I9niH6qsq6ahEMSiWjz+d/STavzDQI9uWJoiNFnIS6LAv1xj2j9sSzVs27Qt3cI59r+K
flLEf4Rm4BrDz2aQwCJkFZgX0T7/M7zAnGpVCgc934WySTN9UfbdgfWDpra7Vrx0lQ5YXFVK2AyC
hpZUMRpqlifvH7k/SNnU/zMZ7/7+KIXNv324lUnLuz+Xdxy9kGbSiKN81JfDWrPk64p7OvT9/b/e
tFRkG6nNKN3wjS0SRYaSnNDMJQz+/tb9oYuWpHi2jcmVKvUSL9o8uWmW6fny5oBRaMYMzZvVPeAZ
ECQaa5VNqNCl2jUqJK/hIO0qzcAWwO29wVT9Qu44EqesHFc6Q6B2PnCIpDeEJlYW8J9Xsz8Mq1Gh
XWIa+QGkEUfXpoK8Dhs71mzFTcLgE18WwKaxfK5lFdhFYn5LF1UT79lkhOdJYWiDU88l2NDfhhLT
vazTGrcs00sr+uughckmnQDfTzJ9rkmqsbEgne4YPYV9IDZdHXtCCehHaJwMgzE6tEww7aGDG5qH
byBlD9MYxK5msXRrC+4sSKMDkIeHMW28SGt1R/Owmc6uMjwnYc9Zh+qsG9iaxFC6Sqa9CoNQy6Gd
Nwb4rShKYavm5C3LWfZAEUDbyWQd1qQSs7P9aAUAoOMZfwBNwLd8VlZlWTNc8mN1PQkbarOgfZxZ
0lZMTIyiplk02LbsUoxjAKoAcrUMSghGlsIboYDvsAI3eQQNXkNRU/lMxxO1l1177pAH2JqDFQrA
kkUrrTOHoxLoj5kJfEZE9Uqxokvid8jU5RSFLsLTVCaQXbFsJtqhddKactxqmvwL1tDAaq6Q25GW
VzWpqwcl2es9DMkplcA6GPj2sX3i5qYxF0yKBthE7qDszTfTbmo3bHJkAZbkRal9CFroR2NN5w10
x7sSQaImM1h2R5mNKPeNr2H5KsZ0SuLxLferFmRG369Ua/6IfCWikz7DJeFGmR+btMjYtMeryMsF
FxFoBEotI8dQ+w5aY6IqN5M1wAlkb3G5y6Nc8ZC+e03HDtMSvCtroNWyFIeTGJaO+rgacdJRjzIq
wbm0AUTtjiFjcyOxkm3Qqxurxc0BitzV62E30/8ua2M8RpKVrf0HW0l2+jJ5sPreMWr9UYn6r7Sj
FTzNxUNLt4PO4riSOoX7B9B0WWNJC9V5LaOTlP0S0KSkRI4ZNbe8HqCxjAgfxoQzic5kUsIlwquR
48qH9p7KZNAyMy8rGQZg8gTdCcKtJB/EvK007U+kdBWU30zfGoU4ym3AOU7D+TBG9CIxYX9xdSBU
7YYI2hhd6ikoaGRWE7MEqDsAL1dcxesINH6vd8FBSynViPqWaQP7SY7UdvG+tNPgktIiQ0rFUw/j
ifGMhk/dSjaNhFNxtrepilOLxopnCHplXEAPBZK0csLAgUwelbyqbKblB6ty6MEEmy5mQED4mfaU
ycYHdjEKYDfSxZpTwgdgaRJn5XDA09dbdEKHk6qaP51utlvDou9b1lB1sXQVSDCbVzop2dZU+4Zu
4swKheMGOv/Bt3FqNSizSuZoGh29CUBC3zJ/RS0di6L0QtumklKgR9s1bWVzkP9U0y7I6rckuE8r
1RhMc+ilGrdGGC5B1vnFWL4JmbUeFHCGpSYhCr44CVlC+TjW+rUT2p+Upn4R0K2NxuvYR+0ZBDfm
tboOdo396EPbe2lMom5Lwke25Lruaq4x0U2GO6eUn6GC2mOKgsnrGSVz8uX0iYV26MW3kvBeJoLP
QHLqSAucMQEaXuf4jmDx++FtCnCSKCErZw8svNQJvW7TTUCW9YauEVIUP2LCYryoGFW4TKQcvmeQ
Lg0GBUkUKhtaCY6UmwFqVsav81DtjJbpxOSnCByqAfKOwqxpMIG4TcamH6wfwuDoxRhTup1s7vNy
10198pEazDN9diqrzt507VfKILfIVPKQmKKdXzD9Lspfq8iVfeL3W6mWuy0diacxw2Q8SnWNABHU
VZyGxlUPl7FRs24gh+9mmXWz+1NWwbz1Z/XFnsx+PSaQ45NmyNdFbisbrureVVimSk2Go4Y7yLzF
VujUJGU4mCkbOp7MKThaD7t8ahmQyFl/hDYxl9gJE7XVDyBgMkP56PvqQ61x32py1+A7YGIkEqC7
dpx/jfbwSSAk7aUMHcB4yfoSIbuw9wSxNgfVvgiTXtOUJ3QNFP+9LsSws8KOXQa0nb9kipCH5mgt
qQSpSiqBhKHRq1PmMLpGFQwm4SqVEopGHXL/knaSmUWzCwFArMO23tvjoZG5JdXR8Nd1GD9MY9w7
zXJKD1yJGmRdzhyOBnXyaJSMe1+vkLHrdMowonMJczImTSMPmZnCSn+qMvaiWRl8LxUQIpOcRWNI
fvWgzzfZABgIyKpJP7cDIErGQbm1++lUdiULzTR59CNeAQXoTkkYQaqZyNGi/De3DWlJYK83eQjO
MmdTCZrpQr7CU200rZsY8XTEKEkXB2Z+xPn7hvERd+OsH5JwPrBOnyODdCZdrV5qoEfeJIyzFLt9
k46e1AgOQXWI2wErM+5KyWnIJvU4j90kSYdURTBXXijuUr6A4GM0GxANKYuzmeuP3DlvwkqB5Jbl
6NUJAcrUM389JBQSSRNb4CdupW6t6UJCalkSjrVep9cRFg0aABwe1UBEypJUWywPaqh8ZGzpawHL
dSRtgugRFvU5SR/CsuTKC+0P8pmQFiXFdgx0FVmgGFnrtArBX6Y/iT6nQ+ZP78ICyzlo9lqCuQ35
TGSwj6z8s1xoHICnO0gDkkqVmWU3kcS9O9GaCGIj2EU0CInwWVDfFRSwP/7UVBv6LwgzwOU642BZ
K+qJ7SBJX6z5DVDQ6hK0vQ61l6XfkDTEsAPnu4RW3Jp2G2G7lVU4UP+4TJFmKgwzY715yKMEjoCU
ogSrhd7jMVnW73goFmAMdhkl7wEHNjilbJCSA/YM5DQ9YgE/wg49qJTWiXozYp2ATMNU2STwZYjQ
Rx3I92xELvZZW+C8kLjzPEMfLnizORamMtRFilia7080+2gD1tFpsKNxb2Ii8cYm3gdGqLvDGF5G
/Oz7SVNqhAZgEcI4VbZFVTrtYgTRurRCimvdcli0ONkep/AlqPGKiK4vnL9sIna7rLDhzrSzyE17
n1kbc/Fw9EFU1YqTGwphxxOoBxxm1IS2krpSW5JBn/DbTlTSbjdKp9lOdMTiysC6h/F9qd2DJWha
TEz6ZRqWlS61mwRr464iLroy0QYYlezTikFH2kY9zPwINQNZlag7oq6CW6kAF0NQQvw42L/GbTS6
a9wkQrVoWqo1AEnxAhmjcWnF9CFUFUh3kA4BLjHc1dotVtzN3Leg5WvjbUEL75vchHZhIyKv02De
F0IYGxNDFvEnjTenjMClDvkndVSbcUkF+UfVPzIV+Bki1otQFGeaCtgYlXRPL/V5DPB7VslTVEmK
0+Oo3HeNylwxNj7tSJqRFIU+bSb+8mLyqzUIQGpzbic5SF9m4Gz84JoTZPYbdWDo2goBO7kR4TYW
bqr0PxASpQ3jKD9AlTSJ8Lcd04PcFeq+pOVvKeouaNVpry2HCK2Q3JCRgJNaZe10BWwuvozp5ESn
0D940jUsGLmgBhNlaeKNTx6kCouhnmGTsUS1lZaobJ9EeoSJPfaPvJl2mX2r6Sfvy+VhCL5T05rQ
Js+Zq1T5i6rKkPrFLNteiAwpktQC+mtIrFWlN57KwQ3UueqaaflORUGbLWOxQebRwjBaVSX9izqb
LUCY+XPFYusa6josgepFUfXYD2HqFZ3ZHyRrdKbZkndTB5onlfZN1H5SPbzQ7oq4rZoDSYXQ4NAR
ZhBDhnDaK5BP6M2VsHJDXQPoqXtRlY5bOFvjJjcx15dZquwlMnV3ZvEKdBfbCWv5Xze1NmQPSoXY
xx4BYsfLVajUEn4qzNPemJqM+oNCxhOLKKrici9RamcCxD3xZke8bywdBv49GJzodrKRu9uK6Wu1
vEQ+XF28opG1rW3kgh35e5ysTpE/RPvpmukpKu6WL0dGwFMxBYYLkSo8dNls7Fqa4VIeA4Mjkgtw
rPkSmKpMj3NmwVtmlnp1MPI53le5k6cR37srNRwRU7wL8A6uisZ+qSLGAoGs4iZYLvMpFMiluyYh
wPPdjJQPurU0sqbyCHz/YKhqt1Hr+ZAGjAYGXV5Fd27VjEqoFpTUpo7opByOFQEBu1D7yHLA+0qB
hbqyfrOuk/b3ByFCKjBfVx+GbOYaXc6uWlD88yEtu5ceYKA7SPo/n6oM7Lhq2CNsXh58w0QkAW/j
KIRyL9I3syo/sJE2DGSCdq8mnbyR2uoTw7e9siM4TqOE81XMekuMadXvI0Pr9umM83OVGMV2oCVh
ZBqpekz/4ZkCfm1fiU6U9/4stH1UERR8fyvBrhkkEJ9z9iEEI3qDRCcXERQ5yAN4IKV1GwzdtkGS
2tJO31dadYW/HHrCqEyGScj7Ktve98vH/n64P5fGiMthAJdE8fEpVZH5eyOOb7lsmO44FdArowdF
yya+oz99a7RZIMlZaBSLhA0Ux+K5koLACw3BzgxJc91WCLnyuoWwVlsWgTvF20DHkr3BRohUIByR
I/FTIu9W38uOXkFG6gY+6zrkYqb1z1Gs2tOCKv968JddUg6pduOqnff3BwyZiFSQg9CPz1g2UFeM
CJ339wdpfqhULPP3be3vpxFJljr30JRBMhTLw9yVT3mrIR2xOiwQkfbpNwnhV74yHGaTiyqeWXxn
rtFtkBW7eU6GQ26Q/eN2eZxv6KNWHNVT1877XSBJMAFslzWAKWuGQ0OFnHK9P2SS+BJd8ai3JmxU
W36ubLVj44SoUdvM5OPoUNRIr3qlLb26UfYjRanXxPTmpQpHEleeozEHW6uJrB3RSDarNH5JJjV4
H/ObhLKkW2z7eRFgZpKjT63v0EoS0nbwZx+YR20+liWlgbAcIs251XNfv/r403dML/60teT5dm/t
oxIBSqXNxdoYY0b8UMScliriCXnmQTcDf5VoHAxGzKyHWvmYRbazErt7zxsE4QX/lbH62sCvRhHt
i9WoRsUhERUvFkPUIUbw01li3Oma/oNRF/BHZm9xaU/uqJpeOHA888NivM0RtpM8//SzTP7Oq2JP
U+B1UjL1VsMJXOtxrq2VQAmJ/IUYDMbhXEZQiReEXzRztCwgqdArjIGiFvZObxUcEqLFCpsBtsis
wT5G5Zc8pOqhvIxppt04gSjrusgGt47Q84esiAXhR7tY4eQblHKG0LfrNziu79NLbPSD2Xmcbtd1
lVdbiNX1cfBH/xho8U0fPqcxTD4UDTuBaFFMj+oT6a2f1ivxT/aZXREzY6tDetCJWGttZUdI5TLd
zqdjm874UyRktvdcy7BAcRw3gAzqTF3bAUQn7Hj7stRx65TJ5Jnqbx3iizD0ePBmyhEOIBYBY43/
VMwTVaygwIhNbTxVDRB0tTV6bOfDVypFzUXPm9ewsAgYkpcNd/HxdkANkaazmd434bvVd4qSbImu
QHTcyWR2yINjL8t/0hvz3qq71gVM+HR/ilpo2l+r1O7oa/EwTV2/jwfmCqnCLKxbekz90r9tlwfG
ShAsdW4+G6wpmdtOIXMBprIo3BipW7Ks3HUPjxnqqPuXrXlxME9KfeVUP/z1FAwjmq6lYjy38Dld
BULE/v4glrcso3ILxBqIqdhxqvDaRAUMk+VDKjv9vuF4hlcnpFbIxIgVVWkoro0ZqkG60PHuD8oI
wZLhnyNEj2iQ3PVspdNB2N+LHr/hl76/lcoxKtRcfrmfdAqONQAjZG8ckbwBgNoasvxHrkgtLqNs
lzFg2UpGaR+UoIGF3dMwtGmr+LJCu2XK420JfpqxbmpQ5drdll+PpkjnccPkK8MPWT+k6yjjSeyZ
q6+B7hKHMRo//TSS0aFZB8uKkS36MzozQJhpcQsDGOzy0O/56igC/eTJmFXmuSbd40jJYli5ckL6
VnWJK75XXxGwxJ/rGiiBD/naQCU8YRzmaiXxBSjSMtdeh3igmelZc3gh0LIk/RLcYHUILMAzFk12
2kcDBN1lqQmunWpe415LNh04DRKnkJ3G5i0J4l+aWonH3zshNqwMRb1JZ1JzprJ/TmLSTDTgspMF
kYCxBopf/gSLqibZROhaNlYjT24dP6eR+tNNOfKVCF3/ECB2VvwL4dReYid0ehq4orUdo2nnnN+g
thwrtmhzQbfxV0pkdQvuGeiaFPfgeP0RtfwIMYgEc3qlE+iziBfbnCEamE1iI4+NOhfXljZYx0QT
xrqbza88sRGFpceM6SEjDX59e34lo3IfJ5tKGZNLZUNVqg1ZX5dNyMCtWJc0eXGJCoqbxOBfQ75b
FfN8AP+Ot6KbH0cZ8z7FK8PRiO51g5EhrdTyqCQZrU0pli8F3rRMwR0hrOio8uIYssZSbigAQPAv
BoldnQx6pakU/4yI8+DJVseReYCj1tlHNNj6Vsn8CZ/l4m+ez3IjHSbVQvjUSo80+h+XuA5HKuW3
vqHtu5Sx+fApOF0DtRTNf5F3JsutM2mSfZW2XjfSAAQCw6I2nCmKpERS4wamK+kiMM/j0/eB/uy6
WX+ntVmteyPTSEkkhgj/3I9f0il8DVgVXWpGo4xoItTzJkVwZjkYJsGVjUAkjs0IUSkI1Uwg0+jA
4o43SZqQivRmmwFOHHr1ashyw/xCl6NFei/CdUCBn2Wbn07pThunec68hEa/1Hli9POMVcEgXgLb
zmmA9TtIIZ7tY+SgH7YM6GVse43ocwQUTvnOvlaGucvAMScRd7NsLsVp9Y1bDS9tFDp7zRhvrpts
DHukhY5rFnc1UkWdhBoPQC0WQ4OYbxSbljSj0iJ/l0j7YpoMBMIO6oAeEMU37KONFAfklbEJdpa7
FL89hF+f2stjO0K/n/DarXWmJrrfd6vRprdu1PDY9pB+NcjoxO2pCAsY9aSegOYnvjWv+YLkdTIz
qmYDLU9YGL8F6kGBqyGB18EbxROtszxYIJwgYOFzp3uPfEQN4ysVcN3qfu3A4wHbMpU8WToXFR94
Q/UuK+v38JkxJaRWJjtqIwUwaaBesuiTnSoBXdnE6ybm6CZZo9smW7biYQyFgJqLakXueaCh4UZZ
8lJzpmspdZf9EgEVyh8OLTVYLS7+obd9UlCvEcg85AGxAaMMZC9mON4mmOZje6UXZD27HknAglzB
rUsA9UVmqUr+lTRaVeZrHlEEEsWCoKv5KxRZsS57HWzIlD9nKVK50RIECA11qNoq3zTDwFIZNTEb
jRv9N2U1bqgEwcPcWjc/9LACOB3VsPEttlprieUtAyrM4if1XHquMXyYYfYRGMOiK+YYp6om2jPC
bmmUFwdhpGfVUzcCAkJGfjrkhkWdzDIsdlOWY3J3tIuu+81VWeZLPnpvUM8HVDflbRsu6bWyT6Yf
/g4iC253H2BqL/A5uRHtSUbG3UixgooC3Ng1RF/OftYewOzuZiNitjZjbd/26MbeGIFmphZ6NrSR
zjO8gDQLfv8k1H7VWr2Vvr8qjDrYRGGBaX0wrLVbWeHC6basPz452Veq0nkZM4wSSjfZXCvA0eaZ
1F1ncKaV0VPJ/oxZPvWYuc6wog6MZydpcNtP7n5yi/sgk3srHGYBL85XNKHdxx6UhD7ZsKY51yQZ
4a3YS13QAQXfeWJ3xxMRX8tC/DYr6psZmXDs4KhyGuzgymtJrSdHdYsJ+bT9wZYZE6DS5mnweIhO
FeXRxwkJM+pdj8m+aGHzwhBBLkthniPEQSxT2qGkFGNhTbRfCQI3SdKcB0U3DDf4lMBM7mygckna
FArL1OAobmDiEypwMtqkMsFksMw3XeJ9Nn7OMzMVM8tv2nfzCVWjEfmze8yrFk4JwLuVGM1j7hO1
jdSbcb8kahCQch/Yg45tzR5Id9au7a76zG/XbMs5CrNlmzjvqJtE2GEIWGGxGPq9Y3j6LcwdxkG0
dIt5kRiIz3BsDvGY63uuNatpIN6iMyPynGDtfjngeyEgJxkWdC2aJSM8+2lPLSSktsSMPpiwwXRs
yMai3suVpUXXKo9hOTjxpRs5xPSBgV3GKY0BeszWIK7AamUxvsh6uFlOfkc/abRxS2wdg2ICqQp9
ldaAG4AxclF13HxDTi9swJ4wN7oLKgeIjT9DXllX6izXyyHdsfp9LRPJoWkCbCs740iH8aZPsg/r
M5KJOJlFB0sLoycuU8rTgWNMvWPTVWPb0HSoTpSA56Er1r+5xjjLUndcTClEBwOmCwPXjK3Robyq
qV27qfeLjqKDMzEKjvoKtcc9Mcu1cX4hHeJnzRN323SWIiCMRfnPmz+E6b997s+Hf0Gq2Y4FM1HW
IGeL2zprZvrRz7vhD3IaFQH3ee8X4ElTvsSdLb8Ts+n6X76/8k3m3xCJip8f//mef3n3r4ebH57e
d+znJqeHMT+Ei9/OmAw8uvMXf978/OyfD//6I/78vn956L99+1+/b+xBeAUG3YiDT8/1zw/2s5oT
zL+hx1/L2mv+1QalR7t0IkaWBuYTHcDhlvroDKNf84koNu7ahnrWMnfzXcbqel1E9qc9wpSBO17m
3A0FQXtKrU6Q8e8SmBSzr/1dJVymFdhLXHxyp5lUw7JZYuzSe6yG/v5uVlLyULpscJq2fQdtzjfO
25efN5Fr4wj5eRfXgWesf96l7paI9c+7te5Ed+lsveusfZ4e/v71n8dzMhTrvx4FhFX9L49vm9H/
eaSfn/SsibWlnbNy5h7816fmP+bPn/XXY/35+N99z7/7nAXQcu/UWyqbSxrSsZf3SI3kdEex+vnw
ByNe/+dXf977+dzPV38+/Hnz8wB/Pvx3P/vvHgrvV8+6jdeimocjDNrQlZgbBPy3aIDzx//2k6Ko
2HP8+Xo+/1D454d+Pv75sl2y+2ndfT+PDii2mAAlz+/6uUPV1c+7P1/6eSPDFRKZtv/z43/7FT8f
AnsUix9r1X/LZvb/K71cGLjA/l9OtCvrN/U/lh9Vjk/9v0DM//mj/7SjOe4/JA9FUaY9u8pme9s/
3Wiu+Adsc9e2BMay2Ywm/rjR5D9MXRqSCYKwLZPv+uNGM/+hW64uHSnZLJnC+u+50cT/5UbzHKlL
3XJ4UJt5gc5/XXx+XEKaaP/jfxr/iwrnOGMglZOTxP5r+J1zH5btLbUYyDvDS9V39aWrmZxWQ4eK
YhnyPhoPLCbYZEjb3Z6d1MuxPfkp9Z6PvqP5K2/ypi0wvDvGpQPLWh/6x3gaq6Ladbr3CcWYO/ZE
LNUeNIqFrUhhd6pxF9lDvgpO2Ayiq4eRRa8y8YQpwIXxKKihmTBbDXazlmOMNVkP8hXMX4AClRts
LNZpNHB301p3MDjJDCXBzDGKFODinCyQBw/DBODNRWwaVLXyhy6qhjIcryqyfe6Hd5Q1omzpPd6Z
KvC2WRGuY6Tbjd+wrAl6+1Rb3QYbVXLF5lQxZhQ2zUIkxlh3rFD2i4OO6C3KHgxAyFbRVMOTp+A3
ZElU3Wty2w5ueCgG08au3ddvmhiGRU1DbRBFHjzq0Dr5DV2kPsfLnd1nX1WM4pHlzbjqctPY1nEr
mVMOJEtsQhxWWL/SAYnRS1PPTZIR2oZfLcJSbBG09yZHFWh0B5ZLL35Vs3+MCs+MydfeCQ1588jH
rfOw3GcmjAj6WtP7YPB3LbVBmJkIVeEEoLH8Y+rq+1Q8SajhB6FRcku12kXoUbabEgw6eHHco0NY
rsME4tnpxW9m/oZWW+d+tFKsKKwBYuVbSz9wdHjS2iHGxXGn4iY8RR2sDN0rnkCFU33SQvFF/YB5
zZZooWA3t51/T/ZgXPQE11yhUCozq3qccuMlK+Du6pXzPOROsxSSVdvo686lj3GfdWBA/LId9/RM
I9u1zLnHnoWV3eRLGsPks9/CTDB9sTer4GKxq8NPBFe3BBhdphmgA9s/CMyKy8FkAj0qezrgJ2Ch
2sjHyhHxhSd0pXn2jm7r/lZoHgZNT2+wRitKPbvIXk1F78LV5k6ixYHYBNWXwb+7MKmwe7Bimn5y
hgDUzH+MSwF8zu8yvMfYfyy97pa0ldqAXwHWR6PcZYWO5cRJzo6djGtM4ojBAbsCtxyPqXK0h7q7
2YFekBdOL3hs1mHbXHFFTncjUTNXBepQGPY9kHVxF1KrQ2pfOI9+QYWUmQZ7Iwt2rVVW9+EwELNq
KKxTk7GPkhLsuuvS/zMveR3Z1odmHjHkXbxj2Ayd4SvS8unOYWTOAZRebbi7JnDvxzzwv9IWIxtx
FJ3XNUN2CgAxqJJ+uSi1Q5pyZtQ823L8uMNKK7J+p+HKPZj+wdDendG7lWFVYipcpVEpt7xQqm/J
LEfuPTUd/TpHqQG/XuPVruInPbWw73uYHpPszMge/ZOF4mAOyTnb0jrs2Iccaf9As4y2DBFs1pQv
3LVUO7BIqrutp4p+I/P8zqfqdht3kVrXg1md+4m5ZlMScMnUrTKfM3ZzKRjrVaYb4SkIHGMZQS0e
DM15YLd04xLkPPQ9+aZagKmgF2EZ5lTj2FhQ7/WMWj5G1GtCPiwF6bvYRuVsqopzzHx2eRqC0KEo
iZaxBMvQcgwTNLmm1Y6W217Souznuk0FkBC4eB+0Yq1FJV7Pwgt5fsx3g7aMZVLG3lZX7Vdtx5sA
FZc+BcCGkagzMrvVt9OOyXroY7hWuqbWgOXThxVOKvfQV9pTEvnmJhTEH9KC0W5mU32cjwSvVaA9
TEgD62lQ3VoJ97fl+c8VQ55lYbBpZIALBuAFkSc8je5c4Vn6Pn/3cOapBaMzppcy+6bxtn1itUON
KnQLC/FNp0eBLTjR6TjFHtYvmyDq9pVhQpj0zXhBndCw6rpkWPTcBJSLEuOM3z5K7LYuHZLqhpqQ
VMqXSBrxMuwq5BS+x8uy1wpz6cJ1AjDgBPIyB8FxHNhH1NKH7lCbtIpln5Nb3rW5QS141n+mBuF7
M272WH27tTOqaJknyVoYjJ1SQv6GbgqcppRKhmSWfYyQM4pjY44hJyVGiGKEU5ALCuTCKQYzzdya
jfQAhwfHhRuDtre0AYIIxq5+gmtt69BLc24PExcOUclqTTcByEsCJtROMHestRcLeWWsKQ+RhSf2
YCUAvvW/5JCSPhTusPXsOqW3qXyjGu6XqxDbqmpvD1Z3qaE/knp9dMGok9E1AEc1qPgWXpjVSAHx
srZCkup0yKHxZRsGLQFSl7bOYutI66rEf0d614ghBFSMuTVBYVZiNBZsS69eTwloEl0/up2czo0T
ETUsMn3nZrjbJsw2vcH+fbLQyCMP9cTt0QuYFtQyO6WWVTJem+n0NG9ToWuad5SP4OXKIrke1djc
2ROEJZb7Oy8mmYmB7IUJjtqZTWgQo6cdMeqzjxG0ztB40TyexL9iT3NxxMBRwgGGxM4F1qm9fV48
2HZExzvNXyngJhyh066erK+RwtzjFBFyTQQ7L6P5PaauccvqnZ6nr4bTQ23vgpe8pNRAQBGdGo6Z
dATsncv6jIyRaALcw9bzNe3OaKs3145LEkrBrPojb/qSChIHy/bWc6b0apjNHjMJBimu35tS+uaD
zz8gKvqjPVJhGBTC1zHeRwPth65pxiTT8fUiT/l30g6al7izrm44AI801GtHfjWTeMMIIcqb62tP
XJZweqrmxTGCL2UxUGGMWZ8cTOxrjxXMMmhynQShTaqcIeTVCvsc8adqIHBxzdNLgfuRScHrYI/v
5tg0JyNEwPCiezswrY9OB1fSOzgzG9s4uWTIDmr29NV243xI5b76FDuDwqd11cJvm7XFzKFInHvE
Q+vWOYApLJ3zxQi6DRXgwUXa5KAq/K67acSA3ISatSycIb5r5XCxGL4eRVdlK5MQ1M4OdhQfqu9S
Y9RDj2Z0jf2EQSQey73fCvj9Pc+HtHKbvKypdqJU+yLurd95EHFpTO57c/xWrn7vKIcewAEpVFIe
M5VFsO1VTLo8NPBEjkZ2B4OcM5+6czu7xGkFKkYVd97oVTev4SCWnug+6TJZFnZ5Cd1aXyKu1PuC
jogkz688VXTZUmmwbxvRwvmfYLHRwHtwy+gjDBybSb7b8qJI0LfAJ+QQqhsddPM6q0tJBiS+vSUT
CR4iLZ+49xKJCuK9Q2hi1ery0oJK+/F3Ve6760MtqI3Ju05OLdb0YGTHkOUq1+pmgrGF5zP0v01u
/pg/qUQuMtzh2nzgxJUbrWOMjAtaC7HYZuI3M2qILY1l79JMf3DhyU/1i9XL6gsl4c2HIv+Kac6d
rSnc4CKIRhOd90IBeg/y58GNoPsGNNLoqD/YoSMCq3JSb/5DJsKj7/TDd1Dk1Gmq6W2sxVVz5K/a
y/JLJrr9aLVHrkdcQVyRYIMu7+2ePAHdEXCY2p4+iv5V9lBvUsmqFHRLsc4no/r2G15Hpw7ts9tZ
h0ml2lrXfgu/VQca+egH1gmFYSzq10Nt12vDiSmo1QBxJKQmger54YNtrdIg1J7d1sK51qtV7xb6
Ofc1tTf6+KtwKeKpe2oEKPt+KUmjloUGHY6o31vcVUe/5M+PiCJBIpl9ztaz78KdcnTzd5/iAWfd
06ycVm9xksTZhm3Cl8iA1Npme8jqzsQIRnbBNMPnbsZxs/WYEfwdc5v5Z35+kIZ08jIW86McA/CC
FTp8SooFp5xBHHusKJkOta6eMz3HKtENX66k1TYy8UcmZUNpt+s/27oGUeLHGxdAOmjnN1yf90ov
HrXG1Fd5gmtJhXvX4YgzI/uUG123ZQF2HEw8a35BWvpnJPjz5scFGXb9m5GX1B+EMPaFLjGXedgP
wIF1NkJGHNjeMunM2UIwMQYag2mlOzM9oJplG7+PMlLjBYO2InoxmIFv2qY8abUTbg0qc5fY2Rgp
mPMIt24PgdMyg1UUS7USS4+YZ9Dm7KrtWVvCycPhxRzyV1PSiJC2WEg9pqgLxsO3coBUVLtIkmIK
IEUysEhnK3czqsdSOvZGzjIMy5OpdKhCateO+kUFbHzffCm6aNk/ROdU4tNvGBYyo64PyKvB3tek
dT/MA+VQ31Lt4tH1Yamjoflqk8XRbpJudHZBNxB/Adif4rB3XQdy45Q8U8BaLobYCi9xD+G9tJdd
67FAVnF0MXA6FLL89nSlX5mzMc1FgFwnGamo2I8IPE1oxYz2aMHOgJYFJH/MsMT60VszDbTFfAf3
rIaelJGj6kVznSIPZTxw36Ih341Vp0gbJK8o8G9WZG+bwrh3evVLSaLIMRkkrToCMGD+SaKCvGO3
NEmL8FROZyIab03sbSYd4F+fBGw/NAH7imnafGVT4GQ8HT+Q3R1imlCs5JSEwBvT/FAm5sqS+rjt
2RVXqut2Ga52WFDmth7peqQKiqXxhETesgdcVHFk71oMtLjytQ0F7mfLBqnny3sqZuE2teVHR/k3
wCN50Wr0fk9Hw5U+Vc2heo4JoNuDeODcfcja+MUXhX3nNSkRO/1k0duxYmH/80D5NBg7Gkl2pV+B
4yy4cRQC9gbzS+lML2aQmnQpch6rymVb2DU++dgiXv5YINo47dkFIR8oLyEGgp3Fr/C4p+lIMEjs
kpLxXtV7yTaOtXPXD+AXM2tPwUnJPHLmjZr8T3UHHcbAaUqSzYVkN7ZXLjyPhLtZ46QsIlNySquu
YjuyFv3kL/r0TNNZdQiocB/PxUBNRFELjeRfgDdJMhXVmi+tZdNbeU5LxA1rwVhVJ3cY3U0YOwMB
leGnq9cCV2e07HrcGzsreWeJEmvb7C30VCu2kscrCstlHguAZ06eLMb5mua1/dWa0jeKaM8UH8Gi
6vtxlWuso1jL3AxsdLvMc/oNNcK4sFVAb3YP3RPMxcJSkgidfOoHOH5ep10yf4lD+GK4BlS1pqfG
i4KqyU1OOvM5GhyBi3J7fdbtkVS3rY6Bk3ylLjFmlxYUOjO2ms5a2aSMh/2Bgllt0bAct8PW6gqQ
Vrr/5PRAlVpj/O6zt5ppzNU0QRV4zyTM8czE+IY6QCVxO3uGR9fcJuqcwiiBloVNedDyfUuOzVc4
SyKn+WWUBoQolkyT6WwZPT9EgfEOI6vOWiaBrf7WoAHe5Rjj5Tg5zPDaaAe6cPJrDGqRILdhfHgo
EhDVmy2TYLkm3swuZsQFGZjfhVZ6xxONed67iVLm1jRpUP7eo4wFbnCwa+yTXj0SRTcxH8lRX6iR
oFrQlIs2Fv25Yc63BEdjbqRPmVSYRvcmS/1lU9UB4N32Luzq4i631pLAkjVSuTZK46sfEoWENu8B
UEY4Lu2DrwXOAgwKED9hlGesp1+RzJ/0oiG8QUQPf+a0qufQWA/xBOeSB0XJCtTZqWk+dkUfr7rW
bEFlw32JcwBAGhiDBcZMxqppTMh/WBdT8kDnGr2E+XfJXpdJFg5mh6mllgzn4kkBb+kHgmeqevY0
/MqJSh5qL6nXdfhuKi0nsUIZGil6HNTOk2q4oOVIIZN54rzeRGNxlw4A4xsOB4AyBwtOzZKoHbUy
QFpSvBKDOa6mjnS8VWQfOjW2ZWlfSz2CDkqPXOwDWDAtAkwYtz9GqsI6wV3OE/XJ5F6ySNnGOTbG
hYaopyO5L+SsWSgtydl/hNaXG6kvdEMal69DkLbrWAheoOo1tuO33p4l4r1V8coZZbGxsNVJXz5i
zUVm7ZKPXBnHbmhARoPAoj98RRpo7zQ+frTsy63K/ZCT1kwgm/pZvdQjaIQWK2VCW/CJukbfW41f
3LOpOuiR9lDQqIbacyZ3cAu74urihZyv8JuI9Q2LowvnSBMUhC26b3v2Q9WG/RJ0wwky5cJCoqii
4oLAdBea2q/QF/hSEgoO4uhOdzFcWlzmgwZvtb6ujTLdcFHToCGLh6rBOuUNXHEZOJJKeJm86hOO
1Hc01U90F64nqqgit3+uCRx72fAZ+iRgwGcctVD80obyOvXpsovCr043Ls7Ur3Sv209x9tbBuADm
gH5EwmrVtsnHoBVQGfvhyyBo5ZsNpw+vAxuVk8VkDUq12HuhnS9kYDwJW9IUFu8DhuBejSupaN7y
Ut56dgF9Hm0SLuZJHu/qzgKeit9DQVhLSUaQVeOf3SkKjQQvqOLgLkj6a7qAY8qkKIep2TjU51Bx
9SxtyHqRX18cdiE64aFF42rlKjEx1bnFL2TgB7W30q+8ZOheVUdR9dxYdRxcDAY5qazxiIPvV2Na
B1+O+7wHeBgN2fMgA0jQBlbvmHVZo6N75sn3aOGR9jnCk3l346a7kbSx4X7hQnsjToSN3mD9mGfu
2i4yujEKoskPCa5pfPwZ/3seNw8ex1TgLtOStB8szHLqeWFj31xISuYCXEGNQMc1u3Yh61CsbQfg
82BBCyurul5ULWtrxvbXTLEL8iPrGcMKpWfU5aB/5Pz4hAbdZJqBGDr8LqyYbVTsPVWaNWJPnd7U
bPiQviAmE+nLKEZt8Xr1u87EqZEA3UtU7RaAntm00UqoTD+W+feIDmZjiAmFEtusJe5st5dySq09
HnaFxgEgNx7XVj+/Iu2l9gbK593Ox6xGlWdcK3blySaZfHLFYUi6DuvrLOZkYIA3ocal15AQQkTW
b6tOF3tDQaeZ/OFXEKv3rCSGFKqDowjnsQunPCGF7sf0X0M8PcB5JmfHELDbdrpP5AZueZSSHdMq
ZCmr4KwjwAtmCVfi5HHHc2v2mJWaS/XGFqnKz8d7GtbWZkKuLUxBeieGJAZeWLROCHqz0nYumavn
XMKHrWi2HPQyJiGErYRDfyGHGCixA6/PDKV9P8RbMYAxN7FsC5nOUT+al13WQC3g2k4+BbCvy/5k
S+MjSz5LvxNPrmJCUNU0+fh6dKhHsFiTI3uMJkG2SQJw7hqYKqOFSu+HJmsMA11SWGuaFNtV1kVi
U5vhZYraHLncavZBifhZhh079QAWqE9AqZLFruqq9iTPU/upFwLQ0pS73OVGlo14401tzAmmdrfR
1D26Ky8EKEueBiQJCHNqrSD2xJk3D3Z64M70mYZFDKSvKS1wlq22spq4XnkSdL/ws+cRFa4Kglvh
JTALo/AlniHMsrfOHRctz6D8HFjOg15aN0OBCzVdFR7tikhqGICJbTp5Keqo2o/AwzZt3P2qVHBr
cKbSBQcL2A3QVXOzWut1fXXpmeNq4BHWwPeZYVQaQYbhoHBRgBZRwR2C3rtpU02cnTQN/0SrWYsI
5T3gOd9IoAYEqmFXcxzc46nEjt2Yu5hGPv4u93cWeeky41plk/Bdd6W9U2U+rsPopRq14sHCQ2hU
HIZNFqzbBMS8nkLhJHkWevozC1zgL4UT35loIqxAks8210gVm09B7JT72GMTJr1UUIc7vdcyhQOY
iPzUgTFPk/Ip9R0MzJIEvBypTcx6KhFT/6NopwQB0FSE5r0OVSrZmgkPi3EaR0z3jNrfrvr2O6rH
u0GkX/CkVrWZwz3X7DfLzs5TEKxtotPlXOVB4OE1q6G02V52HRz+KP3RdeDsDKj61RzYs95Np7+6
GRIGJm0K2SSCQgBbi3q/csOuAnLPgnCmTeVEz1MdYMOpRp0SixC/dQYTZqh3htNy4msa/s2RRg+f
+uWrj6QTgmxYOBEbON2E8Nz7MHacay38M8sCpP/JIx4SxQsd7ILDOe7VJi6SCTefFyMoMIe4jJUV
rzzyCeQNkw/FN8dW8Dsdv+RYHR3dN6niY+wnwuJihmvDi1h8W9t0jE5FWr1XfcMRm7xJlrv2ACBA
BUv032WhEYqVtgOLU3QP8bw3oG6R5cyxSV/sgcmhim3WXHr5PSUd25SUXQpyl6Aavn00h/6F6eI6
rWm3MZ07zWt/TzwlnbS+3SGpcCXyKH2wSzn2QkGvCgCnOP2isnkIvMd8tIelYQJ49UBBYC+yqrkq
p7MfK4mXqo4JFgMHswFgh/V77cTrKq+fWeVZm7B1T+3gHDUbwHDFrnWhG8mta5vXQvp382NVMj6S
4D+wYt024rUEcc3Egs0WbH7uraHVb33QcUF6Lp3s1YOu1Os2iOt61fhEhLtXkyJnXkkcNCtzzLYy
8lc1xlAr5Ooj1iNtMSaXyMXAyoTKxHXCRQryFUtineqmfGKrU4xHUXCpDFPj6o7TLayz1wGhoxHR
itT3PZ14B9HnT4l141lbcZbuQ7zbLfOQavDOsm/P8+vVagi6aXTmV55gTem5/eg39XtfoGpNESgK
u2WvPeB3zQHQaz6Mpn5HZ320MBNcdlXKndFCWy9EVSLTl4920r5QisfTXXMHMC+UkkMNl4vIpuwK
4HxFSyHj7LdIipkTXz7W3iN5phNOxn3ljhubTF/GsnjRl/I5bM2NTRrIb7NjWbUCcpV2G8gv8cw9
RhFKleZ4DGsU5JOE3A2Zri+mihDLahJFTfAg2viiu1TjFUm3G5oKtANzg1rDZx37cMI761yaODBb
9ZUnDFxVCUV3CJ/RnhVXwgpfowndzdapajn51jvC1iEZO5NsJKJ1BxfBC7ZZT5qWXXI6rXouj1b7
EBAWbDhGcC0fQ8vYhpHat5G6mRELb01sJgKAcV3sfF/byLha+jZTF9or/WJgqoS51vUxksv2CuNk
02jsab1sC2CPuY2n35t5uE7D7Dof+I0WfeQJqgf3tLw7UYi87ES5oubuNYlx22rEWmK5rhv3iUH7
K/3Uq0gOB3bYXK5K/cXoXVqaxt+ZwCGFW/hx5JRfGHbAiwPYYdkb2YGlB05ra2/q1TatjRhe1s1E
fSCNjZpgnoYwJPJafDC+fqsHd2dE+BmVmW6d/jPDQZ0x9rS0aTXTKjSuqG6j/ZqM+qtNrafRdJ9q
he6OGPGVNfZtjO01LYrQFspn5pjvGLhl67/r0n+0pvp3XKqnLIs3sYwfmTkDtqQzBtC7i7+CoMtZ
77ZaXt5sRWkPlRGhl/wydebAtrhmQbgOZfuJDLObGqrH4o9K00ku1W8pZ72WFfetil7NYuYHas4y
sMSqi51dnKYPEyNYkTP7DsxqU8bcgKgPxMp4pxww4069d+3gyRTGQ85rIlz3i7+V8i6s6MBA8vRJ
Z5Jmc/8sjfQhwrhpld/+iO8xME91AiSiYBjnRLtEBffhNJxcuHdCy46TsA6VKL5D0ohV3B2k1r4K
TiqbQk57NNJVyMw01h+TOnzLUpM6TBM9jw0uXs8FJ9iL1OS9DIlyIzYWTrmgRvSkZkhoxzBFb/qz
mIpzbxL7mcRJSw3kZ+6XbnBX+/TJGf0NcelacU9ZTExEcgPD3zgBbubQ5uopDX0xupyeqfnQFuyf
LpnsSbESV0aKBOF5sPN59wX3gP6AyTnLEUpzJzG/eKTFl/PBQlnvgx88GD7knAJ+Yoh+xXWG5JxT
V/TLZIhWUCn9VMy4fUjGdFQugrPVJTuvyW6G5a47YBROLsWiyUuqCIpzQi1Y61xF1O/lKDAnoPAH
5qscM7FNByQgZ7wCKuJX9ACUZHWeOusYjeYDDIBfRDZ3Ac29Kp3ufaao9TSd0rh+T9vwkqc3TykK
lh3nZXTffY+Gbjl8Uh7LJMUwT00dX/ylOw1PvVF+9O2mq+r7vq5flTW+gTNdp7H3rFxOOSpyE6tu
PkczPFqo4IxFtoUOGQ4OCwjVioqOhnIAcIOx48CHxsDb4YsJMUr0HlpcyjA6zo8Qj7Z+zBqJKwZm
c16mvqCIZbDpR9UU9FAj25Qss0ArXA0wu6vOMZ6Ybh09kOK4A+7Y4+xCK3m2Ok77fgp49OmgIz8U
ot5lRsXhh/AkrQfWvN8jX/cNd+15BAONs12mtzyptoF4HKbwpe6rqy3lBrzCgukAcrkCbQJzOSo2
mqYQqKW3Jv3ye/698Wg/6sI7qFIdCblRWzazdOZfmFrG1UlxFIbKux+C9kKRwR3bDhKI4ZOZmpum
y5+dZWVMR2moYOEPFvsQ1VEb4x40xfx5/qYhLV9aJ2C7F36btWpom7HpwigeW7VxyNb0qyTPri6W
EqudVjGmZLP26X4Q8qJP+N49bzWxgVv4eYQyPNSMEadnMbUz8mFT4N6vQ3dpW4giIMMozuVuA50S
gRk2yxGwATDekdvB0O8qh+4H30YmtPZ+X59HzTmOAbF8BdxqEnvrtWsRscdbN4WrIRz/N3nnsRw5
lm3ZX2l7c6RBi7b3euBwregknXICI4MktNb4+l4As4oRHpERVtPurCxPAIRDOXBx7zn7rL02zfpK
9Z/cMZTZpu9Ba74Sbd3oCTnQUe3vGq+5dUeKZu060bujmgfHg9LS6zgkiuXL4Og3Tgw1o/Y2ZkIE
BwQhOwB2X0agmWgis5h6rt6y6954TsimzTUy5FEE7yiEZ4OGS8XqQpVsyDfC3CCtagcVwM0G2QAZ
qMSGTknfNpafxibTLbtHPaagnOyPbgvllW5WChUbYr4F7gGuYO6gmjhovbeu6E9sqXKfNI3/kQT0
/03SIKVTIP7+mTR4V714P0AGP7/wt6pTEq2/UE2ayJ/+pcL8l6xTktS/eOPIFg20aiGvMP4t61TR
blI1p5u6OAIAkZh+yTqNv0T+IVMmGcg9JXSi/+e/v3X/231PT2kEMispL+b/V1LH+MQmFTJNGS4h
ss3PFTdv//NfHJpqwUWEb6crqmzpCif7vawzhc3gpb3ZH3QJP5godJEuG2Nt+XeTZENo/ZuR9fE5
ebkCrC5qYo0xBh1SPUI/7IQ+j2SVlVYrRvjQi1oLfADJ4DpV926f+6ukF05UY/Ns1ua+KIR2q/IY
Lcisf3Sp4J+SHnsfqe+R8HRhwCtH4M5WqVPSO9dAECGDbzDcYzy09bb1gidPGB49iQEYcVB/nakI
8sOWmG5c58t4BNNZqlSuolwP4TmESBL8Fq+E6UzoQyTp1TSJM7M53E6TasyAaGcOKVakdMdnHjiy
v7/gjxX4n5fiu81M3/ruKk1rTQvhSa78csCgIfAacWGM9bMSIovmcZp0KGlcqhiBa+MfpkXTRziW
2E46tV8tI1YF12X6CxTGf02qQoMV6/TN6U/T179mp2Vfu0mmL07zP03+fu/Thr62C9KfYKlfdJuq
LTICvmB2piloCn9Pff2hnDzKf1zP1TI4Cxdf+drM9JVp1gPxSgVrJNq/Whlp9QCtb9z2d1v8XDp9
XSM5REXPeHwMEpsh9z4P9uKYvvY3betiV9OsN94UgqwSlfj3+WSdytWf5tFBwOTJmpGs1lOgmkyf
/lgz0k5eA9NkNNaM0HRTSV2kq2nR54rJVAozrj2t8rmNafJzpfHPX7Pf/ZlYJXurR4uDz8lprYvN
TbP//OfLo3QrhkKe5ZOkskYEZzDZh48HN62ZuwJmKVYrZFTuS+Sdpvl0FCvwAk5w68JtfJodBC/Y
tjfT0mnB15YGfXSVmuYpY/j7S1/fTOjNjnAUtjktNMlezuoY3nXhwe8kJ7atKAwkQPc1WTsJBTUS
TIvp710SU4SigZxpAXLgPhgytqjh3ICfauaheh1rmobMlXIWB83oNvHLvYFsemlU1O0MULWzIeEg
TB9D8c9JSQKeo3E1ieyMtfefk9NSMk07NQAxMs1NH9MXp/W+Zr/b5LRw+vO04tf3pmXoHBs7JV+/
BDZHhg/MxmvT444NtH431KlCSxFhVwxlb+ZE1fMXIEQhBUfJ9NS062PTLsUFkM+0oIp2rOCelBqq
QXIFieEcN9zjoObnVIt6MjIFSBqLUMAWmnIRgxqa7NTN8bynqa+PaVmiA4wmiA9PfbweQ6HgZRLn
0MuEQnlQg5zqbkMi/FigP3e9FhKcy0ekS5TgDdLZ/+TwjAgop3HOlq5dlz6cvGzEpVR+gYa0Je8w
zcYoN9WKsyDVQNerC4GfyGB58CKQUht5bm1/ubYbRW6tXKteVoAANlJ9rynNi0LyZxmXbr7zkaLt
IIcSkbIo5o1FBdtDabilqMDWs1pc5/lAlZOYl1tNMP6eKikVXRugVZVJS+yjotZ0MOz9WMs2oRHK
zCRlOU1+LfQb8UppUaROOKDpwxuryL5mpykis9JSidXjpPqZPkIP+pWRSFjVRj15ixEpI7hXuVgJ
K73QiauSRIf1RYAAxVWJg4tIZWhRn2SraT9vRGX85b5uv2lqWpZH6OeNRo3Al4o7IU2jFZ3gEqQU
/B6tGOvMvuanqVyuO3ZmFXSXMRAXjKbbhpkx/sIK48ckQdPiT/OeyZ8AnfKrtHLDOMioMIx2RqiM
iK13bbaCZIuD2m0/J6t8TZxORl8+LJ22wD+xMEluZ6LOeIkH0EsQdKeS+fmR1xu1pfpLrwNzWxWl
CbZiUOe+mRCmmwoHO6xE55QDCyG4tIXCg0w2nbplfy3112Ww7G+R4CjeprztnuFP1M7MJLeS2MM9
IMSP1GN0NQd3L4I4r+3wjcBbePKbVeY+AqjMxmqQdV8/Lr4pVNVjNFSuZW8ueoumk+2F0fgLOOYa
ArveWI/ex8PRFU/4XeXqW+0g6Bs3HWBOadnE5qNuXt0TES6QqXkvsbIn55JEFJ3sapMaUUqG5wF0
2PTRAxkxvMvyItBa6Cgw9hEpYZ2JuM4eBQuh3ZjNslXvdHWtahtF2SFTNd71EU9wxyAwrReFtC6C
Q6rfE+3NI5yWFiYYwX6nYg7tHQpxkyHVLeZltUixsPZWQH+HuppnyqrkcsoCkAh1pnJY/kHK8Zrf
CNQSD7bw0WUlMTvSGBiRd3O0kmzRya4I3cSo+0Ub5noP6i5atfVDjG6odk9Z9aY3q2Jr7gDoki8z
m5Xmb/GWRYuSRBtP0GzTXIOHQqLjhhSY84pjOHd0m61urktspMy18tK6A5UwK2Rx5G3lcB+Xmya3
U/Ho4dmI/wPXVzn7yj2MrvjUuyv4+yVCeBKlH5hQi4/FvSlsO3GN1JGMCP21K+mAw4wQrR1toePH
48xSa4VPfHNPmYC1aK9cfy7dVQefgBMpFzvE8RV72WrT65sOq25vQ55cK94rwx6inZsezJHuhFBw
qQ8Uc74GA/1ImklcB3GuI2IuzFMdn7iVN2wLA2+tXeBvm4HnQpl1CP2DELXqvVoeXO6jXWaN1xua
hOiuAC5Rji58IJ4wCK6Hc4HbtPO2cKFccp/8gM2KdK72wTOram8eZhc418tzs9pKH2lxnYSbjAJ+
cbxgXCcAQbgAbLk7ZQOG4wb7NsId5NMoKGFjFdyCnUbBfrdMExD7AIVQ9tlJcEBXmOC/q9qGuRMr
kiZzcZ/daMJCUs9WtB3EterNy01crZ0CVcHSSIltLtqCrgMSs2GGtwaiHNjS6n7ArW3RPXd3EDuC
tWTBfruu5E2LpKJpMJRc9sGyI647c3UXR1tKazf46Oiw0t6DZ2CfOiGUtlwhXWzlmzbeo+MTzxSz
q8KTiArWuPIfAWgqOEc31O3SA7fjJ0uBIbB33FUsnbIiIPlzQz05GnWkWOKpCDaiD2LCm0vqEgNQ
0s1RPG9byjTn+IM7Eqq0LdMkSHtG/PUM8+WgeK3iFUJFcuvnGqv3aF4E6xhdJrLYNyJF1h1qUG2h
HFHvkR0k/ZhaM7RmmPZmVIA/hThBGCt8PNHeZLB+8Y95HMPRNJx411HKkM/ZSolPqoeicc41p7zG
NvAdU3aYxK4RpArVkvc4NnGUIswwPIVWDjGcI/GRYKSLprpj4AQ3JdthQ0IuBYJftKjW9Y385iBh
wDCd4xpmGeH6yDwSmOOYnHJlxnuy77CccQi8yx6AGqq49Vo79CQ1ArllKt+i3RpdFGiKpXbftHs8
VL1Xyj+wwajrjfACmheNCSFMgWjOsQEZIJNHw4YseYgPsCWv1LOwqIYbz18OWMgBwFWuPNiRWLpA
p9QAhQTzJl8p0UHq9oJ6KJydO6bx7vp0mYNcEHZWdN14KCnt+JrgLyhyZK5kTfpojZThAUSL9Y1Y
1i5S191aXRToEkAebNzrYQddagB6/UA4y+xXFFe14aJBYMyzPHr8iQoVCAufIF5jrcuId509Ao09
VM8zgV4wT98+E86aYNfDWaXKqr9GuxaWL6QPKmruGxigM0XjRwZJgEUTegcAioAnbyGKnXvoUcQo
q8r2g20dkSVDt3ALCqjtn0AEzRhPznzvIUZS0VQH2b0CfWWLzFBJBSIFibRJFA15LwCuvY4siZbF
h0c59wmKZntJ2JXUoZvUiY0WsDjU+R18ZORTuMjOLJitTMM3ejNJRc6uvEefTBtakh0DGg8RH1bf
YAfOup2v2pu0nElYP1aLBHxBPUsYZ8P/XBC4RQxnzNKVV6wovDtj4zG6xMm2gEmdQe50/k0L7OwB
5w39RPJvo14r4XJYBvNk15/w2VSeHSJW2F/axoI7zcBUFUvojObg3j1joineGsc2WHDklENTZv6A
mbXjrBG9uHfqyXzL1u7BPbwXD7WAM3BQzVCQFo5NZZTAHcuMsED3hvMt2DbbWSNDxgXPs6WZt9Ru
vs3es0X9DQj6HBH0TD4px2Qtn3oaBToAd8hYeGKSh+AB60l0RsWDdtM4Nk6gsToHF+ickcDxXy86
sGqbIngioTJHXJHOnZNjLBoZJNPSDJD42ZqDAAU9KdJt25tbdKHSOVwYgDn4NCMiW1MEkj6Xq+zK
X3Q1+p+VW94wXEpnEKxsF5eThb9V542N25qs2ZRqNslx2CqGTSr21ZrlWBYGhKIBMz4gQZy3zw56
7D3QwjXqnPIofBPv4UM3JJ9fXB6DeJtea+v4Wrxzt+EBKBRh2Jj4aXAEmpvepauAo1r51+YTToT8
TXqAHotf7vAK7NpdQCbBWtVLNzgFurZn0m2zWYZz79y/LollEwvmsj+IPGGEiRg93Uln2bWbW/m+
PJKtWjYnbd8hDTiFO91W5tzsy9qyVS4aXrzKvjw2p2LjrJ4R+A37YZ8fFQActrumnGiP1uPA403p
UFgyS7VtccYImETqEpk5EOxb1khnWNgch7229J6qjUZY9aVfmFtn+1y+dPv42FHBM0MeOU/2YHX3
yDqGJekkO7QByM2tGW4Cs+Dg2PGMVebpAcwhpr3BqdroYATP4TE7C4/+TTevX4KzNQvOSAM+8vt2
kW202Wj7Oaue3AeMJ5EjwA6miacJmPMZwzCeS0veGg+0ZNw6XOGRWINuzeaO7cZysll7Gm6KPRTx
bBMehbU2x2D5jFUPSKBkZZ0S218aKMDJ+s49RCn28FTbyBAw3aaFwozdnekUFq/Jn/FyeQL4Yq/c
FZ2STbTjdrgPztW+/QiPONzt8xdMQVIiX4/ix2N89G9weP3wnpK3eC1yJWhjtJ22qw94I2HdRvt5
Wx8S2V7Wz+Kdf62ntk7bMit5qPzZWXxP5qwogoq9G/kvs7P1Wj+T3cU1cpdfx2vzRb0rnqgCR05B
n+WleAq+IfQ5Bu68uw134U6+Qwl/yq/Vu3Ah2lzUlXzg06ZqhR28Irym9Vli2wzVf6btjbVuY/b4
ON50a+EB5BHNG/wsWrj8mSrv+gBQhYVoPa9R7V7xStzm79yrZO2T2WbYBcvybsAElLbsIcVD6MDb
KXyf7vvqIbhCmMS/HU/RnIwuv1cANndW6VvFoajTRm04qj0Yk76DEqoe+BsPE3U6urQzGaNwadQZ
XyOTiVXzqPh/HV6DWwHFc2g7uME2S/J7ar/SRHSBPCbCq3igXdZtbdltgJXztJyww113m44fpD92
b8UTwH7Mt5bc78m5pUv+DXkPdlr3wtWAs4G7Rutb4zBYghi+b5XHcCVuyGptOhRyMzjZ4Mu3wgEe
GSlu4yZ+7+nalcCY3yiBQgUdQy+1ulP4YBqIbZbedX8jroyrYV/31+Gh2NGlQFDGsyI+UYWDS7hz
evevWy51hz3EDKfblq7yNrjyr4eHbmoAp1YC1D6NSg7H6S59J/NOo4LJ1iv2o/yLZQvKH5/X4Gt7
oGZEva82ybzbwKXGSO4KZ8nXOCJnbbc3FhXsL0wVT94jtQBXSFA46mHvBjaEApToBQ7ps+bWeBDv
iitYS+Gwiq/H/sGz9Jo/c4hBNqf0Kn9v+v3wwAuxeR1NwvCpSMbGmIaNLkJ7wD1q3i8E7NBm/bZf
vDZrenjok2+UI6zkGdl027PdRXFFW8pr8nmID22/Ku+iK5q86Ko9cF3DNaVhC2FXuzPpSt5iZDWj
C2RLz+IGdAC12Atzw4OvglKyoXnNkzU6kDm1glfiSjym66qaa2f3oVhm85541cyjGbt316/ePFto
qw5PtnV3re9hj/LCC+Drz6htlGgkqdZeMhp7yHnjvBpvw1PV2tqb9KRdmby78eo74sa7g2a889Dm
3siksowF9mO80uQT3UHiMNy0d91aoXnG2tIu5sIOEQxGsfRQ2fLqZM61G/oU7bs5nr27bXbpaljX
7w3txDpeo1q3pXWwDG796/Ba2yXL9mYJxlx6kLkFQmwX5vIdBnflNc+sgxpszg+ovivUG2Mgct+/
9C/ZqTiHN/Gx2ie0gsY368o7G7fSFSnrYQOldxUfzWtxgS/20ysmujfdruFxxs2c/+nUa7QzXM30
e/klOgnaIsBuOlrn5QzfQuFRjNb4iCBcYTzrzx5N7zBKyZEg781qSb94q2/BK1LWOcs2jBeug6WE
4G28a+U71DDRknY6RWh5dreUcwx4nC0BfQ3Gu9j7tuleQzfgV0QCYZyrM4lOnMe5jwAon9Mb64GD
eHVXdPAhui3rMRyK/wQ9XtlAVY0HIXpEYpDCGIicCO7Tx+eyksy4KePMNCYPzDGhME1JY4hqmvqM
RpkUdaRtcM0ohAitOoaTp48pEvU1O025PYwCuUVwOUWhpuMxxWhbe1Y2bw3pNqQCfoOuFEePNtso
uNNJVWlQHEdfsPF3pfCMTaM30pNGjVneyP66FzFbN3mqydOOtAGUdaQqRdG9AuHl4TwB9X36YOhC
ZZqOJgtHgAnmP02VJVz5gRSyPPpilcEY1ZcikVxDUYIsnSbDSvR5C+CUoEdlukk8LPx8kwimeefi
BIKuXCFCkiQ36ZAjfaZ+t9oOAfmkXslPhUps0Ce7vJXGRV3rNVuPinBqwsJXqcJgdJBB0I2sr6wD
0px23dgpHyUB0aHPdLpB4xET1SIjIAYQubTQh4rpABjuhpTqAIUGNxeuCNSuC7eIaDg5JoTkqCHS
h64xDLsOe0q4RsuCyhjTI9Nk3emENPzRmWoK6U6B3imuO00ZU7KuzXMMZd14NWHRp4+J1T8B0r+W
ZVTir9GlYqOOR8cMscnf8NlmshEbZ6dlYkbgqmkZgU1x0OkjE4RcXkyTAB2vqzpu8BciTPsZq5UH
GUPB3OezpUBr7WcRUkoDs4RuotT+e0qrXWKf47Lp42K2H9ebvhYKeAsSQOqfJRPan16+h2L5Lnam
TW6VBiCseVTBsiB6T3dSRbm4VRyjKuO8OoKU2x67pW0uKR12VqhJnE0LW3su1wotkUpUPBuzOF1J
Zm+aAru7GxIvnAdDd0pFHVMxSkPybZzXwO4lwBF1XkjLyeV4kDPYT0TViZHq94Zs1pvPuekPcKXx
NYL4SkHMuMq0cPre5/w02XQLKzGQCw7EXDUafBlfwG3lFsSPS03zyI1N09Pi6QOFPM/2+PE1+/XX
vHSIuDbo+P69xvTHz60odQGt8etPYGSuzdqgXAjmh92IvkQNr6gdfIss6Ewu+5AoAwbxnapzeTHU
AGORbgUV729L6p7SSENhZambr79NU+5o4GQOA+cwfQFUSikupj9NH7ks8KOpuGoBx0bQN600fYno
NeXJ0pRGHPfXGRFrfm7qa+nn/PSF6avTRgNj9LuYJr+297nmtPDr61/f+dz85eqUUFDtVDS3F1+Z
dtgaRWG3OHbbX5v5Wu/yyL6b/+WRfe0610KE0FZA5nm8btMmvzv6787uc3L6pvN1jb/b0+fktMLn
CVo140w9Imr7dcz/eE2mPVM4/a8f77s9f53nxclMm/3pCL52MTwPlXpHmu6pHDN5k1UgjNt4O31c
LLuY/dUq5ACIa11sRpqSVl+rT1Nf60ybTXOdEdjXOl9//tWyy91Mm7jY7Oc6hjLcVOTblvV4fuaU
i3WDPl3lWMFQRJNs6/F9O/31Yhb8LMlFDCySzxXNKYs6rf45Oa2fEmuSTQ3O9biDi01Ms9PH12Y+
V/k6mn/83sWB/eNmpvW+9jRt72tZN2bB/nNx0f+vfDlJEhX5d/qjZZQW/tsPYLm/v/O3BMkU/xIV
CSmRAijuB66c8ZeO6Q68I0lGp6QYIOcSkr7e//yXIqEyUkzL1BHSi9rkjfq3y6ms/gVNTodEJ+oG
2ijrPxMgqT/Kj1QUR5qqqJKmKUyievpRfkTuVwSRm9ZrWj0KZuPCvxICvKvLLKcMspHmeuR5Kz8W
wr2PDhvHJ4JMKfbgAVUr2eDt5Lo+CtTtwAcuWuQ8RUJiQLYBrHgUISclr6TmUGo5fSwxyVeW15jz
767336Kq70VU+MR+r6DSRBmnVqh8Mq9xLrB8YdOak463mqGrViI/lY2V8zIUUP/i7kaXUibdOQBg
qS3jzQBf8Yd9SyN17zv51ufO8ZsVRbBN/CQXOy+UoCGFq1WrIveWZkM7g3sbZStA0WSqnGrHvcr0
DBs5xIEOQHb79+f+y/3zs1mKbnCPqZfysUHqwqxX1WoVm+VJUanolVocEErU/rGBB1oRbnKfgkxc
mRamxgj1D/u/uH+m81c4e5XbW1a0S4/crqnqMNK4+JqG0jUomhu3YJSrULE8E1UCj4pSuXPD9L8V
jYlxdd8TblFXprhIYmoflKwQ/nBJfn1EimqMDxei2QtBHcXVDiyBqkICT2dJCjpvkUjQSv5w4jyc
Fz+8JvO4gNpAcKiYxsVuSigoYJadmrGEBLLKxC+v6PTgPnNa3NIqdytiR3McSiJ8ciOt61ZoT/RY
KBg1cnmPkBgryU7XSS+q5ur3xzbecz/ek5os0T4gtZe5JdXxCn1HitQY3ymeVNWwt94Mh8JYXfC+
qQpOLr1z9lVRtHXMUf9wJ/x82TVZli1ZU80Ryalf4CkdsBgtJqNog0UNZr4DaS8T4S78/tR+ddVl
dJJYgYmWqinj3787NdEsqR5hpLEqXRBSg8lpFCnlUxH173+4j351Fb/f1cUPrMNBymEq1CuzZ9hY
46jp1sFbFuDUoBhqOesVD3V2f/j9CSqoTn/68Uxoo5pi6tjYXzbIPdVgZtvyQMsGDGNPqJK1FYu7
yjfi5ZARmmmIsgR9fciy9lwZKsTEvFnTNFizTCB130SaAi9OWAkt4ugQzjXHLWPJSbtr1k2L83K4
z7UO1ExtNQtH8D8KlxQsHLeD03eIQwr3g8LyYd2Hp8JMe4ydqM2T0OjvCZu51bVUCwRuNX/9hzMf
L+jFbaswUhShYpqG/NNta5auLqcVD24kV+FS6vxrpYJZ57mcleA11xXAj7xtBBJ31hnlA5p6lZqy
pDHmXac1BE9vo5JKfVEg/lMb0iwzkY4qPdAjF4whRa4M6poG5Wkx5HakpUfTGNYZSY48FxFJyMpe
k9Xg0JXf/DghP2W24tp57HXytXJQ7wU5ePj9KUvSz+8uTRF5d42Nlcb/Lx7VAK8IEE1RtWLcFy/q
GkftHAsMYH6ozO8GLKxAlgNDbDWtWyeUbmAM/AFe7ihW/hLej7B30zdINgKeXzgrQw0rMunJc0ib
+iN1H/HzUq+11AbMtnSVyDhbNek58TXAS/KOAigsQQ3ek0I+FjjTmlVN3GN9IYozsYp3sVVWs3os
flYDQrSNeW2l2V1V76UQ1FBCANVUjINcidIGGJba7YLBRRLhGdTgtuCg6+bazdo7E9RMR3lgSvnI
PFVvRVG7M7Xotgg0bW3pVGag619UjenYKarKMMGcVRUA4BuZgpit5T2q+ve+DYQNYUrVLQfTvVMC
/0Qk4ArZFW4CTYDzaPutzyh2pHC1X0guqp6hnkVj2ax5MvCxAC3XZPVZFbXKboXqym39XYhX4rLL
7nKf9HqvgvlOm2iritTVB0MVQt4gHw6n9EZKDVB11jev0L6lRnHS1LOelhq5A+1ZlnTyy+ojdjpk
NK1ug4+xPnPGWGFlspGiqe90F5voQCt8KqHgKdFeoSsqqqvI6/9wV/3ccJmaRq+VppjunWFcdOm6
0tVqreU5qnFuy+JuZWIPiuilOztdQWQc/Y8T4Yz2+3v5l3vVeOtqMI/HF8GPLbMFddi0hpDXLkFa
pb2u0+ijLvRjNwh3FNY+hJb++Ps9/qLvY2ogmQ0U+pYFfvnilVPiR5QIFCyuCpWkaILRAqa3t4VQ
lYviRTNADFsiEhgBy1RtOP1+5z8/uATz5LF7blniCH/+8XTdWmuCtkFdLxgppvIyIBNZ2KhDKCyz
St4ivDGEN6E14j9cZumiXoAOFztWdZN+rkIhzuWvG4uOEFfAc1dqbRwtnjC4WjFpZ7fvNmHiv8Bp
JDfVkOcCcXssaTyBIkQvOoIprZb+dDQ/v/U5Gvh9pqwZkiFrF796iHenhEdUOZpIpXMKJ1BCZdgk
uqgwYxP76qgtpWNpiJCH1RROrDNHDh0sYo+qOl2m6DcS57//ZS5B2dMVoj8MlVvSFKo8Lm4LfDHU
wW/g0ssKaOwoEhaZrhIo9Jv7zO0/cMjAByOHtSLh6sN7L3qIlfSmNyjcLyPpKaSAeLYu1WrrmUIP
c0hSAchkWGFSi1aJ7lkK5EPli8aRrggWswhxKgepzOB9eKrT4fLLpn9/SlO35sdXo6lZhjGOCBWL
sdpFX8RVBQFkmYL2VB0gXs8rtz5KhhMvkqYeZSIY4YFfyal6VWGZRB1V2CU5tkgbH/yY0Vop6i/y
QNdFbwDRQFlos6ya61ZpLQas24w2ipaiRhVU6MLwrVXzLMqpscA7d5h3KnCFwtpbHZbrWsoJu8hz
FF6rXRStXa4RJSzxH3pfY4nNRW+AU7YkCTN3BeiYMv79u56eIxX44Zmox5oQT0IPAQaSQ8MbheC5
tG8w8HUhzYEbhuZRJxRBp95H4AvY4NDhb2pVWNM97xkFwhNgANgCOaB2G44QRNkgfYQxinxgHMxW
Hu6h0atgtneFF5nbKJHKBQAC+j/4rGKQpMxkrSF7LWeYITchGLXWXWQOigiAuS9DOVo1hGphRw5F
+rhN3bap/vb7G2Dq9f10A3x3NS6eM6goLVagfblyawC6fdQXtjzgGJcStJpnoRkvaBcyuyVAr0tN
YFsyFFRwR3dNUF39/li0X7X0dMB5SdMKScZl02f2DWpfKNMrK8alp1VNBKty+FA7FDbmUr/3tcaw
Mx8Rb+G6NAiRdBV3aXhlWNnGUqP1wIHvnVTkkmZYKpdJv8NRGc/nASPgeOzjBAll9Gr4qslsBFeO
l0qqmw2UiwzWHSY1XIwzmz0XJoSZwQBsASqDdLUZQkow/Y8oqXrbMWSkfiBx4GE8xhnuQ6ZFSbYC
FGYVEs7vkVp6Mk2UqUDAplDLWnZWjVBAfFBU50Uy0jsEzbzbM2sBEfGhRiUEsdSHuq/YauG+mdjp
bf9wbX++6ZGMS6pKHxgE2Rh5+v6m12SiqU5Ac2qq4YvrVMBYBhGM0UCf/vd7+sX7i9o3jeIzlXSI
IY4/8nePF/XWelJA50ZDnXwEGfwuI0Njn57MFpWwRyl2EqsgSRP1/Psd/6LLSyxMNi3ZUsH4Ybjw
456B69SZ4eB7LCfaom4C1Mdmp27CqvwmK7CiB9NB2wyGQE9QuGku5k9xz0jeoV9vQ42ZZwaV5Vrt
o6bFE6oHewAff+nokveHZvcXN7ouqjJ+4wqdCwa2Px4pqIlcdgKxXCWea4Fi2KVlAGE3OnWIoWPf
/ygNLCJ/f3mmTsvFk07ET7YoLSQ0p1++UcHtlaAEeLqkpj5Sh4hYlvpToP2DbuxxjKPaQi+pJbZI
oVfujeyYG7nEf4rYNYnnVD11CrBgz0O8Vjh0NAe/P/tSOyLh/9AF+nm8xg+p8eo0+F1U8bL7Bby+
0Tz8mVatmQKZzgwy46ExWg3AdNG84OP3V+aXdyxDJNOSCLcR6fvx19At3NjiuitXSnJoK/mgquxV
TvQjjTNwaO5f2xo6yiD+dMP+PCI3dYkoKbcrP4hqqj/uOCglN5XUrMRPrHrALOFaMhgdOp4R2l5X
XDFcQRbG+DPE5piqD4RulEfPvQb2WEsGGEJCiYJObJaiGW4HuHx/eFVKPwdFOECDwSNlpIapXbYa
bV8D8S1DnihBfaFVaRjIVMEyzMoD48Z3z6d33KhAiuEOmFT9Z6o7d3AFWhgFtC9asQ8Fo44/PDzq
r34vesj8UoxuTfXyRq7cxpGVBFpGP1ooizFoEwEjtqgcYLOAzTqWFcTTAMz/0gVbPafjuMlkgohU
kVAbgHBa1vxbvDfeKdpsb2vJvfacsjy6CY5IygA82DsOtDT73MqRczlaQomnIR4T3gtWIB0qU0og
hXjWYch4TSQNXThf7PWFp1vNQ5kfqA1EPdwR4dmUVfUCE+VxqKN0IyiBcS/n7tuQ4yzSSN6qTbwO
0RevNdwJs32azcucPsB/fH+bEMR1GmODvrR0cX97gokZSaLnq8bVqCrwg0WNOdyiTWoIArV29r36
WheKjwBczu/3LP2ir2Xx1jEsEVa5ic3bj3e4H0iE+wsjX+m4tq8DsVYxS3GcFcYbaLlSXdq0RbFt
oLFuI4f4pjIySL1e+UOD8os7hrGURin0mI346c2QYRVSZaaar0K/vypUKHN5iAeE3yapbXjSS2fC
5+nTZB+ocvmH2/VXg0l2TjSXQYxBLP/iKZcHB1Zrzc4rowfQS92gbKavkL9c3CbRWfgC5F13GDZB
4+IAi0nJ73+EX7Qy6BB0S9Ul8A+adfHz01NKQN1p+Yo8OzVN1gb9YmCWgOhBmVDg9MczZij0i7Ek
fUrRsgzLMPFHuOhumKGa1u4gsc9mNKSTUVa2WaWfOoI2GPIVt1HSRHOpy62zoGEwktbOm2J4gPQ6
J18BubZOgfCC2bK3qOMeUayPJ27YKu6plqs9kEl15qY1Am/Ae1S1KcKdidVG1hcalIgy3AthZ9yX
hJhK0cluZS96gJpKxVFZBC8VdkAK5n/XZQRVW1FSjTegyLA36ahNqLIWuX8M90rulIdQVV+xptEW
rdyhXWZMdHClcUOq5LyEBoUZmGLKonhDNEc4qw7dSKMFrGSFwYbwl3NwMIGdpakqnDSxwbdGdtDi
tMo1iQ347h9KSuWG3zX6g6nc14MUvDfE9YtWnhW1fzYYQVyDfQR5UTiNncXJWOrhOdYNZoc9yut+
59X+aRh66R5XAMx/esV6dMogWSlGSohIVtUrXGPv6cnUmyJwh2Mnizstq6VtVVnPDILCQyZ1wd4c
0CLyhgQu2QdnUKj1PG4HC9gIzGcY/fSeq+5FpXKUtkMOIXwhnQvFCJOSvk5vsZD9JnvZ8E0MpevE
BJgU+8IykVX/0Bu1f6i76i3r8ZH2qIcfZmZMiVqc+RhAqFGz9dOEERgO4MXcDylVDKS40xc+XFkj
okJxSDN69XX0AIypXknj3LTI8AZsFx01Bgdu+Efe7P6xStNq2xMmmRZJZqZtqxHqm/jtPhg/UlFt
PqemZU7YzcumcFaYeAJDVbQ9oUd9P019fbSx22DwTEzO1LJ42fso3BswUQen7f2DqyJDbyEfLFwn
hHHfiegJLaECe20Uz52eMnoZ0J/5LmKzaWqIUbRGESKzsHGHKyEtgGuDGUwdDG/GJWT++ivcX9S1
OYTrtND31Whc//WRJ7Xt01c5GnHpYYkH7DAh/L4uwdTSx83U/8vVeSy3zXRb9IlQhRymTGAWKcmS
7QnKQUZGNxqpgae/i/wGf9WdoEhalmkG4IS91/6moZPu+6COp36A2zklLiH2tFTHaGw/Zt6BHaGD
6RacZPLmEmNpgSj7NDIhTl1GL2NQJptSGq+9tJBXivY+VkF/waVs3Cy8tEuU93Gi4X97qZe8p1mJ
o6fr8F4/7taU+JcZCODQ6YMajdpY6aCcbpQJaporGEZFPty6EvxJcYIfk9xJTX+Aw3R1GGWbrC0E
drvC9Is7VK7izoBp3Oo5XzbL7DN+98fs5Jj5eCLju4DJFkQf1VxUsRQy2PaNDfK+6AzcqNizyGqN
O18vH7P7QMam43KBk7p82CUyS9eK7rWp1Ef9s3o86HZZddBDw5dBBnFL+/ItBUP05qNSVoHVfmtn
1UIFQD0kSRAHUgjWcqYlfvEBor48b1G6QnwOV0HY5TsLtiED39lR56Bdgl3Qlj+dCtp2EKIkrzMY
4QuSN2i9UBV1jaPC6lUMeWdT83/59phRrqBUB3BVCc4oGsd6M2tCSo3xNgjZbaOF/3Y0JtG3MWsw
jOkwiJ2SfxhaRbXR1iTJNbaXE75NOJwnS00ldKgBUd84Dj9T7YLHmU7W0jQv/mQ7V9HxORE2CUdI
FvtLN4mV68vsb+bX8CZBgTODMEmWT716O3agc4umr9+WerjPocZuUITNthslAnZtdN89/eF5Qf3h
5O4Woz6D46YY46Ruwx9Ddmzt2f/J/lfvtFr6fQfz6ruHo6F7PO47VLkV2J/1qDmtOqHovvku4Qs2
fJD9AHlXqqX4aOb8JyeS6icST368fCP5QN3AiWN9RRCc5vWHHqbh7oT5JZs/pNta76GKxEtY62/p
oJJvHlk9+IeMP897lZvnl6ZD7FsnZLxPjcG7wez1zkVmFcC6f4seh7nHpyWyxT1VrEA3sgDX7TQ4
aBeGS4RqWfM3oES4AHIstXYgZkCBHhj/wPytJ9iNrSi6t0EDeY6IAVDd2L31j4OlmR9oAV8CNzS+
oNFj7NxE03EipI3oWO4WQ4+wusFnMpk/o1qR0xDqYD/50XftNCX9ms930cbnYLjB3gKD+bv74o2e
8Imh2h2m0L0lfkA/7m2As3lX1nI1mOkyjMO2Z00xqXbLCc8/e0aI1ryHDQ0rfX5JSRt7ed4aMwoZ
UUL9XAws1tphn6e78qZrmb341UcEi35Xj8CyRye14V051knaTGyCNlg2vuGjsYaTuyKlbtkDxA9O
DvO1UmbXYMY0mlqlPLmyhibdFVE8zQVyWa/ZsaLt7nZulhsHKNWptUN5qn2XT2mwZC/Pi51w+dOs
mGj0E3O5Pg9wGD8soKGx2an07EbtNkwt++Amya8lh6GW9fW2aL+EMf6BMsY1hznbA6YfjR3wd0in
dNQR6Wt6m7t9SjpxSvpaYxXYkeujPS9gbogv9Nx8a4xR7Djyb16WryX4cHa7BG8v+Zcxq1jhTPeM
yd02ncuzoO4bdbcVQbhf7IXla1Kcu6z77B/uXFv9LcYz4MeYBmate/fHmPuvpjFXG8Zfd8r5TaOR
pAQljNV5JG6ppYY0avccDv0n4T23hQAixiEvFZAurrpslhIXJQlOpKD8DO1k7y7eH9vOYhcasbZB
MkSc1vAYj+R32eHfhQxxZNOYC1KQ8ENAMpeqrLU2e7lmFQpPOBXjNhiwrBpIZ2mGiqMllo9h9m/Q
b5aNVeFfUpCcZ0yaD2ojLVMlkc0DXIViDf+gWfCFGltwj1hoSRmvWDmS7UXHeZcO+9U5UNh2pcsE
sp4dXjZKVo//lmyolU3siv3DdCohTLfjmlCr18JF0j90rrkiDpmqwGNem9TmBpbYn9ACAZvndbZa
qv7eRMmrPxMobeiZWMWCysQw68eQMVhPTOMI8X2pigFV//JIionqQ981BPj6IAAa44WYvF/5QnQI
MTQbU0FaLRzrJyF9V0YlI272uDHtTbDQe0bd8jebMM4IdPL9yOeLa9K4bg186kqpECJge7FLrK4o
Qkgqk87NVAa5Ph5phCNo8cr+bgNMnYlA344eH9WyriQk1oIsmqy9ToHR7ExtqR2rKmS8MII2qbCv
nkEf0SiZ4020oxP0sqPtBl9GPwLxCJ1/RuMAhvYejvYlupbjcje7iA7ZIiIzIY2KZHCQDg1Q95I8
xxWDfxNvNG6bMTeG7RywtPDB3mcj+vksy4noSuN2Emfbyr/1y4IDsPGOTAL/PUgNKflu3VB/hUXx
z+lw+0wLqJmBygInGHy3mveYwKoPf3R+tpZEYKBQyr+6L7nBMjoFyOdPEwncxB2vINDzAmO+ghtg
rGXRn8isF2UnN+Y0VJcxSXeL7f9CxYGbDsXtTvlY4tph5LJr+RsU/ziR5v7sFPAwClN/9yzDAKU5
vSg5OpuczefKaieCM7kuyTE41Hau4gRKlpOay6Frhz8NF8BCzvm9nwkSKbARDXkWkNMu9amE3H56
3upyc0OK6HDAWXFhnOPG8P/kSWpHnPKANpc5o2dJCSTcNZCCZKeoIRWkNQPQp3mE8dBkZhwSkzPW
qTqFQ6pQGXQpqBiPEfzzwaEg1wAQ69nRE6ne6dCeLEMxUZQ4x81HQiNeBEEqwCTtGGjgJXj8g607
yxMplJw9Le3xLQ3J41MMxoVLrvjjf5HVutk5Af68VOSnItX5idh1dwU3ZyCMBNodr7O5qcyyO3lt
AdS5fsg+lIY/nIdXUZZ7O4Vz0SX175FcuG2QlpiKxkGchseLUBYsF6LGJc00MYZTBtx9L4iGyVi2
19qeDnWIgF9zzcSZVZjHUOFfc/yOtPpo2M8S2cg0JSaOXLs7PQ/sBXdBZ0d7hd9Hd3V+UL3nIlGr
yZWqMvb/rQqbU+4Zn8pIpl33uPd8iBb8nDcBuRaqPuWibU5LnTWnUC+AdiiWCKRx0eX4GIZ9/I4i
WcgXKB6vctt1AnLz0px4es1hgeMc9DWZcA/7X2ZWJxT51QmWfHWyJhgbXtbvy2b4Dnxe7LiXoI3m
IBbU+W5jfTRVWnM6wSr8fLyoIk6Vz5uTV2wZ04FrIEeJHFLQs89bUbbsDbiASzK5u84FuZbLMQ5U
C9NgVO1nJju9++8u6EYMoOYwrF0HOpqT0eU9QFOwJE7Pw0xy10mLT+jp9X8Ph70brhqowptpkVWz
611YKx5RDatnqoxqccvQmG6fdBZnwJFQpuOVmEANt7UD/BzDaQnZoZkTG0+ua+QoDpuqd4y9xTu+
knVe7i06uK09kRy1VAZkFzO8VEysLpUGNFNEJlF5hrT5koN0El2gdmn2tYRWcmLIB/e0RKqvmkMB
bJfME6w+gxMeZyNaCCYJw5XL7oHkbE5gpflnGgjVtHpOrLMZ/Z2JUNEh0Jgyyfk09YRcRIRJrruH
TDt8KrafN2E1iu70tEf5z0ejp3p7fIi9/2ea8lqr2DoJowpjtraLaWakG/GLgFwCSXn+nOmD+kBw
8pSKPw7PX/+8az4cWEUE3OV5979/57/j86+SpNwQ5WPgaXs+hedPyefT/d+vkyrwN/aEQ+J/z41I
Mp7882f+eyZw2j89e8Gi/tCN/+8H4fD7W63dT2GPOTX3409Lw9t3nuYyncr+2EBOPT5vVY9b/7v7
vPV87P/9HFKOajcMzbfn48/DlCpcQ//7u0HaeTvy+F6eD+GKWLYK+lXXN7TKIelXdQTF63n3f4en
kes/Y9fz5tPF5Uba24SVcxQWtXjWQqyIpjaB792eR/OBj0ATuZELfNGyL+pY11aCvSvAefvYBepi
xovs9v90YZEqmZKykNf+Hy5EWJs4Ocelyg5O3SzAhgbnBiK+21VJoy9+SCeOg2tHPgjL7C6yYlf2
OKMQWNnl9FWZ2ozJpmN9Gi7M7zfGwLY3N3+HtC4vGaMO+uy3OvhBxQYbiBM5XqIFgkKNc9x0Off4
ZfXV6f6qPPuOYAXZp84rIomST6C8qJH9xdhB//0ZBTeAlLjV2t+JTqtjMrekmdmPRJKk/1YVtHQD
eYbF6OdxLfJDphY/NiPvrekRF0HK39Na3ZbZAes8QlpNE4jyDE8cqz9XqurXRL2QfYfaz/ETIBGA
y52JJXAuoo0aG7Umu0mtiQX4nb8RqnTPXQIOpONQP6U3R+ibXYh/vetBm8H3zvXzaxzJW8l6Go/Q
6Tdj5xI/1dJV4AhPNAoLGjuGRcxYmIgpKiRSWpUxbi0hQhKp5Q+NU8tsXsmMIZsjDUMY+2F0C0bw
aQ0JvmXY/pXp8G70LcBic5LrvNEEZwFfKnZGrfCWhw9Z4uBubJWpLf6vOBBNdEoV2oSc2shqJmM/
2F9+k1j7bPyWId96TeHIrWSenA30KSfiHOZRoEZyzDOAMbktI+gV+UB6rtnWRNPkucXl+VrIv8Il
7aajBd5ZhGutSk/gZs0tfzWaYxBHqSJlFnzlgwW6tvCy20DLGGtZYADIC9l3yfKFxhE7rCvF0VXh
qR41SDJvnO4OwrO8lp9GJbtTAPuNXcdAteO24AtyufdG1zzMZb5n9PRh8BROHqMPqC8ja8Ak1Nvl
EegjgiLZd7b8RXc7btjhiDgN7PElJ0proORrAIHFciBLtNGBAnbssFufWzaKdUBDKOjdGYHVW8V0
gD/I32lo5jhnTUQMjtedkhHIeBlRmVAbIDU4+cr/Ntoh8JEZTAyZUJ65KYbaOCwI6iEQkZdWk+1y
bnK48U0tqYPB0ziJA/yBSSKqqOxHUECLqRbcw06h1LlnPtSFKLPcOlRr6aWo06cQdr8EtfW7FIN6
aZO4SFSxXjz7OjyyMjtC6PelKa6mhfpj9GCwdxnMlWIe653vwZFC+xrBtIdQX5kjwbk+6PGcen9g
gUtbsV6s/NPRiEuhzXmbQtA4ZYIiVaUNaTNtBaG56ph+5IAcxDQxxmrmWMjh5sH532b8kog512EY
gCOZ3cSnpgrJKRB0kKF9rWzWwqVJiETq+x6uNE7MlfnroQGTBsQUg1eHvo6JfrX8a1glGyL/YQj5
b5i0i81zMVZU8pimfeRa9SJ3KZkefI34+xEcbMis2Z8sB4tHoixAoVxssjwKLtkE/6AiT37VNsg5
PcVOmrnfGZ1TuCG0xOPS6RIMpPS8V0IscdETlZ7Y0988FxBxRIkQZgSVpFpN9FhZtLt5eqDWl9o/
GHRz0MWtU03vnvotxs6RAswx7Q+XDJFdja/lIKzBowQyov08Jqd2KKZNGhXZW6+dv4l3EfLaFexx
jNFzHpPg4rYIK7pkxI0RJkhtpuC1PL9FkwMasAWqHaSKJi4aa3aUQew7M7JMCuVL+zhMBOC6jOaa
PsCWG7mxAcC6i2R5+e9gc27snehf0mYUWCwhiK7HaU6/ySw1DtrsLBpkKl5O7i/rwIAVIMNBQl+8
CdxXh3D+REOpN3bI/qJOEyVQ0EEuqjlTPapJO/ZUeogUkxU7r9EjGGB7ekgxTQDsYm4MAtrIS0ug
quvml2sVFsEQmI6nMLM3H93Y+LsKERajrWQ9ZGG2S4VKkblytjZIwWRENO1d85FltmSHIBn5XfXa
SEhz5rpib3l0G8pcbuUAsCXsCBEygx738gNI3YBp8vO0+zPV4x8bykdeUuw04Frh7TUWdeL8JWwS
qn0nnsGPMwsNV1oZ8ozKOR6pYG+WTX4VvQy4CD6R2HNR16jle26n7q7Im8+lLy5ZwlIjneoiZpdj
8HHD6FEPYp8y9dqhvFLze5dwlq2y/oFXSn8wbPTWFLdod8DSGXqBVuRH6tSUMcCpuOltzlED38yI
3+lwenxpefnm7IUyddrBf4SXEvgFjmsr2HXFN0bemI+i3dA4L9ESRihrAzLH7RzulpyuUwoRyURk
sZ3qR4/1yCCNKmMdGIO+Zd2pB/wt7D58KakA08pQd+XIP3lJDE7kjuVFl933siU1emb4shPDuCPK
RW6pk9NNLhDGqVmGRCBYhHDShYg0X09iKk8By3Qgaa61SVN32U1qPEKFsrczk3r4QkP+QrDVtnPG
V2tJ0c8VJLOCjmWuJHNrO//A0lG/jiyQNkXZQHBrGpDijLx2AgzNCPjgrNGIH8a0/DtZKTFJlu+u
+E6w4Kmc3xWBaLE7Kc6xzLr2llqSbR9M8Og6dWAuMx+8QZWnTgVkz0kiKOuFIJVQ/zbISz61fQFq
PorSXYWmEjWWzbJNRwKQftBfGQWY57ICGTEkxa116WGT2X6xIqGJNhlEcbubuQb4w3p1n3rFmHG2
faBpfG3vcW6pm5O8jsqp32SVbqoitW9oFIDPWwCnwgaOhjX8UEMi38njHi46y3/wdWvfexCYJ3Qm
zSpK/tljUX/Ph7E9mdIAtvW4izKu3vS+XR6dUQBBqJgxtKAmJz1Z/4y8OoWy36qIeHpyZL/XcweK
hNVgmgX0qrPQLyGePOwNMH0MRkleUhR7226nDWjsBUwoYlCvcOtD1VBCzvyiODKqHdzXn54eDxXh
i3dJpNeVnem117J+z6thzwiKBPSw+td7wCwwe6c7tzb/lf1LgYj/3E6/GUh0l7LAptVXSCsfQM2i
hqjoDQ5EyVwfTKsb+HaZ2DeMAWwGy6wJBUxcI+pht0XZObcmOZNAAT6oHrdNmuQEo0LXTihTyJhA
hGz/yclh8+bRQYWXWoTiJTS4Sf/TJh3Kt2tx9SzGhQmBoQevWw6k/e50jlkJPvDOkJl/GwsvdmfH
Jzpb7cd+evVcr7/OhTK5gsDGkQKCY1pzdU284IB2L4sd04zOVUsNOzXfifnWVEg5uz0r2tfS/h30
pLNFhXPRDmMER4NGnAYVm/MwHiv2TSuny2jiQ/dc6/QLax0D0SCYtmWx+ATsTnFlCrAoWd7s0qof
kPj7wzpIXS64yVwxT9DunnSdYITkxx6lAMtGcFNuefc890h5SWoIT7Jwd3bDRMRgBYbQZN76ueus
zakb9ouqkgNSnsOSkYdbhcCXHM4Uk/J3DqMqqFSmPKjSm1d+Mn9kreWdHBwLYHmQMme6jnZNCABF
d7l8s6p62/mMlAXqllj6sChZVOWrFL3jS/TIbLDbbt4ELN4ssztwRtJIP0BXdAQAv4aEQZjIqjsv
+rLcZDyMsM28zgFKN+cUfROcHJsuey1dQvDSkMuoWbvG1iap2yqNeQd6HWgV7fJpoZNF7pqwJPDy
nzYj1oMbRj/TKRkvyttaWZHdUo1ZpBpC6iTfrCkuAiYqku6OjlbtTcTajm6b8zQfEU7T+BVAYoIM
8ICT5zEiTBTnvj4kJQyZtgtmwB5RCbHvVhRtcFXkJyM+0d/MDoiZMj4tzVYmUPdibpOd4eg/M7Xi
uRE0ngzXzmGRLNsSOU7MG5PslfuZCC8h+y8xfvrT3yRo/E+r+CNn4vEiT89nNxzDgwJmayNh5qJe
ZpeswQFjuc23utHdJelL63Wc3mX5iD1ElnCBQ1Jea5KF1ozy4xLByb3OBsZDVe5fxurqhfRyaYhq
OqyJAoJL3d8TKph/c6WCK1GpTLA9xKs+7P08NPj8SsYLo5eoVVAvuIkeh85N+50KIHdQNkbXRyqa
VZ7r2SRfhTw4tSzvMusfCbDL/KpcEBqLQa8xFKyfPPd72y3h/XlgbLcnbPFLCkKHSSgjR1wF+Zra
HTNQOr8vSaEvXA/GV3c0j5md/ZwYEzO1HtnQZKjSAiPqLsuQEESnDbVBDcTL6jR34ZQkrgTDxGh4
YMe+EJ4nKrTPoZzCAxWDZCqXqJu9bAaCTdAubt3GmbeBbzY7orSKs5N1274Ml1PDoHib2yasVJOZ
p2mMrHM81s2tB4d7TqZ7iW5kYknZFjo84x3VxyhFvJ3L6QsuNLFBenG3rWz00aNhFXnebcasxVZb
p9ZmyIipskLGitaprFL51niEFKKWwrR0nuEezw54buXJBM6MR/2egJ0lkY88obC5lZmT7zMWDExA
IX868jvLd84ibpPvdFHUGz/v5xdHAFNlPwIuqEpAqQ6QgbOZZZDl/UaLahy8TEKls/IjegN1eh4M
AqTXUvPCSJHX93oWWx/hzfvIN/5YjKQyloNJCnke/miS9MvAvHmryA5c0TUBBmaePCfORMlIQOZC
0tJmnpxhIxTY4qj1U1itUAlV3aZxsAzt3pMEqiY+k7t51sxeyVBJaDEzYmd6gkzjfqI6bPPw+9It
l2oQyN6dSZ10kEMv1M13jLE9H4ko32aG9Xt2TepfggGPPT1xXFhhuyn8+m4vg7rWY65fkkSc5hnA
5Fw73q7hLETaV2luRgL6UA9ln3NnWJwkyfx1DAR8SVhQChXEqEgmEi9e+iuy/7XB6HxGYkLX51c/
hIE/VLu6+MFcHWwnH7HJBelTmj5nbwx/BOC1SAYcApHq6b22CnURlBQkIseD3/urkPMoHMXgwZ8r
+wdI2rbemyyTmySynfX0INl6fegTpt0Ph6Ik0b6HHn4dTmYdfIWDjXizTbyN7c3vrk8M6dAPK5Jj
ECvYiJDrBoau7Hv6jhCdwIDgDakNCW654aesa5e/Pknk0FpsctBTKbjGzW0sjH7NfgLhO2aQPhVy
lxQVlKSWUMmJrqjsCfLtEeEx11ps3v1H2A6Jzpsyt361ybazbCp98uXcXkI5lrZeJZEgS4NczVpk
UNjRmcZVsuzHRkoYl4jeSwhQj9ivUMa+K9x/k3nAP7IqmfR7Se7cDMsaj0lr7IVZbUmxnla2Zv7j
J8NF1cYPXes/qc0spB7SYd0sM6FHi2sdhDETCBVEF2mU6myJPtygpqpZaLJEbS1r1ziEIHK9f3x1
iaTXtdo5+nshbMqU4Nj2wCoDlww2v2251AcgFKNC7h3KqXyetmIiqLl3cMj7iY3kkpEMtQT6OtBV
PUl2u1oU4aossu/tYDCpZcZPk4qeR860cjq8VmqZgamWcZnMwSn1dpYFQnAxumYTNAy/bC/q90aU
2+RhEXiVqKRmG1L1R+H1f5mHm3HogBrDKD1tJ5ZsVSl+sSbz4xnUOIoZrDVUQdvUhrWa++apJsB4
pZ0heW0ZLs2afe2Ae+FkjD1Mt6Z/bUsIlUMJ6rkaDPetb34FtlsBEGLf19eztWkz6e2HR19vMFgb
+9zZz9h7oZvhWvAYheO5LRijt1SOdfCZGVHIeFE2cWs+QNFygb2U6GDH2fDEm6XxNSh6E7N1XsbG
OmK/A1TkmiALZ0TiChvZCiOUu86yzjm7qHIO9VTfoqAX56YpmPx05M0HATWn3+szJ+FlpZMyeqly
5iA5s7W8aL2V7vp3KihYeITjcbnvDsDNio2Ll5/lZwpyW0XxYtbIKTQxziIgWrRV1yFY3i02ZY+J
VHC0bCDN7iDIMwh54SY50/77wBP7xHpvy6U/coY7urNfYrqZfg2Tba2LAkpi5zDey7ZuAi/Ubinf
UmH9JvW7YsvR/O1o2mMtIRwb4qshTeOMxC7cBV7xd/Ieoy47rfYFlnsvnMTGxkW4c8Pkt203L0nx
nNsyyJ5t9mRdhvl34FMdGaZPAgU5XTpi/1KLqiN2TMLq9QoKWayF6yUl057Z9Bd7XpqsmvIlWQqu
2yPDotAoGCxIfXH6n8ww1gWFyGcwHeZeEfdl9dba8grenbBlK5rV7RYD/zFanF8qKMxdbmblUUuf
7DNhbe18BGPVFAMNOqcS6sh7k/yzAiXupuvNqCFCtW1kUcR+yjcziPSKmWNEQ41ANcI2kjqPC2sd
Hcpq+tFXKj+l/XyXDal+qpXnCmfBuvAFG8KFfjjskGFNBMilgnogrxgGzaX7J7EY0bhlz7s8eSQ8
TuDHPU3CzQip2wuN3xVGYhNP646RI9eDcQ5P2uG/52q4g27T9ps6cdUmZeX4Es3Z3gmQdDGhTTdu
mzhxwLKlzCBo1iD/p9kSh9DwK0LBPEzr7g9zNsJTq3uYjPmUHwL3KhiyOCD2tWHcU8uDKWFHfALs
ji9ypT6dIJmOGPtELBcT9CjrJ+36LPSdFp5iBp40c3si1x6HavL+SmZrzP7ydsfwIj+wL7oloXTP
mXJ+U1Oafyrl3r3EzK7Z3IY7i4zhYAR53ObjI8kOxH+T0P/gOOMN7pKKXtPfM2/JP4tIXJdp0AQi
eZdCPtZjffreI2elYKqKo93Uh7bsqmNqpurQaO/uNAGBSSDbVkvZst5bPwLl03FVofP401OuDSr8
TCpFcT45ZaxL9xEibWjqAAeAeLOvh+6XLbryXTISilmXofAYnfZaD+qdooqgPrNGStBUHw010pz1
zmGMCBLFCL5NgpI2TYKbNHLo8WPJwJRcqhvrmXmV9XZ2VCZX0UEn9IYt4O+8K2kFFlwYVlocW4AG
ZyRzu4eQfdvoNLx3mYDkqKW5m+foZ4BwbW36KcZxjfcA69awrkS/b23hnPScequIXqwvGL+VYBEY
NExAeB16mkWYl2ixuA4GMq5TdjFz+YhGpNEFRVrGnYhodfCX8x4nr9cqqfxdEQ321m35lnfSZkKT
NcmlNvXe1G5EQqRmiEKMEd7xDr2TXV2zsTL2Ot3xPOjLjeJ1FgFRpOOcXSMsg1mBf8JOrSqu2VOy
gtLdYZEurbJxKUTnrD0T8KxjLfLQN/20C7F4bUIzWWEHGRlp+t8J5jNutQVh0ibMvEFB9VJL41rP
ajwMftldozQFfUBU4IU4nHXmaOvo1QKxiU4AIaCFy8pr1rvDuqu8/FyCMVzPY2/HBENytmrMgrAu
TvzhSDcZGGDuRG/bB64d1/wR92W2klzO4sWxGfouhCZVRjGeeDMhVPO53KaSsAlZDhem8u1atcp/
S3yWE5my30RDjZJMiI/Gks3QmFu/iTptbnnQbUfRuj9CBi0A6zqeEv6ObdPWzoc57vvxq5e9+946
Zn8Li/696dBP0Q/b69JJCXqvsi/h++OXIAvc92aQ/Ao9rGfQCufLfAbM5xw6W5eX0HZjgoXlDy6D
DRpEeKilL7Lj4Cim42T4XYmyTXdJKuA/jsMmtdrqYLBKJ+z8vcuj16xe+BCZdOezcOQag/SMZLEm
sl5x/UiK3nsZ5QIRHhCBYJT30j4Os1lXuGWVvrl6spkPmO63BdU46FIyQvhl9LhgNabqNktH7zst
/9WybNdhEbQ+TT+CInfWtymy0qsyzZp1w2sDxO/E6CY4ecw5NyFmBsb3WbG2zSbbGukQbGitvUPb
qRwTAN62RVL3K7S0BUUtOjgBQ6GnqbMnAx9vWv60POsFd7IRY9vMdrZC5Mbp/mdgLaQaGKI/5GJK
N6T3lNvFLn0cVFm3d/E6vZX18k/y+c7DsXl3o8HZt/TRq5Lv8mISkzNpTj+A59CsLhP+x5y4zVo9
hC1uOLBaXZLTI8soy5ecZAG2XrZ1ThXLbXJfagQk0b2vUvEy+UJBUOVTh2OoO4V+Yl5Gt+mudlcd
zFa8OZ7B+BlnziFUioKm99Z2QMVlRanzDXrkK8N+wjDCbONiEVjNIk3e0Ah/uFM4rcyyhV3tJ9Xd
7vjCCyfKN4FDLMXMNA92umD4Z2PQ1cTxntnR0mPJcV9H1rwbit6+C/00BUMcHir/rEEfXgfTvFic
MzbdIOxt9biKGBWjWz8l5ndG2zSxwPKqRTAXHPrX1BDmPcqOnR9jtqr+lIyn1r42u1s33kRfVecK
cwGNZ2l9R5iIgdtSoE5ZM3zSL47TJZFu+MMpesH2h4uixfiH6jBguwS4nZnl8KvRBdJFX7oEanU/
6QjMEzxJcx/lztbEDh6Qenzq0ZPzrnByKqsxu03aeRchtZ5rZUxIHoeQBRXIjeFecP0Ggj/dLTC7
PoyQo1t0qIgKKz+Nc0Q4RYvfqCPbhpZ14lPLIe3pt41lmvbVMMTjWFqHNvKK1wRhnG+224Dz4rp2
RjJAGGDsZz+dGMnUx8nAFigjJ/1QOWPXtIbiy7ve4GBsGUC7ZfOzSihEgHXk97oZ7LhjO/rBbhuZ
3p3Jnu+WL3aN4K6GbhoG8qMeHt0zdAE17g1sQxc3Nb8lLDT/CaflEhh4N39g0jd2Jr81CZ0rW6F7
OVEMhX0yb2coURsx1FexjDn1Ey26KKV5MZn1r9JyeOsRKPO6Nvln1jLeaUP8YtNMorc1O3S01tqj
CB3rUV5kSQx7jSqTPRRocavwkpuq/V9h6pO74I9vNglRKkNwO5SNjv+PvDPZjRzZtuyvFGrOC/bN
oCbeN3K5XH1oQkiKCPakGUmjkfz6t6h7gUQ9oAZvXIMUIiMyUo07STv77L127HcMbTGfpnXLmzeF
4Zk9fcMmWOfoJGV8qEvAP4M7DTdNukSTO3j3W4TPoshuFmlDFiW2v+KaJOUBRHVSO7+z/d90DBd+
vC0atKmfDzkVlvdu4poXaEybZGOwD3ovXdme/ZI3vFXU5nvfDgqTWhpSk469T3VpsC+NobqILMe7
7XnqJeXNjdhbvGKmyvfIh4xUcxIcRZdYdM5F4mtiRTRllnmX5qAPRBh5J9uZFYOcj7+zY1XvVM53
iFXopUPC4TTgyXUQhODPhR4fp8lvzkYf/xmRgx6zOJ93osaoEP3oVTUe01qkDrsb5CsfuPBdOP0N
AmMcN46DsxOojLWGcKf2sl9SB1nuvHgzrdOZPThUOA/Oi7TM//yrL3jeQYubdm05qIPZYAsv67E6
Tnpayl2Sj0k52UspHiMRNa+DHSeP2tF4LvL8Fmma7gAf0CoUP6PqTHedE6XY86LgVtRx+mr97CLU
KE7DD3S+85/Tcr7rIy9ATimmZzqz6F5y5bktMWEw5jhnHRCJSqJWvs8xKyzCBeJENpMqphbNIcLN
BlhARbsCRLnrYcKuF3v57LXjvquAy2e6rO+9iRxk7bDJnbCabwfAgju2uzgqvQ7ScVP9RWqADW6b
OBgASR85kXNJLL3EI31TCNkGtxlOumuzH+ediphlOVtPF58D/1o0euB8Z1iHyHL76zAz8gqqJ18n
dg+9CtUjX9jfqW2pC8YeslVFqg81NrRV29N9gu2737LVZMEat/61wFFMCVM/qPg8JBx4q0795eVE
IFwa06AkOzuKApdHseU8MOm6D4yVisiPd64Mj075kRoA923yquKZpsP2mfNbsjKNMt17gvORrpmx
9dzP996IUNZPwZtyTPWCxZYRN6imG6sd6x4y90YVQX4hwuGxgZw+Wr+3Lj8fjMFi2UMGEv2C32NN
dqC+btiHdD7xWpUn3HrWY+ydMqWKm+hi5xxXI/c0i7HGD5zn2XrqI8N+s77LTt2HY5S8pgYdMRBF
3kYfanfpBQ35tlRfVdvpaxXOdyRg4+gE8ianlAPdYFdPHFFngq+siWtz18m2+yEanM2Cfr/c6Wgt
Ehmt4275mUd4L8dcOG/4pChPiZ/6gYkk962EQqyhvaRdfQ3cwbgyMGACSgc0njlvz1ZinDrBKw80
hTYMSx3cIQChGAy/mCysI8Ex54xkR8PBaFW7aCQz05ZzvY3wgSKcFK4/Mqqm9MMksdw0ZOdIm7Wv
Kao4lV/1Z+na6cusHvw+rbYE//V27oDQi/5xEla4Gd1GXyBVnIbG8YDHJS9JJM2zqnp35U3GvOE5
Ee617Q7/Dlz+jyqT/3+lmjqAiwj5/r9bld/+dP3/es3aJAMZ9H/VK//7b/6HbRoE/wL6A930J7rK
WpjUquav/p//bYT2v2DYYU9yibQS2l/+6D90U9cEfGpaZhAGkQ/mbsmddg1N6IBPg39Z3JygafqR
CefPj/5n9crWf4vVuuEPGNP1iFRbwC7+e6o6mVzuj7SAHrVBwVNoN3+qQdKOrlnFBz36veOwsRec
PaRSn9zMeBQYd4W21P2wm1I0aRBLeKqSfabmfF3XRbzxXJJynUZl8YPPLI+vajTrbeOPtIEk8M8K
KeJ9mRPQ00l8yfyzmGafpkWeiugsuM2p/7A5i8d6ftOfvuuh+is0YjUfQiXYPCfioM3BXrMgkjvT
p8Ojd4DYyGMbjs3RxXmzGSajX9m1/gyStGL5pXcYrJK1FdOxkPDM0fO0mgNcXMQBrtWAk8OKgN5Z
4SotKM8ATnqM0i7d13FNsYIlNy6Ow61lP7HQwT9QYHkgg3kpTWd+IBxJ+dzks5jpBsB0fb4szItF
IIeNMjpM3p6VVnsCijivE4NWmoxHEfL1U6G8cEeNfTugG0+1zNa2+mynpbZwWbbgHCYYbAcJ2azV
pEa9Zdt0aTUNS0FG77ovi2BlGSNr07KXm0RKMuEAXnWm8h1iP/h4kexSVOtnZwgfYaCuu4YI/0gE
Awm4u4SECa1l7/wslhyKmRrPLAq2U0+MIdU3j6lg0P5OcnDwybTWxAab7G22M8gBFESaxlmL6Oo3
82VQ0YsZiE+3pshITKx02E30xUTvRh8elz91yqRe9SmFHnX3oVF/1l7N6b2vcJWYlnvP/MWs4vfd
TpTNGbABKhvWRfY31qEgZqgTDKmTM5wSArzn0Bwu9mC+Z8g56Jo2kjaIrV0KUw4rxrAkLGBpNYI+
m8K1SDjPYuPApd7Elt/vc7fbNUOKZNzZw7bhDb7qvapbmzKgKigrOW0467avz32ARTBIkmYjQ5Nq
SWvWa8kWgr1+si8rjC0h0lOVwINC4rPcluqqpLjgxCQAZTqPwrLRIrybXUbXBrGKPc6Hm5Q4ZKz8
XYq0pQzEXI3ZrA+GEzNZKlbYCPhbxRi5Nbpol7V4K0ejSO86b1hVZZYyVVv7wuRpndTyhHWITjZN
ZmtS00YWtEAmjqH3ijUvDvc3uyyrYxLDX1Vpu+FOwGU2Clo4g47wYXwXt8ZtsD25CWR7TR1mra7d
W92gmaJZpTdVswUeEm4JZj9BAzSpgIvoV+yslRTBfe9W8hJkww6imn5Jn11bPGbtY1gxbTdujaFA
zL/zvqKTprF/e6G8x4awi2qTa9Htqr1iA7YOBsHJbG7Ze4R9+q69BySq/hCN5OmGuXO2fRxgXF1z
2bzn+SNdGBkJQIF1kx2LY3n3QYsrL6PBtJ3eamv8Mxl4PNLBu5ds3JUFfo7UK4mTcNrNBY6BdBwe
pikl2dt49XoIbSqtFJV5Wh2sMoLzECe3tk93kRnfuuEa24g2LcEi3nj3QU3U3il8Z20LWyApB5gt
Z28ksMQTPfJUBPfKPJjU6E2zhwX2cxwV8rMJYjExP815eYGSmRI3290FICUD9gfrNu+SgxHWA9Hj
9lvZ7ByrynX37HGOEgv6XalxM9P6+whtIH5Jq/Iky6eKZce2z+rPSaXupnHS5ATZmG+mSf+gV2GI
084103h6Sie4OsyL5Jz0axA51Sl1X2M/p/AOsXpgkY0jILwNSOIM/4tIBGUhRCrfROzpMKot9ADR
31Wh98fP/7Lme0V1BWI3RVT8sHbXROMwk8FP9SewYp75HFQwlXX3DVxU3zseTvKmZNqkF3rnAHbF
5ox73E/WYMxolHO4YfXO2skpdA0FdyaJFXNshgTzqJvc/L0VqPbSGxSOYO7j1W2zah97FPNRqLIa
jMhYuYsFK2AgLxBMhfLOrHDXbeq+VIJCPCcVZJ5zFOwyO8WQnsOmtJeFLE3sRLgqBrQd+3N+xoG6
sE5/keahC+VV00w8ChGujbxeSjTzHcsy+1bRUla4gnJIAfaj82jotryt53mbzohIFtnjNtEs2ryC
ij1ZVCbgMX8TTvVTS5HxuoySfI+L+MOPArSWv1HZv5O4KQhuyls3ET22DuMc16uwmK6lee+W+P7Z
TKpNL9QmdW2WqL0TbjKzpb0lwWTiCzpmI/q2YTWcJYr8Q6kiyncd3jvZK88CuY4LFoKBkSxNQCjb
LY81XckHktbhAwifdWXUK98N6vfRdlOWAXSmzkHG6pecbkndx13mi0t3qB3fuBIipVzGH/BxK56Q
g3l2zegp6wyyC4NRPBjK5AMD39HIqdMW3cHLgy3m0ac5kC+At57ZTEJ/KN5SDrCrMdRvkcXbEprG
Tgs1HZtAUoyFD7NKOOVqJwLULdjsdkfuq3hwje6UzfIKj2u4FeEZL8bakUEL83GyIYKFuFIC/rsW
/sM0RLfZMaZbrGTLHm3+rSYIFtnIwoJL7QMy+6PqJ+PYLSuhiCBmJXhjcuYgihTb/Zo4AY4R0Aaq
3/L+vXra2zQIIhtVU6fZaCFWrvjTeK4iBtL8kfgj1r6cQoxVLBIHt91ht7DoMwpPLAWWxE36q0J8
alVYsMVxHxMOIJASBjjskdqmbBQi1VAcU5nHmJhf1y7dtjyOstaYNoOJ+9jyh0swYDvNDvEM67kC
5ucD/MCIWV0JRW1THKkfMgi6XWYZ9HgNeCmbOX0ZmthbT5X9kcZ4bueIBzw8vKgb3/y2IJMpq2er
CN48NbK3G2nDbLQZ45yz0q0ESnDwo15RU8gL2rA6xw/36SF5vbdm8t2kVr1vQxokbefsS91xAfET
Mw0H+4NNuL9WmyAL/TsbWukuSjT4/ICa2MSzX6uSc5ePtTvvTZxStKQHMlHs0ukmM4zhEXTHa6mI
5DYyxQ3ck42e5XFKov4ugbPIG3V4kUhoK3aNDFbaKMA8oEwFwSwuzQiQGv+CLb7MWDr3Tk0HXEDZ
5ZiN+Wme+mOVpbfMEt65EN6nGLJ2iz30lhlileHP8efkfRIRd0T54YNIKfLe3TiA1FcuLVbUzhjd
YQrSS+diX0fSuJWZp1ZsV7xbHFp/q4V76+LY5viACYvjE1GQIEciAoMfEmlp4jdSxtGutfNdwOt8
5LRS3oUWq9mae12mYzb+nUy2fadZDSUAi7NimHZyGnl/tZcEaQQa8Bfwbb0adSn2mlb3wv4yDKIh
g41rAHXrq0vsD9fGHtgZ2bXkKXq2qsjdsHOXK+Nam9yia0JyW2MijiLllaRbs/JU/pjP97JJb7FL
LKLHP71LS1iDaPv4xwgcrkRTPS9GWrgLt6lu7Y1JiR3+S2fXduZjM9L1SToHSBFH9CjkOaYB6Hn2
cnPPQQrNy9SgHj1Tk82m6jmAYBLCbYgLIuXNMKpDaTC+65j0nYvlnqfs7AC1Hmht8oViYJ7bX5Ur
3zjycrbr0Owwu1rrWnQPqp4q/FCw8dwmPQpWYM9FT1MhuGtcgCXug84xQq5uft7BIsPyd5JoHPcu
UOIxsBDTa/oXs3CMdzNGhfNg5NnGJTNSjE5y7OdRb+Icv19p/OUeg9ArVfXhDcdAWqfYUa+t2e0M
VgR3s2vfD0kIHJHvmfAwVhBLtORunGEzRphqOq+lLZD7KkRfzmbGHO66KXRWvREU1xwSAAdrJT+I
tnqE2gVWTBbrQE6SdOtXkpVkrF/dLNjPQQ2wJkfp7yv9Hov8e8ATFufFeO3S4Q+FUs46d33i9pX3
YDJs3HmKO0pGVrVKaCSIAVolyx/x/iNw3x19DX3BGc5myHu04ALYYP3EZ3BnVB6fipzGLtUSxWn6
Y8vikTQDxbIGSqwa7bvu4hroR7K+UDPA19R17sbLW8IpBoYJM/1CTp5XnEQ+KmzYoT/x3KPHOjt1
SnwyRd38YXrVRrszDXJrtn0mm/XRG7rfJ7VFGn6OHqsh2XuxS9Frv0pNbKtzUlJr8eiL6NEbk88Q
Wzp87W0L5BJeDRDw5JPELhkFdGrQtwnjTeBqvIAluXFLbaKhOTWwTtlCHUnbwwkY/L1HL7jf+Qc/
Tr8i62Wc5+3M9DYsW7cOYduPXtwAnxmmtDF6jqfom9Pnr2DgHgIwHOr2L3sBZRRoZqDZebSEZsls
UD/MPbe/IH6YoUzUqXjNSIcJulHnsHtwIxZMfRk8evm8gViMbd+ixDjFsYWctQ5J8RKmPi3/q7ys
bsIlgeY7J6sqJnwFdoUnY7x6PkXPun3IZ/sdquUh15QpDqQfY+7QBsQRrzmbdXJPJBtT8AjfhvsC
/YOYIkNf0hTIDsi0Xh3ZHkrXKnloe19Eq+KmucxGaIIgLZ4j12GJ316nwHgAD4Wt95cSzdYomoXK
CLPK2KCibWchsrv3NlviY475jG53UDl3ZesIqMTn5u1ex9b9kI14Njv7ksj4XhVbG8ZjCBQnGYsP
L/I470mKN6vojvMvu9IUj73lqu9R+rvpx/NE76xVbgoJpKTjIECZouRo5+f1PejMLbShb0yxNzZB
KAI5Y59N6jD0N44YnrMMf26FaLC8NDV7KlJGu6o9RCnDO7gPw5ZPeZMsRSL4e0eo5zZYCWFU1MPZ
px7uZMoCFWvsW4hjd43k/6Z5Ii0/c0OHz23jEpJLn2NxGbT4DMw9Bd3TKh4gojdeQKYqelC2fk0G
sRbdsI2WKoqJbZnrvXCseEW9KDlGMT0bafxQLDV+pE5W7uB6T4847cmMGJbakuISK1UVD/hAWJNq
zlMoLhcDYBwA2m5vNjPVMwM3DZFyApiZoxpKYUJephKLTzLQCAxHk0HZkGsnBM+yhFkTp78AJLyO
CgWAB9fiHqguvjaessbeGWnWHozYfah7mrOZAMWqKXuiyVN8rpPxbi7IqYKh2JJmZa/NFxBPuP+5
huYxKK+dDN6iahhw4ulV6rPLHVVHzzdWBYxr832Zw37C/Gcrwfhqpp8tx7oM92FcNtA1rPDOwUSO
csUxLnHuIWyqXXDvh5dWcizIU5thPr1wdvzCavll6GPXcozLNU8LH2vnmnfPPUYR7ESMaKuxJGYo
mi+R4ZuuXAGcI6I4xqr0Lo26B5FApuiN5s33c5yjRNfizvxqDT09m9lVhjFZuBguX9x7z24SwpiQ
D4OTGyuAkPtgMp59pGbl6Fe7Q4JpOtQqU0QYy+xrgG9shSv1wyok/kcnxU4VTlxt6sD7kvW1KYGo
ReDk6uKSwSu8zxL8vjFJnFCk23bO0pNRsH2L6Y5tpEZu4n3nLXmJVNgfTtNwiBbfMOHj9dj65PxK
7+iYwTa30asbjH5NjD1C9/iegrsiskkUJhnmhKw4xlFOzq/tzyWK58Yz01My701NvCkbqIoOOqck
6UuAxRHn2oqj/ZggTJeW/l3lnaDbxQCey7agE9w2qIMIt1WB3UfjFRoD+2x7jBzN+JSnAFKiivLq
uv8Arp6vANqhypHhB550BDiBF9Lrz1OKwNar+D1x/ZVsF+dJYe7qqOtAGDkWER9932RWxjyKOJkB
XGOi+FsNXKAqoP9AeMO73xfMC/oJEHqF8auFZNew2+siphINL+kckTDe2cK4KbJZG/7rYpvaDH6V
F+xHpy+Iw8RMd7N34JkarIg6IggAwLtyFKdMmYetJn92LDzvMI3+qU1pzpVVsHXdGPRfh7yB7WV4
HNXvxiFWpzvyNk1PM0foXCSo8aOVmHAmXDA7NslKwSIFnBlYc9HRLd8+BGODdzx1V3qkpFEau8KS
316MFJj7+e959APMYLaL7dj6Zr/wpwosumzL2FipMMjPgzCf2qg7mAZuC1clD72Z3CAZ3ceL0yGO
gmrtUmTBkktwFhzV2qJTZ1Uk+YMo3e+si3I8GsMd27TLbMW7wm6XS9SpNm0g83UjsCkmhXGs7eeY
rQieWf7HuAbHqbyHvBGs6ry/lY3zrPAIkPk3PmrDhisemKd+gFaFwZuWYtO4ACJyYHhjAqRe1CeM
25l4vLwKtFCwb+P+tekS9NjE34ooh8TChsy16c6sK5TROrHptNumuo1+G6b94s8oUn6e4A/zhnmP
oHqIh+oQQ75Y4dWZVgFxwFPSZ3uR0GEfYGMkvsjhd1ThOh2i9WwfZXxXWhThtvK7NVwbSE+hl5Hp
FrE+PgXLhwRz1SnNS2/nW90D0VrrAEx0bRQ5Z4vGD0467f7zKxpW563W9XLfMIwTFwoTIbPOxgvR
Pn8+/HDWJtf24TXhVlv9/GYfZdDEHC71jnvmSSWZ2jkIVsfcseUJHPo9goyHE7vqTqI20w3SDNbq
bAlfLx+cJGHL2Q90nE6YlxdADAEcVBiGjdw6YIyd9sjJlI7Ow0FX1YQ7hqZeZ3D5sPxK9xxqwum4
tP4Si0iPqrlVtHfk265oz7GOGEV+PntqUXIq3Hjj101UYpFlYv/5vD9fzM+vkMQbXna+ln9+j1Mo
QUBhA3HgRRwq0gA6orVHt4AT7RTdBxnaPtU0n/37Q1oztrJZeXOsis7Wpb0xrZpoWv/8kqotCAdy
IUOESz1x1vP8AaV7J6ks4FDqeuehyfI9V544QQ0DCLg41q0MIzCR+e7080Fx1Wy1bX7+81u2F544
5Qq2yApJ7Z8/EBP4x3/+NZ8qazP13Nr/+QONHWjjSA5zjeD2RoZ+zyjZnP75ELUYwvjq+M0s67eS
VDuoDa4CAq74E20F/UcZp7pLetoPYFuGlXwKSooXmoTz8AA6ftQI2LLCkRTU5jF0wYmYEH4tfL0b
c6DloO2B9KsqJCJOZjnn+KA6CmcYVvLIMLjx4OHgSYADhQc/vgrzsYzb+0xwRsp5lq5Gm9gq55zs
LgDSucJRxuRsF/E2Hfw/M+bgg6iHIzOBRxV7tm97sPyQ1WNjfLIT2ZN2JvuN1xWeZoivAzyERch/
NWXVy5R3eu/ibQ94U55z1/nOlo0niaxhV8D6tOJS3BmiQKAPUrI29mlKxuUhkGTMmdreNrF6cMuo
O5vEg60GpwoeCnpyJJzA0ckPxJF5qgbJaaYHcM1trlnPg7KRYQgJE7s41OakTk08/JJG9WKOHSlE
9CDqY5Wm+SewnHXqieCIF4FxiQQpN0mHfdAe2icfGg5xdvLF7Fs+CMMihByXEUsbsDKu3rS1+I3N
89qZ94lrH6TDqOJMe6hnN7/yXvFFA6ponT+V4T+1DNUlVt2yJM1HQBPp043XbplfHMd+KSREVXzg
GG+PvktEmDMZrvBhfO4mtt3F82ATAUscfY2V+xi14qij/N7Mpo2QzStiPPM+CE5Gyfplcrnjzg0Y
FbBTmPkelk8rQotVSdUtlR/E+bL8NyGy1YCCzyJueo+lua1ivEeAyJ48N3hzDTY4A6JsmZrvNSQ5
NKj2t26d957v0MsRRnr6lRxld7/SCQ27sZ/a/q5R0BoQKoOVO3Vvy3eHVToKL4Xvz/to7j+DIXmI
DA7n0EMWafekOU/0w32ehExu5NJN71kQm2lmLo8S7s8+FuaL7Mc9LgemxEz97nTP8Yo5FwWcZ6V9
FKaLkb1/tvMxhuFQ9dzPwiN+431m45JOWdT4NECudFb9KVzAW4Ecmk0N6jWDYpcSCY+ZKsgqtfPK
saZnYUfffuLN506gQeHXJQcydf3VmHyogVpy7iMx0xtpi+Kw9xQyfWgExLVwTR9oUvAfalTMxqOu
3mSXUTY19Q0tmU7QcfT5sNlbfnQsipxPSRZjcIyP+6phSqWoKloFyns3fFADvf9kKZxJfuNebFZw
+dCDZ7fRvGMLwTeWeDrwuC2vR9sQGwUiEq2MprtYU/g2tOYn90pnUzfOr6EBsuXiC6lli+t6mL4B
3YqVUZIDaRNyVaXmj9tn7GgICLADKsu5JkRxdlrLdodeQwN57t1ZiHUH4I3mqezzr4nqbsvubpnf
/Q0KhNCZKMdUNRjNIA2us2jGY8oiwuRVJP9GXD91PmYR8vIQAZFudDdH8jFWzm9C/e2qi9FcG0xk
ogd35vKL5Y8yYGWrouh+2xiam9B99TMu0jgbuByb1zaw8N4PeucVg962kMxK+cqQRVcXu/t1UrpY
9YG3HKM4WXcFI2VVec9s1F3epIi/kQ6Y3ByMxYHcOjkG2KwbODpn2Ub+MhWIPq+Cz5RnvCRhe8bb
8mYa3r2bVeUGGSFP5zfaWI62q689hpSs9/nMduiui0wdDe1Zh8FPn/PUk7vQb5djKsu70HD3wJM5
GxskdbJ8ObszbZFxnzoQX9kCBAoPqNnvRurg/Q15mJ+LwLprW/9DcgTrPLpE6EXYxCJ8lJH/Bfye
kLf3Xjvqj93MNyEfArvZTi4y4IjrH9VJ/ck9MCe1jN+XN3ybzluVRVvDTY6Oa1BP3iBOKPdWFCRd
pvyzGxLslA1sO7z2ykeLi7T5MMUoMRwW7I03jS8wRtp1XhiPVVHeieELWCOux6E/zh64F8Bsa58K
PkyaLA+9cOt0pJppYd/aIiQMG0SbGBZX4U/36FQ3MAgPzgJHVOBCYMk2pXP9+bwTyCyssEXKtFeS
OG0e084kmIYrAZN+u3LNjHenH8QrDkiciArcr275EqRjxNY1IQtVT38IYu3hmqY8eZYZkSw+jxe5
zdVjB8IQBA70w7CtL1ENmtEC8Tnpdl+5nxE6Lg5u71tw39KgJrtWvuQy33f4lr3auHciCNIpd8Ux
eghRk5x+4aT0KXcw1/ns4DMYU/DRh+HfsPwyG3ps2J0913gfujzfmDWA3aJh696aB26uGlEYhXU0
D7NuP5BxGRbDnDGyJ8zd/TJq+Zkn1SNmimsbeetSuDNm9LjcDFUwbzmD3KUmDZ2R+4xv/02QLPQr
vgHOlsdswoUX8bXA95GrCeVdYKUQrGFWi4uVM/mW7esp9/yFLfFpKiRjVYqXfBhPQ/Zoev23mXDG
IWDY015Ucp3woN2X/XA1eRhYKSsbdzqKBpnYmtElQ2ER9bXYtrfkwvKJnRig2n1rAu2cGvsSZtl2
MkkCz+ayvYrxtPebGneCCqaSKZFdiumtAyl+5Ypeg6I3wZJkVydtxQJwvsFM+x2GKEiFC9SulNuu
777k5H5UsgZmx7FAZS/SH365ATTaoR5vnDUI9kKB5QGQUViqi8+0d3YR24kVculK1e2Xx+sJkcjm
YghA4VrbkBaqQzg9JbnR3/LGvBPjxjalXLPrc65lbEFLkRkxAjnMa49LqQHjGPCKCjWO21pnvBO8
FvxgJt4R9DcYkyAHyp69pFV89hJHQMyDgrWYs8M2fDEr9sUuPxjsBIBdQZdwXgU0Yvg7c5Lnuufk
Q0rNXWEhOaO8PngGkaggPeaj+wnfxuVH/RxO1ieiWbm29LA3IjwNwMO+l+s7bhK57nqf+EUl1pUN
f2h0fboDgyPeOe4+Pls47YCRIfm+gnxYrXw7gCsB/SEJSBN0qmAAtY3vBlvq2jNeaWlcmYApVz5p
nJVHoh1rwMGtfXzGPnyqFMn457gf9L9tH32qT6AGRYa1PJqv9RBzUJHcMgHaWUX/bbh8FR35XXC5
69kg7BwRQ8rrrY+RB/wyJKQgsY4Ff+9gnCTAz8KuFayZwmOwejCLPDsrNiUOsNUGVOsA4Jq8W/wc
Zf67mbIXSOLxMhXxa28OZ78Li60lgUOptOOziD+TrLll2POtzuc9KTfYoVVxbhiHUBVYhfTAcgKa
NDYq+HQ6IPJF4G0CuG0ISRC5C+osK4gUbPjXVpP4ELVDPKeho0nRem9yziABdRUqncV+MsjepA19
nUPkPg4hskd2AREcnpA9Be8Yb8jRt9Ga41a7js2J78hhx61ogaRzmkDm/YS4Oig5csvwP+CZlNu5
4b7Ci+vuaiN9lDKRWyvGvqzznd8k1ybt3u05t7Z46OeNgTGpiygCC4NkbzkQbNiekFzvySSgGARs
XFkGnUXHVNF03r21MDicEHY1HjMeJg+2p/UR28/NCPIXbQKuxr6TQDrjQSbjfpuPS0LRmeSGwxot
2zXfObeoY413CHNutu66kkuFawXsBxh5Qj4YpvxI7WB2yINIjmQJ4EowEBIIZT2vWZdavavRCfyH
iBzXrvGyS4lutWfnbO4Hq3j0hPNFfCS/M71jVNy3DNk3MFTnMU2cIyuz3iSknPQke0ceWFW+lKAl
4Xyk91uvhOmtwLrjlULNE6riHJlCjYnGlx5ZSNv1Y9/oOznQRsgO/7XvmoX1+x6Jb78Puo3RZTGE
nuyxyubH2kGma9lZknTQgOJuYZOcZzQRckyaA2Jz9lWpd+Vs/IWXwEop0z635XGB+AzEndVfO6r8
TRlPezc3X1zjg3qrPyYwBV0T/nJqnDPOkN3NBLfpJrTJzJvO0ityb8/lq+vxtq6jpTcUP8HcbaoQ
jKbh0wunRHLQXX8/WCMEtonUUdr3uzi1si16dAhrQi7hepN74lRvUodnCK8aZ5v8iD182Qem2Kph
RjTR3h/d8ECHwj4cX5Fn0Ah9Kk7DfviqbdYylYif9Bi8W/b4ihzxomqg0Xhh2r1Rwa2DQ7Dqpt9W
iyJbKo40LVubpPSX4DYp8ghciTDVvggVAWCdeBueobxNy+4h98GIpE1LMLoYdj0VPDJCq0/C/HMu
mdpU9a7BmFmx+oAJsKv7lr28iCUHKn1hIX6ZCHJCyUv8G7vZwKnh7A3huojZeig1Aqxi/Ezm6tDN
wTXMQjxn82CtJx7ZB3+2CUu4HLSQOj1nl0KCGbRdrMRofeG47yn0sjZVkh949iX7xnpRkVsRXuaw
V5QVdFsjXYVl9ZB7QM5qZ7hFtf00BL87cA1L2ImqWiTsXr3DhopFW11Kj/BRzz8zlqVVFJTlPo7n
O/zfjLk2NLPadql3AJic+ds+AhWcdOTeQouiRGhRDGLtSF9A9ZJltC9XdLkLrPKbyJzHzYI2UPVf
WRfNNlLwKMLM/yLfJVZFlftLLO4R9GB/HDXB527y39VX2NjpoZBsk5AY/4uz8+qRW0mz7V9p9Hs0
aIJkEJge4FZ6X1lG7oUoqUr03vPX38XUmZZU03PO3AsBqfSVySSDEd+399otABQ0zYj8o4YlV1as
A48lbdw/K6s8BQbER6UAAk3ZuLTK59Cry42bTo+2IeJ9yPHLhC+JVo1RyGU7BDUeBkyOqGQ2RtPQ
Wcu2utn0C/pbj5PvGRysF6uisq574YutjHDXQQmsAcguqqHFADikEc6tYVxO0tq45Cg/CAswhq0d
I2H2q4DyCnLKbNHmFfTMQSJXTLY0c/CkjX2HTW9rFF17jX0+mRHNVPWOHq5frExteL2pj/+fxNqb
t/z8kr7V/zG/6huTtArFW/Of//HbreXj/3n62/e8+tvpcf30/pm/vbD+z9vD/lu+fGlefruxyhrU
p9f2rRof3uo2+fFH/njm//bBv73d3uVpLN7++feX15S5TVg3Vfit+U1Pbak5+vJPlNgvNWYxH0rB
v3nZHzJsXbf/gXjIAiuoXNOi7vAvGTYiu384ps1iSjfIDfsvBbb7D00zpHI4qdo6l4jB/1BgS+sf
lrR0E6204Uip8+lum5hvf5/PUMuMDccm/3n7b1mb3rNwbup//v2mr/7xtN3rP/8uyfC04e7PynAy
4Q39fYYe5RUADnVrX2MNGXBWxSNhW8gKKPkv/DZlwW8SHK1oXjauHm/sPj9kmsZ6qtfTPV2Ucu1W
7jZKWu0kkvj7L1vyj0/766czfg9Aun06MkZdBySVxFP8PqPMtwaZOJhqrzZVn5IZ0Clx6dA0Sli7
MNGvufQeLJ2MniyP2uU44y4dW8f169fQ2VKMzrFPidybqrtAWdHRmyhMaChlqI/0waX1wnVKIT6f
bPqAuff1Lz7+nMv1buO6rqlpc2YXlCHrXWZU5TdxT4ijvN6ssRVTmnM5oYOLHTqIYDwMfLCBe895
mU7cZ9SZzX2jIzCwnQALugyPBgBapth0jYGcKhGvWEHpzy6qjTAXapmlXroOjbLa0e95MGaMt4fp
K/dSvM5YzI+pSK5/8Z3mzKnfv5NjSEMnblPx3fT338kwQz9zo8S8sqMjtqo1YHUVPDet93ctM1im
8Lp1jNk/1uSeqq2Xl2KP/Hw8DtLrN6Eqn9XAAsBJWbFEpX6m1sp6qF0YUSwf7LkCiK7iDkdO8xcB
bvNB898/OscOiYg6R5X5Lk4rg0TR+hA3rzpqSs2eTeT6BgEioow0RCLgk4cDwBdkyhijJ0+GLwXR
tkj3LdSV2yjU3VVe0ZIZ/GlYm23ONCru0bChDC75CgdB8LDokGSPTk1XvsoC/ESIhxGwwTNwa2Ii
65FEvdjdezmCKfYNVhsyoFqn4CuaEFJWTQqlqAzpFsZwQxG+5yEg/yLfOiZn6hwQisz9WXhDvANh
zcxNabMLF6Pn6J/DwHZPt4s4WjqdnW6oErSLKtaYJJThziIJYK1TPEUPQrvOz8cvbo5cV/Xhx07k
7SkSMplXO3jXNPpdKtKjNWfM7nK71sfdPcqzeKWZon4wjbkxW3qU6t2NKo0lsxb7jtiUJ3tCtl8N
sb4S+NHuoNGVu6HWaJ6K4nW0Bxe1G7P3zEdiMih5DXTQuiwBt/8fu6ptOuB0DEvXzPdB0/R3zHZw
AuMqjPbYOS0tS9zLG6+GjoGod6cc4wwyXO3ysX6mTm2SCgFdOvdzVmyGp4NALTYtbhAdcdwxafUr
hm4/riA2I62muO+eqKu4H//iY8/51++PMNtlYHao0Rv8z+O/RL/aQnOiwar060Q0AwN38ODH9mXG
ciwNOwVrmQF4IabVRWCqspMMEKKK+LF2XzRXM4gYCL8rkKVbImpw57NQERJnl1miXhoJOtv8+cd9
F308j9EOBiNTObbmMiy8H6M7183wdw/6NfVUiZwLcuoYf8H2eAzavCVlIoNXlam9ymB0obQ7QqN4
DmPV7P78g5hzAuC77WbqxBJKpfFpiD3/fbvBGWo4NfErtVn3CPtTHquPSRDZxzwEUqOJ9kPafY7p
Jz2SVXTyDZYnTW8YgIzZlNTF14CPknOVIa2cxnbhE2YyF+VpqcHi0S14O+LIj4M2JMu2sAkcIAjd
A5WK/JyV47734Nf4nl4vaDxrRyEyamZR8imKA/EXWYS36Nb3X9XUJFMK3bEI4H43khlS5JjwPO1K
Fu032fbRoVd0VdEcQLKKrIexjr/buboKUUZEYQ/Jl8g2qadjITJCE/8uFI/NqFiqBbPqoUkxrExw
SiY3E8tS0AT+89/G/u8ncgxecj5n8M+xjHfpjXoRgWYzO+Na1ZCqjDTs0NPrKAVbEIEN6xKLZk+J
t4RJeEzssKMBUaoiSf3DwAVq3QNJpBqRD98sVAFHPQDUZan8i9T0Di0OPwpqhXgXGNGln+vgFGhM
Wowf7cZXWy0woRvkAfVj/sK2rRFTu8RKpehf1/SzIM7pTnokIjE9ohw0cRwcHGN4wOICAw+QzkpF
lb4VeFPvWKJlk+rOYBh2nBXUJRomwnUz457Wp/WdbtsCPLV+Fa2zN6PW3+eR/nijJKQD5SLdyOUe
zy/E4nQ4ebYpSC+rVjMc8WhUZrf+8+0u57Hi3Y7iYBpmM0giOxlQfj8mosT3WjW6+tV1i2RaOFP3
MAZTfpgckJG2sIcH4Xb0OJhfHEcIj4Azxp2dj1jaQLtvUw0ydVvLPRTLDZk957Y1MbXKoVzgBO12
8HGXvsrHQ+E/tx3kSFO566JsidUyWxh4wKe22SgffQrF6y6KLrGgaqyUWCSZcZjoup3UDPguQQ+i
fpTrqY9Z7OXJY1digHIbuYb4CPSU8+DMLStWcL7cHd7/9i/2UP33kN7bMOaYUiqpUSOUlvZuS4nB
aDvbk/oVYNVHWdK3VW3wKYZmeqhLXS6VLVDJ9QS80N9JD9ZIE69FjgfAvzig5q9hcY6nzHTG5Z//
hrd0119/Q1uzGNNYOGg6Kef6+08GeovlNo07lveE3kR9XN+7FkBvN36GG6eOlSOOgyDkRBRhtdTt
uddYTqQs2gX6nnn3LcyY5eAc69kYwjxVCu522HbacfTc02TMChkPppNEZLSWTYy7uJ4A4bXBCEEO
aLTUMNl/BBLCmNhPOnUlW25jp3kRWdLvdO8uExNpCAncczxX/mJAAD6WEyWyEiGXrLWFVc87vwlj
XusIbqCIvBy8oL1rCABe6w7ty0zGFj1Mt1ibcICWvYUggfzGcxy/RPHYHsN2VSQMzcw9cubqxoc4
hQfWKbNClUycJGp+eqCupD/mGzV9WTmtTERBSyeDffPnPwlR6L9n4UrFcknjgDIZ1Uh8st+HTk8q
dim+j/5VxH1+TsXUraWA+WllgbPIxdGyytfQG5q1M41qR51/70J1eWomUe16CzR5gPtomJMJxpYu
nuFM01IWJdNGXdvh+aN00jdjs6Y6UwMB+5rUNOudqPNWIw0sAgbDNTjuGI3054bi+0PsUdjrbO3U
5veRG1+0TmDaTBptE0TVtxBwXkptFQScZQUPPVW/x7QR+9jE4mBEWBAzuRpgSa4Vh/SdmYftKRv5
Sp1ERJ5HeFFckoo440SHNiJYYkgenDCheUj2HuoKd2srnzjcqtgXARUmG5/RRqvo0KeDNBZ15iCy
o6Z8/HHNaK8UdveOB13YDz3vqIf1SouH+GKV/SrFVYuqvEKnSMOV6AmKNRYG3kIN+taPjQd36r3r
SGsU6IBNSF1TRh/13qm2pBbuB2IJAch4EsjjyJ6WTPUmIGoiKZ3w4geKwKEIeoMT1c6GtwWnRnDZ
kmRPFmOQH8iToGSm5ZSDBia95zL5NFa6vmtZXi+mWvNXALP3XSnGo0tjaIVJEqVetq28nsaMKrAV
Rm10HhV9SPJ37ZU5pN9oI43brAr4npY8D7I9CotPk1Ab9KuLichnQQaUvuzMHjKrg9Ug1Zp8Nehq
loe9RUafHLS+hvaZaBsCXYZlRfXSnkR7lT17Dz8vqZ2p86pHwttUwShOU18u8GAhSJg5Ml0TfanN
6SVT8FejOLFxSVB/Zq2065R9LyvvU0UT+B4O0VrmGIwrnR0C7S2U6TrfYupMiGmrX2UCsmpwUP1X
ndKesGTt8lqbDvxsgGcUai531LemZfqLpI7PISD5VVTM+oE4QTIy2vcFh8p2gMx4gotZ5R51reCo
8vYNXYeillBHBHmPUIJts6b8Rp64N4Y1OEnYFfRldkpX6cGgu0Y5A7+0x/nWnTUnU92nUHrqUxs6
Gokvarg6td0uC4LOOhglUPfxM6sEbXmqAlR8IWhZKtcYKPsUScUISmsORL/zp90tHqRPvucJBxiJ
2+5Wh0xKLMnJY8qV+zV9F9Pzoe1Ke0mdkOZtyQycAblSS2Hahwa8zgapHwXOuMLUCkv+IrErUoo2
2KwBUVZVUvgrDFsFXjrstUobPmDQYcfQtIzSgFAfB8H376ZtMQusMKLgp2saWtfT2N9HOyuDVR02
bKQa0hciDJoKqVug8AhC/4xibN/k0jqmgf3SenG4spxpGzaDfcFyQp70rE/wLPIw6BcUC4gYGK8q
9xsqzkVCfBzNdrHpotrrl8Os8XDY88k1iqe9OfmMtUHzhhBqOLvzhVPQ+MSdnK9Z2zkHInXiTTck
r2Pq+3gL+mYnDO8+pxwtykk+UcA6VZXnY7w3dfxmEIL0oPqQlrHxaONACMQ4nUNt41B7IPmSYjT5
DdlXQmxeR084m3wiBQhtBH3bgsCEiZFS16vhUFjPAXS8fTwFqCqlDtB0cu5vcxkU6pc5neTs4c/z
CWna+kXqbfwY2BGlDOZ3HfYVBgLC52usF6gp0Ol6DuGww5fSbvYJ4UqPMpYrz7JBqpnTJwva4Dql
+X+nt2W8LDsnf+rlpYgcQEWlfmGcCpZtEREEQ3AeXE5vTXmfzJ80XTS2zcu6gYClTrwFjW7uiFAl
3CcPkP228lnXjWcRTMNqmMObxtDCY9mypINQ/K+rrN65TegkLSVWsyXNbUSSLIuKHzeNeshv69xy
ryL3wqg8raUbFnsrU5O2mgbG6h+3NRRvXlirhVsgJytnCeTtIhjEyXBqZz0INmtbWtUvF5W718LC
2jmZZP8YGGVXjjJePUJp9tJkXoSQoVnGljPuw/nC8eHBeoVD0JKBuEiHC83pbh/0XbcxjHQX+WKE
YdC9/Lg7CI8B0r0NGpp2jw++3acm4c9tmKIdlVa0TGY9aYqYE0xRtQ0H5Lz0ntua1DIuAh3JIz2k
et8kwTc77au1nSAVIKRjXBm5Nq77LHn2pf9c2cDtVYdXyM2Ik46USZrbCITaDAJ3aXbQtpyMg2Wq
Om1WGpCCzkCdGnDnRL/P2sEimbBBFGnNysj54t3NiQbgchKldee4NFZ7CYe1q7MPhugzJgdevr9d
oEgqfly73axGIbcdOgxyWkqWkVxwLi72t5u3a35vIi+63Y6GfF3pAvybk12qQX+McCzvwB7Q5kXx
vqGRA9kV3EUVGC4imHjaIBx80iV10M5vIXjH470WklAnVHOoSmgSjv6mFfap7xGYmJpls6alZxQr
hGNNOZULiTEGNIytrRoE/tCTe5BrUX5O3KeGGvvad7x4JYzkpXdrwKRoABkrh7u2g1Tn9cXasZF/
B8UcsGIRkjXm8q5OsJEgSmNDUa/Y95X2HVM1aOp4GQqHwzNghRsjZK8iJFJEapKVK8GW9iuHKQ7g
tDHbWVjskFTKO2xC5RZfeiaAUShsn81U0wG3YCjjFT4aQ3JbqyMsSMSjbRG4E3gN5Uy/gCOtO90C
zeyB0hCwrzne7xYXF85ZdSQvZHtOX7s5aGpzuyuaU+huz7tdu93387k/Xvs/PvzzHSxI8eiRBYGj
7/5mSrQ3eOV//Zmi1MKNS0LmL+8NXZfnGGWXbPTM2RNaws2fb17MsyIvKN8qFOHT6vZAzvA0LeKu
4RfBEvHjr9we+fm620e53Yx9JNAxJBDdH8XSqsDeAuZaRzOPLleIIEfBAknlzWsUeRsxmIgAph7D
nOvNngwvJJFgvpgMowKmpoHkjBoG/FFfG2NHPKyuyM4kQAfrEoRG8mK0g2bHaknoCysOiTVjURjf
gii0d6EWWPsMD9Y+7q0ItIPlamvI5o+9UhzJt4dvFy3roD2UG0LkykIu3IwIbdrdvJqzoLUfo+gA
OGza3J53u+t2cbuJtVBuxeynn9/kdr81R47frhWJRtVAi9zlzxcwk0c3wGoZ9/aotpZHrLcSWHuR
nu2tipOnJ/CUkbIFn5BkpW30iXyHRytFU0b5Kd/Dx0PGcruapaImUatQBAPd7rhd9LaG7JtsFtyB
BZOwtjQRn80q89sF4Vd/XLvdDCLk5Q5O9xih5X89B+DKr8/5+brbs3/evF0b/DpZubVi9Om1iaYm
JK9pYcy7ZyxNNc1z9icfnP3aoAfABCgd0v3Pi6y07V/vHGcp/M+H3928PdDMuvifT/HHQBGW96+3
/XcvYTrQYZCIy2XQUuv48ez0Jri/vXAyBz7Fz1fWEOc3Fqcc3PKM8oQ4ezdJ/u3JP5/284+SafHr
x/53z7t1w36+9pcvfnvk3Ut6txSryTy5ZnFfUT5t5I8tN7RUWovF7X0Kb6qbR23eYvg6wHfftkwR
d1m6nTQHMY9jbW+/2c9f9HbTbYy5xY9ymE1/u367++dTb9duP28I3WKiyDK/oOt0UuGxmEwbMwq3
nWYw78edX6wgbC5LFuLtPP5UY29Nq9seMExGVH8a5vHQvQ0+NhZ8NEg9Cx/6+FYGPjmumTzdQilv
F1WtUDb+vO1ZvliIOrAwppMM60wWKwx2rtubBvPJ1DIQ3gGbIFw1RUmPCxfDWb+4bdXb71Ix8V0b
Zf5UsKrbefMMxph/4ImsRnwKtw34bvPf7vvlJypuu+mPrf7zKuY1dhv4cV/IDP7miJAulhUStJBP
cOxbxKhu6WRXcMtAepF3JegZHojsJesWkua9ptZK1GodRvjnbc9rF8Pcw5RxH6+AugeromnqTee2
BEgxlUT+PVUnWhCnoTTKj9a9ADN6VNnVI+RwF7vjDgg14a45iYdtoH+d9FpiideeiPIOyaXBpKpV
BwDNV6DjxpZCy9dwHdbWeEY1mKwkQzDnPLpEdVlh4yrtU9gGT1MlHKYI8inqkYLapfqaM1gBPInw
1PZdQJwL5/ohdL+UVaaf87Z3UNmZ3g7q9yHxCkpjtvaFcDF73RkREk6lfybsF2g7WqfWSMUiB85+
iSc0lW3WI/3yhnXWs6AXciT7e8Br1ZHjPKPkNZgRpNF0BnMD18a3H7PCjx0DqD+xUa4+fJtoAK/7
VLgbz6/9ew07lbOsM0lGjT9+sEAhEnDkvIL7Htda3bpbWHYYNjT3ocz88MGpp3JTdNFzlxKvQXMY
e8dY+Ehkc7UiSdl6MToKZjCi/U3th7ueg+ECe4aY0SDp1mWYg6rVPlojYgwdYidJkYO/ZLOfs1Gh
v6iybyLTslNX4E6BabalDnrPgFQeJH7OHdj+cxTZRFLZ8VVCOn5qO0TFlpRfB2PUPqA11IDUHHLh
ODPmPgfFO25aG4RLMxFq6Cl/1Y8xp8KodPe1Sc2A3+Pb5JjnzoUbESInAl0c4yWKvqc5dcpYI+NB
qzM85iXenX1KH+iYtir7oGLWYubTUFfqJfGJVfeN1tgi80s2wIQKTGbH2GZQwLOJNK5GBGrVOlJZ
3T2WuQIRIAbm2QQAlXl36UYiTxx9GB/CoNpaYE7xELRXoxkooZgjPcpUxZDtw5pdLWKhx4lOKOc8
SQ/9XEQTE66NvgiSTdtcmzaKly3w4mPSFXiQHX0nCVkt0Qav25EaomYValkRjwlIG+Dk0Isv0Bli
sA9D7B6TIG3vtDToDiCwhUC9T5K7xdnVR4s6AaknlQWvqY2c5h4F52QowXBRwPZWTI9yVb/iaw3P
kat/oH/DDJYV+lrX+xVHd34eSnassYeEklbZQa+cx6CAbpO+TLScPzTuV6MYH8Yw8656KL+YpRzI
bAJCmY/jiRZeegYdySDmat2uygdAVnn9oRoq6xFowSkBYXqsteEbIXY4c9rABmxAvjeuDbLxcE5N
NNefgH+vei1CkJvG1Tar8w+9qYod69Mdogi83OZwBE1L/yLsdgV9EzvPqkOnT+7KMCI+HRv4rvKk
2Cbj9ByR//IUD8SKGsM9ZGIf0O5VpeiPcnsvQiuhVExXVE8cpkiJsYgAuW2qUGobmjbAcTqkhYHw
taMKYOnmCf2DH4Haob3ILFA2MKLvqriBV4X05NBM7sehA3Qh6wmxrNFOSw1VHOS9KVmanjQPTLwG
DJNGtNVLbKsFDgk9m5P5ok9jzydntQ84pWqIyOnJ5uoS7ySc7G1ssk9B4ax5CpI0w2Pv1tqCWIIW
qIcePJLISz2Bm0tvKky6LaKhF//VTSb9nBXq3AZxvQMc8FljVXwGiU4eLEyswrTDfZxM6ZG2K2mN
+ZM71E9kOam1XzhbjDGnKC0+5aI62xa8V82j1+oOnzWSrEgHwhITuRUYY9qPuvmmRbseB+KL/snw
sukkArGqql3htPpTOH4JHZOgzk5+6Y3WBknQPTRW9N2Ko2o7JPRNCHkokjRAIN9XTzUd6js6DdUu
HR9UiOepG2wcInY2PfYdFUYz4wcg6R22F3hlOxLPuqFtHedoJJHxFMBtGmgHHC2sgnd0HkDMz5kn
I3EKh9HXdnPAS2eNHydZ1qvCR2BpdVkEd710V67zqPWyIpCEANuB5JMh6tSGMHgyDgXq24h6FEwv
XDIhcWFaIk5Wu5RNWzwaBMquA7O4BFjW0Obp7TGdvuZQm6/o369ABx6ZyiHbp3swJP34yaxjTGUJ
FF/CSl3fhkAbROW+rKsCnWAfPEOs664ObC0gHMh/Jru94gnCmVd9FVhQlgUy5dlIMTB2xRnL6N7A
ITOMi6rze2pA6GnHhnMafmAM2bdOSUI1oZ2uXSPb/e0ezyRFyhyyN2DpyRZPG7ywnMTnITsqicRu
qplDGXjelzXB6acijzZhwd+B11ic/GhAAWz1HBewECgNx9Hz2NhEEmFpGFUaXW4xpNmU0vFwKy6G
7DKkVrKvQhJt2ScWtW0c2poTA4a3elk046s9J/zBPrrzx/BFaJWz87N52J6BfWMG4qRiUsnUq3LX
0A8o3UP+ZWzdkgyf3jvAB/emllu7Aa/XCipTw6lXikcUuXdKyu/Z2PYfCivax5odIhRJwocaRPxd
HfpAG6LpPnDjFzMY8xPwWA14jYlRGtk0TUC7JIF09izTdmEpL51NOUL1GCSWzoaqqGHvutzunymt
sPuKZrqrUIjnpi/3yrbnuVL/QnFeg83JEl6VvXuSkYt4CJmzO8TDueqvfvGZP0kUIlthPerTp8Cu
5N2oYVSJRYfjcjTHhScpmXpsmQVhKs9NHjO9EBZIiMoDVxnHH6FVenT0jGkR9AY6TXukNKfR2y08
kiy1GqwvM9VPEv9N10tmsJRYXY+olFnZzHxgeIqtzEBcJmOsZT7IEKqfEeklC5SZDrT+ZIv3AKDz
DBCMsRNr9gvNO/2sOe2GDWmmaf/ZzGp9ZVv+m1/RmcvpM12HQTCtbIKj495D9oe4liWPqO/LJeks
3bLWGf6ZwrBXjNNFn8xo77JW7hFsXybdqsHfI05m1UwFeQqfPLs9+T60rdIap80tQ8YjfDFyX8Ny
SDZax+FKqHmxipz6LOKmWg6juYpqbJOa/M6sLtkCo3aWmYUoeWiLN5o5D1ZraK8m/CZAhfZHzl5k
dY/OErircS0S5zmY0ukl8G0PtNKUsX+UzBk7AGkI3au7wihJQXB0zDpW7yLuxd1sah+0MvvqFMXK
Det+74WErY9yEpTZvPY4+YF7LOz0ottkpiARj1ZEeIbbOmalUTGXButMGTl2rqKeZ15esm29luAp
XV2nMqu2zVwu0aaQLhvchnWCjXTdDyRn+LKlLIyPiggzBBAR9hovjuzPrp98UUGaEiBgl8de75BQ
D/5BazAuoAbWtg0210Xvm/cqS9W9Bfsd4z5lmz480BLcUsqmriKnz6Wb5oeSwaCmHbPUQUHBSERj
jLbN25et+RChmVkkFqzJUtTMlgmp39Gs4tUDDbuEyX6QmASpwl9ElEC9WA7aXfRcOHM2k4ZLonE0
hEiuui8Gd9yTnEhgWAIsT+eE4tBUzYbuyFSh4RMU5rZwhleSYS7DuC56m7Ea6s+hjN17VKAXQ6fY
opfZLoZLCxW1XoYQJu7LKP9c6PEhbAvc1/gk78SERy2i+7apez4O06oITUTT7QI9fYgwX+1chQJ+
EOo7Ex7zIKoaWKArp92g9zubc9vFIEiiKntmFZ1C966GF7umASMFVidLiy+prPfD4DFtsutpHVZl
vIobh+oS+XYjmrJFk9hnbJgpeMIvVjE6bySXvMj8c4i0+cGOtEvSmp9zpKUXxy0+EnSp7xsDgL5R
EOcZZb1HFxAehtDbQx4jmyeGvJ6B5sBkSlbAnFiQW3bpGS3WPpjfMyVPYGEA1XP1py4hKE14KZ22
Se2bgORkpamHmPE3GcE+kpqDn3BEO4e4MN1oRWdsdOKW8LRM36mNPwRBxsYippgDN7qzC5hTk69/
znvvxPSo3gNN3lRY2DFGozYg3aSLj46ffi5lr9/jQSru9LIsSDrNp8vAL3FXmJW3IpfpzgMfk+sN
gWpjcz82qt3FlrfP5aNdJvKkN+R2DL6en4yguyYRGI3cDk+ul4yLAtUUycLAKAkkXThKBZubPNMP
oVRKESRrxtcF9ZKaJoeF52mw8AYHXbGs5sl4LIbz186kf9NGMPAcTqNpgBcRkvS5H+tvusoXkgb1
sVP9VlOE2bY24TlsBULcwinjncMZ9QnIfcqXsZ/iDA/778gQN4Fe8loguihIEvqjBu3qcGBOqZHT
0iZvJeHzS2Q4BB7SOt7bqEdtL0XrfwfUXYkjXZr87A9fCMwlroIi5D2C6AhYMcqI20WM2PVUpuPH
PnZaYj1IIZlSa5uqkvVZFsAfiVAiJapZBHJMtyxvnmrCsJr4U11JpJKkxxD3WJDhjm5k1fesQW5t
J8wv+6j34FJ55Yc/SgOJMHfgSA45dw7xkeeBsUZuOlmFe8xYj9xFLJyXMSebbeyqVzr+WwaD9lDW
8bWMY/3gYxght3A8jKbDD65Z4iTdflp4pWEv9UE8yB6fKLb1rRitr8aQJctIZMG2D3L9jjXRIbGs
TzT41E7FgYsgV3vN51g/ZyIZXZvNNm0Lx4zjZlt0kPyDWtRza8Vbaji9jEi2KzOT1IVyavCySgDb
9WV8l7hpuaMEDJek4WZQDKTT5kC1hQPPIwccsaoz8qYiGh8bVsQYlji4FpRtkkOWa9FqTKd7O0mB
SlNHbit6N1lYkg8PzGyFPgH11Qqw3pZGhPnRyl+xX66cEQtTw2psxzz8I/tMfajNh4aqBv5f9ywK
qjSNpqXrNtCG+xHDTtME9oLdFG+OL+XVcgVhaExuZJSdEjyUmZ+aW1vzIsZoonqmgty/wGtTwn8K
+OARMeFdUjOfR9a19kG7LGsZfqypKZ6siqAiC8vZXOAKIdY6EPihgS3QYfYb4TDPLFD9Qs5fjNLj
EBvLcQvPDbVbBU0V0kS/SJr6FeCTdxoK/97wu0sQeu6HodGRKGeafuC829xFhcJuzWpRQxi4zyRR
CGki062LUHBlOgk6OasleiQmVyzJy00Tm9FCjEW6EubMeoTTKRrjQY7RW97TY/VrYk9gRLdHN43d
rUWjbJE1+ncB4Obk1Cnw86q89H1fk8Aa7if2UrhNqt1mNu3zeG5uB16in0W6jesc0hstL4SQJJnR
Hxr2ueP298EU7W3qM4JAhb62n4tCnGxzDNfS0Ztl68IDGfTx1ESuhO7gtyfHTy6irLSFPS9I/NKK
zunUfpzaYO10sfHad8REp4BuPdkaz6ScUOy0w6euamj8wvgpa6P84qbdmhSXb4bh+qzHjcfSEuE2
9lBRGC7IgdRs02trMyOB+bIG7oNzxp3IuFCFS7Eiu0d+SRYHAWwOwV8rJmN4Kxs7WjnUHhaodaIl
Wsp5yUASDBGMTo3ftne6kzHgbgU4TZ6CTThy4UlqWTTO+zkAudFGVuvzpCTS9WjvF6wRaF/SaS8q
sAuIL6cQsWNh9k8mOeH0ZuESK2B6qyHCi9HEe282FxmeWko89puoJVulxSG8qBsZ0r/TXlxmUBY8
qpMd49aNY7FvLSN60E2aIfA7JQDgmyUBMOG00GD7crySetT5/lcJgoA244PPcHEORPY9JYvGMlmS
KyhOQH7gp40dgssaE+RCTYm2qFjqLeijiHUH2tiPaijCWR+RAwNqIoC8n4/enR3o5IrUz1CM3VWs
COqlBW+iZpocYiaNZq9yevZ1Konpa0amaXFrrJs81Gk4yTVHdIZQkgN1JhB74mJkA60rgH5+pJEZ
G6s7iyRzldz7zQBmcx5m+1HKBci1YpN35WOcOAoR+Mmkhb9F5w0IgJzIH/U1rX6IXGbUVeGOl3Fi
uVCJJFpPmfdxLKoCuoSCnwrv6mL295yNwqOonU+3EkxCptLCCgwQ8Z/NPNHp4SIIyhcNh9tECt0B
z9Wy9uN2I6q3sCIOcQh7CHVd92ql9sFNvB4HvYZSn7DDhTNYj1adiUVJDOpOlMAV7Ny9dkRh7WIo
wVv4wJCH4uI7X/tqliHR2b6xrCmZwrGrsLIWFpOjjipKP0s4Ak/70ugYaZVPHrCRQt1PzYF9J8js
i9Fq+3CU62GqwEwh4l7aU0Z2YOCVW8PJKf/9X/LOa7lxJNuiX4QJ2ATweOlFI1KUKaleEOUa3nt8
/V1IVTerND3TcZ9vRAcCSICUqikCmefsvbbNzNowiuSqa8mzg3veHXzzzvfDYY27GZGn2qUb1c3N
TZ5a90Ntt0QpLDNo0bk37q3C+EGAS3YkJH41aFGDIxD1BG5T/txcAZowVQZYjjzhQmYqqymEQVq2
GgmQzjzB6NA41oV1CuIuPUSxd+4JWXHs3PrSFyd9CuDtpdSR0gj3CXTK77GC0zol0HTRVKB52zD0
mHPnP6QY3hucr1kh6k8LalUgIizH2wJL4PHGF/4sehx9+rM1DD0Q1Rx0rMVs2jC7Xad9ZcIVnpsJ
6L5RDcnJcPJLJ0KKjaAdNlGOPDXm27yk2rxM+5Yc5N45kkCVXanbEuME0mHFbOq5iQC50G5GPRBa
zhHB0ZtZFNWh9PFItDaZcFXi6YuoTpr1WNYoHhwgsHoljsITS5LuYmhr+cHrWpXOtktvf8Y4jrQk
kOqiD8kAzkalsFaoittdrWpH7KMm2LL4bjb8muMjcTUF8djEj1JWspay9Bj5OGSV5qLHA1V6ZYw3
ZkMwAIvhYySUl86j/+Kg+Tz4cXGuw1m86Co4oemeZr3m73v3WtiRfZCbRIFcEtTpNbE9A+Wm+SNg
jYpwGPXcolfAxEf3zJIJuI3F8CkOCTr1gnWmBdgbsth9Kkz3ESxwf/BrdzZ0z9/qmGLckFDiioPm
jBKuPuvke7uemnCPX6sOZVcFk43tJn+QAKSu7WLiQVYXJwPm+YEmS3MH2Z8JSR40ewvNvxYrxzJp
k2fQy/FD9VXHxZmFefzM01kjxQjfblVuTSIMH1WU9TMcj5aNZo4nV6tIV4vr7VAnDiKOatrK2oJW
ETlAgjNU4XA7hSgMA/ofqlOFO/X7ECjBoey428eG8phB2znorQWAS3NPYxrfAa+1kdxX5R4D3Oew
bLH6phXfKAfYcO9Q5Q2hOPRMam2TTGY8DtSwAqI6YzB/FGzC3RilRFkEmrdDIYJcaEypLaWOs+xE
lhFB0YiV4pWPam0M214LNk1g2NfMHrcGODgjd7T7NIs/N9OsoOmK+prNULy+h+/FWu1QkFpwF2UU
CrUwbw6lEmzzQVfPQUb8FpW4tTkxBR8N7QIFKdxmdCiXiNvTTelEgKwyG1A1M+ItGt1qTxprEQw5
kj2hEwivfFV6wLZQhqaNjQN6U4QvDfmhu8Drx0WTQXdHm3HyMqApftI15Jf6BbRrcuGq+Kub4+h0
9PRLxN10YSBfwfHjk/fW9OtMh+dvaRF3IxHmK2vAxKH0mvFqdRSH4+ZTnCfePqmVJ4OQlPva575F
fra3LSuNdAZ3eqiARl+84Y+Mpvy6C1hdUPIZLyLwovMwoyLA1FdqUe9zLGNI81RkNOHUoZHNmlOb
Ffq6s1g/6JBh+84i1CKx5jDUb6lP8iVwEeVMs//RTWh9UK6r7od+MeeRThSDHnnm4EiB0XgA8+XV
QPEUXJq7zr1S944fFeWPZCSKkJ4hjMF5qdMX8XGgMgJ/MEGJQwjiFn5EcBSxcY7MPD+7mp3eJ/Xz
+4He8XeBJHuphAj2hJnZB8VAsAory1yHpsn/ZBZnT6He80ei+d3RaCyyvVtYS1Dv7J00XOg9Myi9
ZkVJqyjfkk5Ca0o4IAXmeG9C6Y79GH1qeyp5qqZechpWddCKdTIQPmwXWkUlSt/JlSL/BFS/kbKz
64bPN+J+71gNAlthbwkaBeCgYmoOQop3QzRcLJ8Vp+89VIE2nPkNmKHDT0h6nQB1Lx/WaH635Gqw
psVJuEIdSgztVH6ZICRs4Cda+9LXxMas4jd/vp/YNmFwZUNacd1F6NPHYYeOUVkxjbR3+MLXLKof
kszoiV5tlG3ZE5VTzm3Houax37to9swC5sY8Y82YFiOJiRZFy8OBYpezUPBfLLImZlpagzmGf9IP
PIdLrUaTZWfryKuJSyAqoS6QzXUdfjP+TWgSG/LMWgpy/qC9dDnLsrL/RgGTDG5zDDZen4KtKioI
ZSFyfkNvDBjL2qFQp+jMOhmXtx1aSyew6EVkBcysFCZe1VjaEwV9AM8JNdadZffjEzzw6MHnluUT
iABCaHzsa4sr1NBBV6aB6J2nZ6G29ib9SHEBo1Gk0CLJCRjwqhZdDhaaUQv0J3iZ6KSJbDN17DXE
gXAHK34IIzahSNndfdYXSwpxq1gJxWcDj6ItQCW2BlnIWusctPnmCXmT4D8+N6UklqQYBZM/SEYQ
uasdwZHU79JDh5oPFy2ZIAPGoAUKavdIE2sPFCa6dNQzloQ9IZJoomZfILegpynuIXaFq4kF17ES
+icPzogvmhc+rOewd3r6FSAELaNFXSAG1p0q3NvA1J87I/9q6mUPNnSrpxD8EosFUOG5zD9Eep3m
lIqh2mZWC2DbVqAOhY+p3mdrpRXNZcrTO3PmkFoBCbxzZy5O+KoXWu/sGm3k09NDnweOrt3rZnSw
x6fWRIA+5onLDTIZAZ0MCLRE/2Y5Bv9I11vpubFTWCkREP5VQY679Vt/RVOi5LFJOC0dzDkrUASH
Jle5c2ggYlIS/pwA90imNbSJy6lfh1VINQRuLcoF01/VI+SRLKUE2/SHFhTZ5clHrHSwgFOkEXHU
1KARM4Obiit13QqisDyDVsmcAExQ9jNS6eHgksJ7GOkUDbVlACaMy1OFYGXrOtNX2/Czg6qTOiv3
cqvIDn2svfhlVWw8I5/2vslG7g2TgTNUGaklJTWQEQrboLW2jYVOoNI8eKM6sjEn9FFOt/m1xz5E
J5mPOeuIDR0iF8QajMkVOXza0wjZdFmC9CfZyzEXQxYMp4r2vbSXZbRXH6foG0Ksc2l64q1mvRK4
2lsx2O3VSMLiYPcl5nfgs4VQ7IMRz6aCkGJgTeiU3jX9gxF9RpZoPULMAhFJNlGotuoyPeRF3a60
XAcQ3vyRh+lrwMx/S/uBqi7qdR7Kk71hbrunZcb8Kw33oT+8miqxqFrgDCvXMVhEphERZvy7B3+k
PN2H5WkySTpAKY26vCfsqnScYusE3VPgRvpRCbhTUob60vKLRGj1Fqgp/tAaqwTLyNe4UsWsV2kO
nWm+pNpwRZ5HCFmUf4vCKd1qnrIadYto68k6mZ6Tr0AmlHeu2a6icGRh6HSHinbRwfXSY9FCISfg
uF+YObNuoyGFmlROIhKNZx/f+55pklg1dLmpnvJ0aOxp8S6RrXSwnaOxCWfhcqY4Be3AhJj3lggs
ckutNfpuwgdSqidhbyjASgJ6ycVTmzjl2ne4S2Sqh/Gc7tQyykYwJS1wpXqgYF65GmXFHrY0ab4w
YNO2o7WXWw9hKCD+utZddEID6T0bdUkznrv90hUoUkJbxnSPX5CGlzvV2vuKIk6Uspj26wph6lB7
ncT+Af91Bxt02KZ0XgCUkgQjHELSImq6k2XxHBjzHcKqftcjQcgCCs9ltzN6Vd0p6VeMLvkWvus5
oCC7wFkCAL8W61oQH9tG9rd+V5Nr2099e8316uwEfbWqLCVZ9S31T8ASAkJpZ0BIdTVm2rp2Lrvm
FJnYltP8NaWktsBOZHN/gQqoF3az6T1WeTaiidEFtbRzkwbfi7AHqPrugKIvTU7Aa74NEZkLsRff
GaP9TExmsSltAFkDocMLkxiHdVNYFFRpVzKT1lfCcbUTC5SHytOA6lrVm2+oBJnW6aWx9I0R9v6p
drQLuVAThdrEW3EjHPeBj6FezVT6YfSfWP/Nmsf+XjFtlViS+ir9BI2pPSHRzO+ahnmRaUaPUZV3
uykTL41pJyyt7RGXivLd6nlSpEFcEhjiuthtemx6dJ2WItGMY9Y0X/yqbA5hN84CUuvd+Px/Qp78
f82n1NTZTP+foSj/k3yp499yKd9f8ScPRXf/5dq6I/ACU6UXs1X7PZZSs/V/mbhV6WhZpIq55Ev+
yUSxtX8huOZyzJAWxueZPPGTiWJxygIR4hiGgddVxxr+gYHy35gohv3Bgc/vo+kawRsClLip0m35
3TXrUN5L01Y1f6DB/KMaRv8YTFZ4DxIC9GClTdyRaZ1oTfS9JAx7Lm0ZDwSoRXeabXfbvMoRRmAH
8wPwxm2bwsS0rPyxqrr6oQ0p6DlJ8Sg3fsv0uU1Saxv4Y/HolyzYW+hvmKmjgjoObew6VmeSH6/w
mUnumR3UsJMwAzpFglcy7MCeM2euk3xeY/zc2FTuT07QUBIjJddd1ujqV7fTck9eI/c6aGVHD0zK
/Ho5nOneS2Wn7cb0kTbWQam9JrZ2T0mx/aHxoB+1tn0bQZSvOkCU94kfJ+gFDKYiVhM+mmCd4WLS
pqGnAJtFzasTrdzyZDZeARDEe74NyXG5uY2VDvEdpeXu5ThTxfrYtw+sUIS3pHk7HLJ5U8c+Cvh5
j780OtVV+m/jDvyvRZ8X2Dnk1XLzfpwPMefkG4VOf1clfbvDwMKY9f4qWqd3aJjgmVQ1WeDExjBF
ZmZlUsOW9faD0rVWTlwnq5V4JEz833alUdgslOSO6pwdr6sMYpeYjd9yb+rzGMV8XUeH+aw80ZS5
z1SycTZqBFqriqvyLZzwJnpd5+PX8Z3XIl76OL3eXK/wCajTqAO1w31ATvSiH+3iTdNCd5lVZn1w
otZ8wXG+tPuifBt0kUERofojL+tDrGywPa92JPpfXl76hHIohh9skSaRB0KaR7h3IDu8H3phbN5j
3sBG54luKzLY53Acz0LoHl+QouMvooQhYLrO2dZy9wyexz27QjsELRKw2ziRyd7e1v0HOSQ37TS5
+OSwSYUppA05FrisWnJ/SDd1FvXHdt50qoX5CzPkWhn4+/pwQl5yG6vDlAVCUOdrWaKqDRMZUV1+
kkftZML/uxWwfjkOlIRTsKdsUNdMybLWNFa3K7MqxeBldfrP0pc8g8Vw7ZU+amr4VVe5UZNmi0Hb
psbSNgBPNQw2WfhQpm70vdPqe5Qr6RejCLVFUrj+81jDQQ9zW6fKFUxbMWjpwYt6ZqHMDbdW7rYH
XyWb5zkgdaJaE7Cj3Ac1/jtqxQT2dWN4ed8kgDYyytG/DM0nFae0lkh0iYX969qwc8PLd30Ygp+v
nc8Ql+GtIW+aNOwA3dDTQySruU8d/6Cr3LAmUjATBeb6NhaCcnORwJzSdmiutF4QZzjK+4u8MPLv
7BDc0pjr5tFtp+wYp1t5EEYTKPlfdoOxNo+jWzhrHyrC+5l+fhntw6BbmIE3rKk52QsARMG9M/op
EAHzBGE1PzGnDO6beZwqLOOeQzJTNsbm9v26dvJ+nk9rpCypth+7oNkqDTb3ukrGK+Tgef990+vF
1gdevixBiryPoX94qWKvOubz0ADU8djY8evtRU1AefXDm3rvb5DT1KP8YPAxBtnFodY7qXp7gueT
Xd6H4rbeRCyWCZ1gjISHDD6knt6uvY1bY1ZvkO7Rl+c7vU8nUiUnk/ZhH+nuMhis9BszeEVJpq9q
wwJOQYR2AgHPBdbPp8I/X4DZLi/wMP4yH7i84wt+RXthl/8dTSFc1UX1CddOE5Zp6B8fsnmNHr6p
J+I8XbruDf/Hj4NRaUeIOJ3YMBsX2zJtnhUM8e0iNQvgVwSobIv5/3nrsEyB43/Gsq1etY7Joor0
jXU0J+VY4Gt07Vjs7Wf32UlLI0J0Kqj0WRR9Rc0bIBGttsXkf4lpuj/h4hkeipFS/nwkN/0s1W7T
nwekRqnBFF6aoFeerMYi9JKkxKO8skj9HqkNak55iJhpUdO2WdiRk52TxFJwzY4KFRcVHGdSXkiE
jr5ravgax632jAKDvnMY2yhbHAy70GGLPlIvYYSArkqMcO/VnXYySclbC0/NnjWA5ougHuLtmISs
y1o93lNvgEfRdeZVQT19tR34sNy1vLtxiObDLqF96h/lkbzMqZNylRT86LG2zev7ZUTVwqCmuAxP
zqlNkO3R3BsN7WdaQWcg2N1Xz0eCzl/XdJnKajqABUBIlw75V+++t8l90tIaEnlSMP1pYnH/3/9o
6Mt+/KOxbVez4HM4loAlInF2v7CR7Egf0hyi7vcekzbeqyq+dr42PRj+OgZjEKNJxnU9NeUFBEG6
Gb26gYc+pE9qkTZHO2upSCHKPBhlwl8AEvQD9xPlwFzUXXgpvRkU7d7hdkLuyTF5nTz8MHZ77YcT
f3fxbYwZJhjYgcQGHOTrIjStU2GSU6PNnam4M7tLqpRkvZiK+Tra7aNr9OYfFSv/ojb8b6SAa6QC
+gQV9kFs7C2Sj2bLJG1NeRwwRZizJxl935WjoiF5S8db+375/EI5jsqP2F0W48eeyJ5dqav1XeGl
xdmNDHKAY8N9xdh3HrXc+xEq2Vaj+XeXuiJdEvCr3icoudd9BP+l7lIOmxTBptylcXOO8NHs5XVy
aPREvkbQzWMutlMeDdbXAQkaMg6+aywSA4QlnbH2QJ480LSMH9SiURljVlCZefxgAPF/cHCIbukf
lUs5Jq8zFVowKdh2Wop/vrZ3gM+10fh6GzKHLj3Zk3GHFdBa6VWPqxHYMiW52HiOK1jSSKkPckNW
Y79G2UBbdW5x3U7IPTlWh+3cdf2b021FrNOgB6gY/3pDudfofo1WoDbAu/bVUbj+DzMZtPvBaa0X
GzmNjzzlCRdK/4jKdp1GlnItVMrp2IqgSzSB9lXY5s7zHf2TjU5pExDJdtdjj0Up2n2TFxAk+KOw
rPrRtcLyzhxNdVMohvKpap2tSZX4KzkCMN51tz9jsSyOPH1m/AgnElIN460/dzsz0xDkL07+Kab+
choFy/sVre67vtb9e6bGwSP4OZgRgXoqTRE8arkCCtLuAvQCnJSbTqkulDnUkzy6XVFSs32Ur/rr
PeQVepZ57+/RRD6MOj3V1yU4mzmI2HP277tRrjl7BQMi9v3b7nCZ+nGOoTGCNQV15cWjbbNiGWft
DHRgL6oBGNp0eBrIswK5tWI7ymMQZ8p1blFZ81Ud7Zx/QKTpM47rF4KPrfKgw2fpOqqluYJ17e/r
SS+ISRKPEzTkuttdkIXRR6Hs/7WIg0NHhAWy0nuSeqvZjt0do8am1NQCimogjgWJQ3ofvg6VmIQk
38inmxMnxr4mQHwfArdwN1HTkyyO04vws6z/P3IT+fUNwzJNV1gz541/xe+//pikpTtRUP+u9NGp
dGn8DQQCUoszXmujaO+y3ncAPhnma6SyYu06iuXzgvmppPg9eYX5Cpwr3IW5gQRyPvTa/HtiwHw3
HEV5sC3/8f3VqLVpPwcBZhPeu3Tzh1o9mZiGs/5zOEz1Xkq81EqnESV3349RUR7kXmyVkICsYqyp
fbcKGNysI9ElR3EauC15E5AOotbilzARRjpWVy2GWZocJrb9vomGuq9IQua4j5xyNRW6tuhSrJHy
6YdlaR02jfNqaihwBn12puVF9ch36Lu8oOLbjeVMca7TRHanhwtkUw9u/ZZYztIMkc7XdRBv4oFb
nDU1+vPkqgTG1bhS1E78emiOAlw8LePUNv0TLuvgJPfkJsDniHHDaTcfToT0A/b//aErPnD15o+f
Na8BfcpBUQgY7fePXzP8UXWHSHzvajj69xbgZb8T1WlIVRQB4Xg13IaNTZJvEBICaM2H8kSiQE7X
xfh+mV/33l3gw0kXRHLBEryjO4H59CFSYu8hrgL3oLYprS7HezAl4kcrCFhDj4rmLrdpzWU9bW8R
IZyaXyEvnHz/E/dXC5MdUCA5LpCC8a5yIPNNR76rPJKvGOd3TelWodX/812CsSKS1kKgIa8LcZ6W
fr0xZpkDMP8Y+ZbcnTdyT256mmt7dNQsaeQupceVWhnWro3j7B9IbppE5P1+E6HwZWquYVLPAD31
4Saih1kSF6Glf0eHVC1Dr4zPaZVcyUBO9jaY+LPcUOuMz1GI4i9H/biRY/JauVc1SARxIXU0YHnF
7cRQgmnpgvH1w/g4I6qK/vHDMPLU+Kz70bHJxwDrIUfyCrmplYi+d2Io7z/9dsI2uhg7Mek/v4zN
v0dNsu5OR/e3+HACph6kRtY3t/HbD1M0+h6ZphzkSTkeUqreB06VbNOs7Jj6B2ya2E0W78cfd+UF
ntC44OPuLy+jcVZqy397s/nNG6VAsFooYDWqgTazmjgnuWcjGTXb4WRF7WM4+I+4iGiN53UJbLXN
N1bQjB35XbOIaT4jKEMe5eFIfWqDpR4SVTRbuFFMPlPn/zS5tX+lAgVvJ7fVha1M6ltCO3KpdTFS
H9/JnopEP8hxFtNozxunoDoeam+6uI4Y9F+RUoo7Gu/KSl71N++q0Rr8B3yd/pFfx/0D9rWuOgLs
IwXdj/y6KM+1GOJY+p2iB5+w8IZp0bY6YVpgWRqvihEcc5RHekCiF2SVNRXXZikHfznTR7vBS8qT
HGpGNYT4rzvoeVwSzG4XD5Pvvl9TF3F6HAltbVDwbtWe+5aODi/UhuZem3rnATQ28x/bXrp25j7I
oazJ6j0SSHK+M8d50OdNgVh5k0ZKupJj8roYwRoIYTwQcoxEDTJMRuAjVWbRZO2tg9y7beSYQPi/
4RbtE0jCdbZeEsX54Zrb4S+nrbgfd+Sf7KfQMz++/3/8cbe3KmseiaNY/d2lbtPY+4T/RyQ6DMqR
xqlylHthWL/gnlW2H8bByP28Ql5rVMyA0QDOUxPqyLfXf7iuR1ayrPBtrT6cyPPSAz86v2vtg2px
+G2XvwzKdxSUyHYudbSgtcyDF/fmgRJVdJhcut5oysB/MC5POkOMGDc1Quv9utsrqL49gPAat7eh
28vkewbmNvQeUVPjaeV3WatK0780uvVmzKVvhPirhjrDF9FF5HtbQQlp0XSxaiXrSjjlZwem6ioZ
K1YYbWkfg5pMFeLxsBRRqJHLfoEGb6FAAHscdFiXdhk1uywKVn1SemedLJgChe4LGfP+uUiat9TL
yxdiQotjW5KnIw/bMLCBilQYVOW1aUsaUTtFs/ilfOmrOwXwN9Gd+Fna/mIMEYEcKrF1BeLnxz6n
pJ2BBfquum+RM9RU1DVaEjj9r045OXdd5JDiFBvzE72droVp2wsRVcpOjllRPV3GkFzW+QVyiGJ/
u8mCsl35fjRd5QnPhw9ObNNJXtENOf9ASlxr3yv7pXAjqsRzWx4pAzfAcbAGCB4eVaBRK1nKcz+U
G3n2dme8nUBJt4EMERIe+ue1vXyT2w319pNuY/Jq7a+XeDvtTj63/QnAS9+4oGPkc/39eH64j5pF
T0PzTreh2+Nf+5vZgLzuNjn48Ha31/K/AFaMPDYh0f/DZMEgoeD3BYdlCMfSLPCUmACsj+RrRfMx
ZJId/M03lIOogIEsCvrGs+4ZaZc8dsMguNQlcVGkXeS790GndIoTeuC13YyIL4PACC6TOonVOFIb
kS/B2+zhD59MMoz6CNFE2hEboI8rQxHRWY7JjcAeuK3Dmac7n7DmjV3p/rZzJo8gzf8+SZXE499m
RxaLKzH/pzsWncUP8GejSvC7RnH9zaz8O5I6imNSePqmLaMfECEndWOVdXF83/XdT02h2OB/PPWb
r3hPOc+tFw2f19obLPdQu3Z9YkqPhKmi113FZXDApi1Qu4nuNA2G+yRSfRMGqvOaaTMM2jYF+dGB
+4pt+Evh1eKSAFN48F3/jbL+PyD45x7oh0/X0SzXxINlaqomPlZONXSxOhLM7JuICP2ookGQyYN0
kOjSizwikEDfZlQulolCDtQyFfmDr/HRyrNpL6p9okM9JFzZ3MRlFJAWM8ExGUuPHG/28B6cyQqh
EDUf0fHEriN35cYacYJMWHvIsfFoSgjMjEpXHRqyzRA3NA22lYFJBlWIJ9hBMzy0MLH0ZMGSuGEg
Dp4V+kdfsKGSqhzknhwD8xTdtTZovvnkh8vktXiyicKTp5Vqfq8w7O4xQpfPTDutDem6pKpGpfLS
jOkMy/fqvTw0De2TorjWWR6p+qqE2/ziDqpxATrwwAw0+gf8vPaxjWyroBwswYQIW6SpEwLy+8LJ
UzR1KFBvfA0VC5B8pnw2ki57kBvPGhIaNNGFXxMtN6t/lSz1bNeOInsIrSh7qFo/xfefLkm8IIqq
8XxxCRH1hl1Itlz7xeoV7yzfC6RjRkmspZVgVve3n2GFfKYOd1j5fnJcCatnpOkrEmqnB9KTWj5+
zz20nqUd8qiZNokn9GsSISEGANN/6ZEIYyIySf3rt1kinC96D7zQt1z/cYymZtOBQsF+YaORrQC4
mCK/v7WDzKnkVzW0+NcWUSWurmsZkEhoESFKaQF+ln/7orBt1ASwirja8wvk+yrO0J7mn9IECZF1
xQhl4fYTLKW8hFBflqTJNtc0LdtTFRIRHKvNVQ7xpRjXZUBIoDzUOhdqZZD4A4yj0RZH0kN/ZHGR
XxC3ug+D4Tz2fKteq9mG2g4874mQEK9l0J4QakaPA5HY56p3iAScx7sU45c5Osld5iGlBLQarqjc
5QdzTAjF6/Hj/LUJVPHzsGqGZy/uqLE/BnpnHKhj/9zoMxMjaS23XIC8wYJoJWSrMiYvGZvUOAR1
oG2x6iN8worwSf8m/XFqU46ntMTULA8VpRg2lYGUUlSh8aliSrDoO6z5P1+DbNK8an4gtkEflPcO
6JJlwj/jWy1OE8a3z2EKflso3bGr2vxRjJQ31Cj7XI4WvolQAeXbN+Mz4oddSs/lM8JPsh8Q4N+R
oxu+RsgQ5PVpoNl8OwuTKSUvd6EC8uK3jBzvHYXc9h8wzWAx1Y9PQr51tiWfga5Dxs7HxYfl90UF
Nzb/6tSs4YzCEWfSP8S5nIIBk7MabeRY385K2krVd5XDc+J2XeAU/cFLvGPZG83BofiDV2PQtv7Y
up9Qea0j8ny/RC526V51/KN0vhigCH1Fry6ZJXggZeLODsL6IocaM3K3HTwdVPx/jskT1iT4Aicd
kFleWVa4Jqs0R/RFChvddgPZBe2C/oA20KTxjI5EHvp+EZU800dcE3JXjgpR6yjg5ut/GS0Kej5R
NNzJE8189v3q+dVuRWxw5MUCaSBRoqbiFY/mEMxGe+KAKQGrV78SuBsnvO5WhAYrmt1+cuNx4XEs
MoS2oZmtbmNyz5nP/scxAyTWwRNPt6vkpfTIRuzDnbsKilqlBdnaa+IM1IisaaJ0W+HpQHBZnnnz
4k0Uzab2NCQq8xARoflZSVGezUdyCFhFsqcxkSxC3UNuafc89lmIGnk9vpUVCYWmb5SbFi/2WxDi
0WAC+eQBFqLtZ5QAx7mMD8ZaZE4c3qO7NK64z65yHDUMRMrRJoJ2vkxnTRdN6ZsVOQsETDA68/gQ
WTDRujEInqAIBE+dRgPebR7fR4IU7nAyFPtAVNY5RoZ7CKzmoA9txUfARjH5bJKgj/aTJqrHOvDV
fRWRbCTPBlOHukEdizuFicNqjEAYIVOp9vWQ5Nsmi9urPqkEH2F+/toD/Agb0/shRPmJnnb1qa97
4ujmF5UBEFHhi2gDFYrkc72KWRrKXTtjlfi+UejDY/Dj2FA9b1tEBKJQwy6NlW6ZDl0od4elKQYS
5BNB6WALlb2drKPjaKFz2srGj5pm/R0CmL2DKgdDr8AZN7nJyQuc6ZESLvZ+She+l1lY/5VhZU5O
hH8HpG9gNu5Rs5Q7eVRi27nIPQjES1fNxb2ThHQlnGETYxuYFvKe66Be3TV6+Cbvuxb8rp8n5HFK
etw0FoSn/H5/Bsh27WG8IoGGEtWpKS4EN+8f7DzKV36lh8+JS6O3idPgzczFdztWi29DPu47/Jo+
+lzw8Hg02pgDQcDtvdw4pUiRq4u1aneAM+WYoljefZ5pryH+s7v3E0rr6vdF2W3dzFWP3jixcVLt
KA+dZsYtyeOqFvWutIvL+3XzJe9n5TFfD/X9JfI6/sQu8q2GOjmHVZKvgOqQWhqpHUJoNhoTfWRf
V2j//aMXlWhPRVxt5TmwNfmp0LpnedR6c9BKFX21CFdfagZFz8KxvLPcuCVYdYIaedL+NdaKWDn3
HujVtBbH27gd2/OqtfvBT8LaqZasObmXY5QeLG0jB+XFagYIrYqy+9jOmzuEIMDZDXfXWCm9L4rK
l7aNvsrhKESMHadNi52Rqzr+0BcRN7OzyDznyW2UlRxvHDvf00WPV7rmJK/xEBCMGIf9xtF8Froi
1z7npE5SS+VGkA2jeymyFEnZzHECEFjM4Bn/Ae0TsgWj9/h9yfA2xy4k3QCNtdzEoMwLxKl/Hg8K
tAMfUTm8ccZSedqPivYQC705aIWd3AHbUtYltv2L7Srpsq6U8DtoUHtohm/0eAdcP2F7zqNa0Flt
eYbhbn0Z0uFBXhnq6kvUu86zpY3jRoGIsncD9cN7oYWPKaYXF3t29/WJZpcbuWsOMXYOuTuYGENR
ed/BU9cOovvW2nwytQvFzgZK81ymmLcF2JNdx6LxWcWpvO55gmyYtlbP2EP4HwkueS3Puinq98mz
ZiMVZ+E2x3e1yMgYnw/rlFuaCb4AAD+HQadmx7ZjniIPsc2t7MQUV38insBE5v8Dz9Si9XqSpUkl
ONILsT9HHtkToeag6K9rZW15mndEvJfvFScgJ1Rb6i283xhz+Iibu3dz/cnE6L5o7GL8UjfqAeqA
8jnWTQjwhv8k6sC5TMa4Rp0c1YQ6xG+eqNOTDo75KVfDbm21xE0QKJTd0YIdD7nFE2ZMj3Kj0e97
35OHLQYsUDJsbpconhjWmpVR/AIqttEwTqizZVhuqHw3BzOIaHU1jqChleLnVSqz3RlzdJ3c5G5K
aGTWfLkNyT1CJrSNGeZk1qQgCkLTGD+TK3ZGiBM/NXZYHuS4P49HqnJW4vFx6Crj0CPZWVXowJfB
GOT3FJTze7mn2hVw5278eXacD+WYPOsmSGF6r5pezRoG0v/ydV5bbuNM174irsUcTpVarazO7RMu
e2wzRzBf/f8Q8lgz/ud7T7BYQAFqqSUSqNq1N3SG1smwB3GsSXkh2yqqb12tLCdYfD7HoK03Qs+6
R6ukIr80gq/6xA4YuOg29Jr6VIxxfZJXOvG+FYdsG8lMDiJUUjEsR1wb3n/qBGpux/TdB+TkUVDt
AD1a/iAHZN9tBUuPnh22aNTVioPHYwyEbnSO+5KcdeUaNxO2wP5m+oTqIUsoD309wKIy1eO+KfuK
iJCTXKay64lAq/zpHJcXdju0F9E48SrRoLsuo9h4zV2rIiYJpXX9b1Op7X7jj4T1sq8UWfAlrjLj
RdWL6LMzTJRQcxDFJiQ3KN805r5IVbH32jF6SF21vALXMJZTZRMAj8ICIaUqPXee+ZZHufpozJbs
QrUyPadOGy+p46w3FCgh+iaHJWYeJQU+2Lo6uqUdPlGkSDWr7ajIi4HtDbMUOJndvmhR5xxKNS2W
elZ1n42TUhTQRsMx0u3pudHNo5e57SciCNlmiGAJkNPB7ywUKOOulRI/yMQ9AQp3J5P1snHC3LuZ
cqCQGf67j5n6IbRTSD4rrflMYRTMAl2DIDfhrAy4FQxfYfMeGzCJ96Hi3kb5V0IgUPXOQY6quYAD
L3NfTKTGL3kFri8e1WMBuQdQrMK/kJaNj4VN/nq2ZJds8vxzHGzjbAIUvEyKVz4mqYcgdx6tKj0r
Hv1KiDc9s2amihq9g9lM9eFrAzfuSVq5r1MjWcVP0nKVdeAM7TN0nFSrVNXKKG37IMbePsw5um5R
zZfSlk3UD1T11FAv3x3lwB9m6xQG2LDyH+vdF/nD97/WbCpyoGoPF60K2u7c6kG0NWoIRiICK8k6
Zd+8jMw4W6vJ+2i39vem42dlIgC5IJh2rqJU+RSeVS8nwwie+vnb2vUqvDRpSeQdit6NBv3J1h+I
cw9ajmZSSTq+5i7yJbDicx0o5Yvsj8LoV3+upZTFdv6T3n1tsii8VANht7Ic6m9UMJ2ceAjeLF+w
Wc85gwlks99gXdlLB8VG1jyCZ+kcjbF2sCdUqMwoEN9y5G8HsGlfMsU213WMTIkWpv2TPUBuL6e6
cfw90LPyGcJr49Fs0WYUfMc/J/hqpINRK/5yaCYY/ahVOZUGoOp8/qv61NyGRYT8WEfOSJkrVyUg
XDYS/z1Ts+zl1X3gD78/TOlcRahYuPAoUurDovcF/ljv/ho6G/qZRrhcRbaaINdCHauoxubTrTdF
1yZfhG0AgU35N8UatFkEeSigckZiofDp5X2FeNPslhVU3hJEeUESKtrlBiVFUTPWUK069T5Cp2Z/
N7u5L3GVlg3OfCntm+PvKfe+sqDysUigxPwv5xDdgG1tRYDKCuSpEoNvgQ7bViviv8LSQuhwturR
tZDGtCAbVlCoVCIeWcjJNxkclnNAiY/HWll25P8j5OQO0b6K7PAWZHI9Im+xiN5vEaT7hJsdK8Fe
zM43atLeCndKpy7J8LUIg8IYeLua+xQzrn6aRrkEBOFRDOpwLJkbad6bIgD43mg/7j1/eMETYi2n
JoUJhONiWRfiKZmxcSNYIuB8TbuTptYoJpvLxENpM89f7Brxx8pUPmPkwReVMcFIDAHJUdGg+kAf
MP9Mq3oXJr79fRycN8MO+rc8gG7IrKnrhPoNrSioQ1cCUeFFX1KLpTsZCG1fQ8fasJWzbXa/mgHd
tEXPqeXB1tLgIgcapW/OaruRxhiblNtCSNpT0tfshBfDIBTUCyNQkx8aNbgh9AxdFP6AvZvslpJw
Kgin6Qg/ybirpz57mNy+fAKaCPMiD+hv6QDR4TyJPdKlKT37Q4WjaeXl1nhubYDkxmCutahGIgdd
1VCZmm9Vt5GI56hyYRzMquhkz6g+jbIcOLuLK/Jc/UI3c/1bMynnsEn8V62JzAdLhUOBHHr9arr+
k8jt8svgWK+TmhVPDmwGT6rjslGoDMiRZ1MOwGm3zajJOMkuBTbpA8nvS2O8c1oG96CV37VEvNeZ
T7GLg7YkooLDTp2S6czRcFjG0ZD/ZRZ7d0qq71kHW1CDvPI19ZXqkT9dPHgkzF9CdMMW0gW18pmu
of+klMOGuszxD5Onu4eexx18yVPzaXXZVr4uAXG+qOxRnyjLo7Qw9/vTYE+/mgJ41z4LOsop/u73
3CEmmBSD8K84NkFU/rfz3WfsSRcUI1JviDFeI3TAHuKhCt/Y6qmrcgiz7c10kZFJQ96ENCctzpex
n047aVoJohCdUD04EY3wzWrAN1Roqx7laNT4HwSknRO30uiNY/BprsG93BYi0R5kQfIkJ2ow3vl9
A3UTxZu353ZGCqtPFLif5oe27IO7g6xpbR/vXbIfkFxfEU1ubIjVhzBunsy6DR+Aa37Vmg74aDWm
1SNkxn8BHJ62rSqyc1HxQ6kKo3prR4r7k0R430eSzPpYAFqpDHFqiSR/iWDKXKooaj/5/nwQVIDa
2n6f7z2CFw+lljdXouoqhKvo86aT669sfwTLU4G1Lj0rfpKN16aPKkio082KBHFaW3m0pzS5ObiK
NbP0d/AiNKglt/pOsZLhKBuYlNIRck3s0fvoJliMROC/Fb4T7nuoeSHSm7y3SB+9jZ474UafTa+n
mJavl/coR2sj/V7mpnuSU620W7Qq4TICHyUl0dbNyXZL/VAayQSnPUtAUor2PGxEa7UJ1r7J1mSa
aYJ7tCS1zVg61Ro9Ig2aDspCORVG4qDGBVVpcqjw4KaT/ob8F2Rjqa2CNINvio3QGW4AmPSM7Cqt
ApK187/7Vb0fLfZ++Opp2ktfY6YqlF1gVv+xhuyXXQOCrwdCVa+Fmq3lYYgsFrwdLTl0B43S92FK
b/0oEuprKDHqR2/u/7e/7O9qCDPqgCOHbfj7tmtBkc9Xega8XE+p1VESguXDiPxZQf394va9nXee
yL0bh6mv9rLLdVzvIr+yNRpeZPgeqxJ6GNIr/fv/ub2TA3pj/SiFFrIv+td+8r4VbJNeI/aMYJOw
Pwia9J9EwDt48mMPQnxMKtTPxEfZCKWxfgwEqR7ZbyQeX+x64tmm2vkLZP/E63ma6AY6VVm0N0uT
6pJMVT4TXflS+511RcAeATiv5iAw99suGzmO5iUBLa9b60Vnoyni+Tu+ejPhzt91G0KjwjdNxuYm
O8l+Q7n4iLZJ2Kus/UBKtt5MvT7Men3qU+ZY+nqKW7HWqm4NGEW/3IiNUgeGTG+m8qGa9Jmgubqv
YKJYBKViPkuX3xMG4JwclWMgmjMx/6CL9aQ70VWfraTmnlhk8UuM9uVCCGfX2RNhu7wZ/FPmZD5l
RtllsGbtwSJECCiluB5mAvYPzXGc4Xiy0edzWWI5H37fQTYuYXrzAQ2+t5TSCm6UID4TEjSk8JQJ
daRJCUZvlRettjP84XgzZazQTMpjVNr6Tlr1pHNDdV1EFSr/gU2Q/ywbIJ3vxmBXlBV4/vOUaOhh
moazrmez9dmxmKXyxYRXtV4GZblhdzVepG8ReR5c761yW41ibuLOTmxRS1opz4be6c/TX0Ov2tAh
jYWKIFfU7Yamt9Dv8+xHE7oI8Dk/YcJ51Tyr+Qggl1s5uf3djoS50tFaILuYNCQxTPukarG41jOd
iha2t64cPp+bRzM0DorMDEq3eZLraztqO8otJ0AgdJQDuwfHhrF8FWnRs1qrBdT2wQS4bgZ6yOGb
Z6UhsTkYhlj+Y6Z0soLge9LDY4JCffRUC+Oameb4Makc9QkfdRtpUi/wJZ1r2kU03bzg0rg4Lhwf
fcRBcW7Y0/BlnDqAw7/78iAPH8mQVpQxNqayUNMJkhWwvUPMtrQX0d6Hg3gvTdkg8gErDJDXRVWU
bIVlJ8RhyMHLywQMjr2Ul3ImwtWEnRGIsattGnbiKajgRKlMp/sONIoLvfumpipgAEg1Z8Lxfhdo
PJ78Hi5u0SlfSE1031EB3fmJds1SVd1lAcqUkPNapNAjsv0u4pVHYnVsqLp2usBm0K/Rtzdgx64P
6L6qkCCrxuuAlcyWHOupuJFj6uw5j5V1ot3G/v95ckybMdC/55mQFSy6EPInkUDPCwk7GbXRbx9B
mfcPPAbK58LwBFwfwJlsCOxNYoKx3azbLDK/9eCiFmOb6Rdlqgu4RqpirYGH+VKxNysn41sbzP9y
lVhG10XJCZgpbG3zgGaES1vjKFT3/GhqERoouzV8QSuHR+G8dhr35yFQordQI2yi91qx1Rp4xQAx
JWx6TWsXI2QG/0X362qwiy0qMeHWKLIZ+DO73Efl1X1aaJYq9WR+fGK7vhgqw/4IHMRASjhWHgYo
Az+GTEOF3My+8phq1rqWQXvL7fmFjwkOVQd0PIyciyqeuhe/DgGnJa268aBmflHiZCByLmA8mkc7
VVCPSDjCyNHrIwYmln1rJE8W5bUv1MkTCFbNaX9fSTjg1aGB717wX1CeVu9R44DJ3/OMZdDFkAFJ
Uzj88+cGfVGjWcjLm+PcmSjxm8Y36UH235tqCq6g7Si1L+s3bvviZz3HHKhs+M6Wt1t0kZe+wAoF
4V/YlgfUz9W9GcXxsoR+OKmd4do52Xgd0potEUAB2SUba6iWeijas7SIYA/X26icENbsEDoVHpHf
a9Qet290NXb3NSLTHfdeWL/JroxbyUkre0BCcykwAHVn383lws3c3M1MCd4jFVb8QFYUywFw/Wqz
MefqYWnLRkC/QbFSBbk1C/y56j/sOAqeKt10KUi3MmRbQni7HUV9M3VgGHajdQjkNHBGQRIN9GaA
72rS0sdxDq4HOkilELq7TQqx8SsctdND2tpwntkIIsZ5pT/aYQ0Daq9CfW8l4cHOUVi+mSFVSrpX
vEqrUkDvelXdLCc46JFRM6q9vLo3SuSSIpE2xLmee/MUQVvt46ZBtaFsIcBX2hffs7JFhpDYayRi
sasHFwXP2YxtC3ZgPbcWlZoNryglgQoy0e2Sow4U4weURlMkLqz+tY9c6wilxF/5bOWEOxDcGd/k
WFOlxtmLyoucmAS+cRmDcC/HUjOyrpWjbORYUZbOkx/ANDCvAmeK8tzkP+TQYIbJK+TYAj3RcRkn
WxSCzBfph2rCIq6JiMrXhhN0RZrdRZFMwNHQ2vkrhHZQcZOqpFqgeJ3C5l0tPHGSY24MDFiPoYOW
g/zMs2Xm1fFOjioOBHYmO+qtNIuOOEE+DOrGjCG6rkt3n/tldCz/3YzjqlN77SC7IfAtiVCb0y+3
WKN+CgqHVRtEOqIS81Q1VvCZmmnaIkVz/WXKiXJczkbaWN34oZnBFws/Q2n3kCIDgChXPLKB9Fip
cTBad1gqJNPhaTU8/lVzZ1/VMMfcnNwIJLU6EVzs9el4b6YhUI/wS6cQCOmP2mzJQdmfjMS/qQP3
6od+gpNKduYaVewoVbHMbXIRRWtRt/OGRvnZlaDbSPmC1O0hECsGOz3IJoQ/7tDdsI+yddsmuw1l
Vf4Ujc7Mx/HbR14qSpwdoNHh9zoO58QZuyXEXeWuMmPxFlU83QfPCojHYNZ69TQlanyRFvqoq8no
xmd2Lxw1ikMSVFA1ILO58nUS5NGkGPMdy7yGVTJuxigLVjG6nvGSrU6OBGlRbBKT79wyc8i0Byp5
s5ut1d45zNzpMNOtXeU6bskDPDcu07xeEUcot4w+kHNeQnZRcDXtRvioZNetf0rhLAmRGZd/hOzr
3IKyXrRB12GnFRvNg+TWnE9Rku05QAEtMX0DdqRanOu5kf0KFBQwWxlH6WpWfW8t+KRufXc3Oeu3
r+zP3LE6aHBgLdsSMRwfLStFK9SPIXKa7dB6zSamtk/2o1Q/fbj11GwttWo3ngmLExuV8ADLWr9s
qsp8aLOuexqdDKJ9bRu6jXmVPexQ9C1xTgU545kiLs5VlZySJR6VwOmeTEB8F43z/20UQBDFRxDL
LeXkMEt+dECJV3Y7Jm/tUD0O6BRdjTZNKCy0KVzhRqFlkfsafpWdInLb57pzSL4wIR8IVxR2s5dj
Nvv9s6eM73IsIFx71HVEZtsm0p/cznoLpvq77hfdS1wF9nNpb4TSeM2S5V4Vz4fwfR6zU4F0TVI0
W+naucb0AFmJ4GbBaDb53uH3Ovoo5Dpxwn61R6tsITT9bMwnowoNj+cyN561uDeO0grUhlhQM/Rr
peCw5EV+fZr95WAx+6vC+tOf+G2/loO+MdUnZzTPThYCWkKkezG5g7uzSytZlH1pPvGQMp+gK4Au
a/QgeqpD6ynX9OA8ltFWDkq3UBtMyJMJx99nWf1zQbHaVc7RS6N9mBLIuO+TBuhYXV+Pj3KOrxTu
zp1f2Jxf848XlmYQx4ekjl5tu9POtVULeONC/w26lJ9ebUw/QuOlUAykrkoqjzVXnz6bCB1ZSOoA
H/GY2VS1Ne2TwiewpnAIKkBIXiMHVrLeca03v8y2Qd5B/zBkz2Ju6gAueE8BIZMXafYMz5s46ZF1
kJb0cCrhLDzPbB7lLK/L4kM9et8c07EKli04MidVC1LLQVHDgX5ST8Lk1LmD/pg53RlEBMoctWxh
kA+OmvopPW5dlF4mJ2lXZJlAxql7be6S/fbE4SSPq2GlFm13LgzBESRNqs9JGPWqUrVxJ4Thv/f1
i5vp5efUq/6275p2jYwuSnBlSlFMMgluoYq6rLyyfCrmxvQbdRFOUBDLPkPTCPhyDGrd4IlCvOLJ
JwgLuqOAy3Uek14lRA8UZlRHq+8M2LdpEKPplr3VwO86m0KD4xQyCePshM6Vg4u+u3dVRmueIu2q
C/YFCzm9BCrODz5b8oumpOb7ZCfWQTaK6xHqkpcQhnNZmMG4yjgdLe9OYmh/uZPvtdiB/m2GQfs4
kJl9NP34L+4bPwbIeoh7TtNB88OIX3DRPVPwCzs1PK9fc6hNNd1Qflqdt1ECtfo22raxgKHbeh5h
d1tPimMfYkNoO/TWuhlWHVyhXNjFVgBOC/UL6LY/wzRzN1psDQ/abM7qALAkWe8wBzqPcachMZ+Q
ZId7NV+kk29A7q8Y716Qv1JiaF0Qh4hfJrKrslskYbxXQojVpRkYvrfKusz8n5OMMsmX1lSD3iI4
XWrhNzu0dHSqGoNfwxicA/jsMcoPzpWfpgqqpjMt66mq/IPsrjXqElCoEus2SquPmRl6UQ69TYJ5
iN7IxNxmo/pBGNHJ2kvqZruBZMwnoRgYPMAJbdJyDD6NMbz4PZg8hdvomTB+BaUO/bDdaCt+GHNw
Mwg/q2nTx1b5EeaazUZjildhMfgcXUxtDd7ygESl/9xxYjx2mh4tlTm7XfeEgMbOiI8gZ5MXHi97
meauo7DbTG5jPcjkOPVty54sz1sD6n0/lnWwkm4G1T/UvdX52YTJ4zqO1odctiqSbA0FElCm+VXa
tdv61Sekif0jMl3xWmbWu8n/JLPdE/sUgjvqVEE+S4Z+KpVoZYEOeBTjNwsp4nGhGeNznITo/JCb
LB5C3Q23OTVPh8kij5C0jfegNqFJWUPTNacGqc1oiGH7dDvExH71FdGxQSyymD0ss+s27IchqbYR
/KzLAh6tPvNeomqmL/ZQZputxDCnl5nzZDbcrkdSp8iQqRhiqoko0TsUNXn6qKV+0ddMlW9XEX5k
rvdX2VnKd98XS5IVEdocbHTcvh7/gmcE5fqot97gjolmgFEFNHfo1n001M+TMoxQaVVQTsxmR2Xy
xVPD1ahpDeFtA7RmTsHCOjR8/1TqbvccAK3iRv4UDT0GmjyrBLrxBzmmhOVwDM2KIk0GQ5HgkWjf
UVxNDgklBRtel6RWYjTLsuN8MVWZeS5bVbuBwPSh+pmrYwZ/AEk1hw3uSoLDtA6hUw7971otyq1h
WmDeBsP+rAtCrkJ85Vc8IBFCOTm31p+6H47UxcAICZdDbayEMXIHTiI2QYOzkw3lGwAy5SWOXBaj
7eyquflz/B+u9/mQc3a/5stOOf02XMO5HFS5fnUha1wMaAx/dVRgIY5azMQEbgW3BEDt8Bx5SvhV
DyAgrzrTe6krKr5BwqhnwuPag0fFLAxstdgrsQgXBhSPuzqz/CuUU91D6CG+ow8NrM1zX081xJLv
srHpcpXAcNrxPUzh38nLqXpogTx/jLX91S2q5FJTwvCcZ8ZDyA2C02qLPNZkg0Tmvmev24EgESiG
9uDronePSLpGWy/sV9ZIAjIH+/HUAJLYqqFebMHdKE9hz2+oZN/0aqARxq9GZOTW/Pp9KgckK20r
OVqzifo85KpF9ArlDxDTznmS3U0+oK5XosXos1d45xkPJa9vdFs56nrWT8pyvZMclF3SbIp+b1Lx
/4rEwLT1+sRdm32rfRIRO7adjwZorgVHJxTocbrOolC7eAY58OI6OlJtgQgOkhfRjLGrtzWM6BSj
YlKYoOwUn0w4BFfRqxGVwUkLiesr1mdehO+qNSJWJHJ9A1YMBR4+gBfDn5G0Th0uO6FYLy7JiZNZ
xq9pL7yF3vTDRqmNQ2tBOtPNCM8cghoAvnGyH2d8KGxSwSOyHwnoAUalX9ygGcoG8CqtftThg0AF
DQ0/7wpIuNyBs7MvIVAAvrdi+EtrK44XefbFN+Nwzd6e7Y3uqqe2tPSl9ChhlVOK+K+GqNVSuOTj
/QlUh1M7Onpn0DYJGGd7ZTrZVXTwa5F/OLEWghZL2p1l+NlHb7oIiHLiah27O/VlSA6BD+KjSy1/
zU5UfzDqsV6EAfERSL8QXdGAuBSIHqdw3H+NdMrcHNNQTjHIzt1Q8pjh92+96AFqT0ZVllczDeNt
ZijK0eu1X42aVk8WnByP9374Ti+pOSBDkPc6FQjD8KlMxbkF4/wTae9VbavpX3lERM+uATtRdZls
upZzojqo/d6eeGFVz+ynBtLahQ5xyzen1Dexbo0/jcDfjURjvgi9qJfqGHgHy0J+S0lqZHApr36L
jDzeQc0zLqVZh7b9AGaFLN08qicwcoSZb23Ap9VvJG6LlaM57nacR22dgJFtVgR35lE2Q9QtN/wn
FIITb5OuwX9WJle5UgmDrl2I/gWYzvgyIqkk5+iGnm/RibbP7TB8BdDV/vTdR1NtxA+SwdliSLTy
1aacZi1GMz9mGsF9K8zyh5E4LzF/quhHmGC/Jm69pUav+Zkh39sTaPkSh7A6Q9k9XRM9oqhbyZpd
Xobj0VRRmpr8Vn815lStS7HqD7tdsv9rfnIL+J7ZifrWpKkDmMAr+MZRE48koP8wwNxwsTwQwHrs
bCzB5wiMv9sp+QugUQ0RYqdBrcNvBDGt0YlJkZhJvZeNHLqbth4BqnLhLfvHnDylqkKrPGXL46M4
1XMjwJystLrvVjBPFifiS0DY5LAm3OQfIxFnOnbs+MhRqlpePU4SzXCTEpB6AoVVBOyO+mZT9Sl4
1VljoK98gBm50D8hzPIfW2ki1ePCQghgdXZRrcmEHtPvSL5o0Z6MeF0s5OUYaPPllIuHwu9OtxGk
mKN91/lVuJGX//AP3fNIgOXqmWITER15n1QjP5JTBFI2m1ETiK1hcHPQ/C54V1vdWBE0mbZylCd1
tZiKtj/KUZLqMHcp6rM1VtXzvOTQaMqbXDJqp2YhTblkT/YL9SRGA7Y3tyWlCTvEg2VWzlZyDouG
aBW6BKQBMhVd2JmHWPbJq97xp53V12ilSPve3H3+q48Ny1Z4zZEMjwmZwCvCPxSEG517aQPHvbjU
cqV2MR3u/eaAoEeGVPVWenC+dS/pjEpsiMSSofp7ql7z0eh21y+k37AzEUw4cn9OHvqwdY/1fKW5
8a8r2cdR6dfoH37/NQoowb2tV6TB0YfNNUl0Z9cM1BPCRESFrOuZaCjJS9Oc2HXIy5uD9CWZh+SV
i/CqNGWDSA7z5eU/JpEucXalZqGhGjoZhQIKyiZIZPBJ1MFlyoKAmg2NbWUNTKfKPZKPvwfGxAlO
lM8vpdu930vgmOV+AdyeULW7kMONqR9BFff7u58S69FOROPHYFnOY+N76sYRSJPpiTfsOsvMoUqb
7clNx12kFr65vo+bZc64dJWdN/+brZuBDi4QECisTwtkJ3M3n74GhV2v1TRvdmEU9c+61nzIfr8u
F9Y4DkKnNJ9tXqoHwTVD1PWCbMS05sverGphK2w7QkNsST2qsNVBag7YF/1cUJY3bzmFzaV3TsoX
aZD7Y1ZvKRu0CGHfnNeUjZGCLQbCy11FDf1Fh/AiwdO5SnbRi9wkyJN4/LJyZdf1CaWpwfjqG1lz
LVW9uqZl8oZE0fgBZwLshJsqLNXX5hUNiu5V+J3BtZ503avEOv+6tg2IJ1GaOFOm7aIgU+ib3ih1
zlcQRQFZ+lEbrXPQo3R4iWoQmqHK6SlCC/GFrW6wbdmBr+SoIor0KCbvmxxMK0Nji7QHl5C2y2iq
N5oRnI2xA9FoVt5RNllLknthIX350ClevLjZ93F55VSoS5ipvmvbRG0fGgWVqDInuurFZbe3OmIV
C99X2r20nblTXv3R56Y6pfREJtmIGVCI6CZ4H9eIDk3nBOfWRRRYNpYDXfAQo630xwAFA/BcVa66
uA8Q3wvQPs3jI9+X5R/9cjk/LJ5HuDoepTXYen+ofQLJc22QrPaZtL54tMyCWq2/y35kv8UhjVK0
eyERPo8Gfveu25VL9dB9Odkn1/ztK7v+WF0Pg71mV2JrDrN6mhZB1mH57dZLsrikEqEdSdP1RfHY
ucl8iS2vcphSF6gsHPSw5O4zq0ZB4WWeTH0K4BAaV1qnlCd79CEi1iLEXGLk4wDdz6Mm+4e+Q31l
4osCVpl3V4/R+6jzNcrNLltLM/dRToe8pXoENxy/G1r8Q5+hTXIwsZ74lTiv+PgXEoyXSlOid7CM
3s7uoDOUTsFQ1dyuKh10A+vzs06X4CHFXjoPoX+sSUdfXdsmn8Z3QnaLzKqhpUVBW07STc5yypcb
9KHMP6vETi4S0sAeRVzpoYInvdyRDmDQ/+gptM846ZILYGFxw0v83+vcXkdYH/c1+oFiMcqVdy36
BGiXQtS1r1V/tJcA6IGGzQ2Vjc0qn1LuE3nZUq6otPEho2D1IK8a2TlNNodzvQk5uc1OcjwSevPL
/+YlJyQZGXWozoDm/rGIHL5Nip0wObQ7dI3cfeK14qFrvRcCvMo+NAerPsrLqM8DKqzoHPlBctOg
qAG0n9OBsaPQke9B5BMNiX1lHxEdWRT5afC+N64fr+YwYrmQSUeZifzvpKQcAhBQ7aWnYiCThVjj
zvQGCFIoUK30GU1acz6/0bDd7N/DQu2V/vTbHCJ4qheSm02D/0is0gRFvspK9rMOXvBwZ3JrkCuX
LxBbZFlOv83bCjAYDdDlZD1FnVN/1T5tyzKuskHDpkX4IQRuH3L36kKhPEZOnfG/a41rLlLzmlQB
FSOKry7vfR734JVInFl5nKXkQOHU/mLUyTDe+1TV/vCSqdnLlWQ/99WVAD9OGREzDSRQL4pT315P
dtWumZOebZ/knNih4LZr9MeIMxbF++WAjBT3q873OnaoqJvlEHa0vHAf06q1RbJrdhj9YKWU8bAL
5omldJKXfkDiUYtdsb5vxOp5F3c35dX/3rD9bxeRiGYBoAtJzo6DzwS+AXmd+uwDZ4ZteG7s/hKM
1rBrecxbANPoqwrnjQgs2oiz5SR1fc4NrUJ8uvo+WBWo6t9d0mPUDRT7YPTdjhZUxElXKkdYVqOF
H3bjezpRTjm0fvM09BmCWaXiH1Eo1bamJtKdDoHzQbgTKvLoTF8U0+pXcRZlr9NUcWjuLPctbYdu
r7Qq+CgSJC4wTRp01ZBsqfZaHnkH3Q8YhCr416D00PUxPpio5KocjNXUii/FnFiMo9g5uXa3lpZs
FO4Cu9RovndjkMTAUKP+ofQqMcsr2ythp+ZOBBSbB1GoPJjj5L50Ss2hNdf3jQWmkJT2xYtOjmUl
0D/SJDyNrw3UvZnrNGdp3foDb8dZUDmQgJjmWjvxxbcjayc9VJRqry7kywtS19bWdAI1WFKgASRB
1OHDfXU1gwi0R599fe8rRKqsJyPNVnIZuWBbteMDaXXe0fxHWXMz5EnzWIZhsbj9CZ5qsDewtRdT
TGOwtGGmOIZNh3wL70BOa20jvxSET//97vphhEAmAzQ//9nSHR7227u7d/1+h/e/AHWXWd4usLe3
l8w5bgBUYftwf83YcWDgycnA3V+1ixR/TSncr3coF6yj/Nc7vH1aUehC9Tu/u9vauhWw3+HdSW+5
vnyHAuK0+x/Zz+8wa27/v9vH0pcUgSfDr3cnZ6uOtVMCF1TU/EHI2UWWf4n12trdl3dIO6KfpcQr
YHjVM7ijud5VLY+l3bpPpMqehe54nxTfwLGX+wAsNb96L7R8WdpKdip0z1x7E1ICjVOcuTFZz+gT
+6tw8rnLRAlZz9REFkkzvspB2VSAMQwLrVdp1R1F8w0B0I3Mh/Zx2B7cMvl+9/c04oc889lwuuqq
NRT2etVM054Nw0rELlrjQaE/QYl1cIdGOcazNVZOvwtjPlo5KN1sH8p6dtshPJi4+KhRnzUXyuN5
DdnoTYmAXYdK773PT8TGQ1z4fHuVMRbE/H2kQuc1pFtjRqiC2GW2k+agjeIEuPlmyVlDA51RZVfQ
kf7+e0O9B32guRfZFUP4sIVBAvWk3+vCGf4TETFktedJaROHR0cXt9eUXXC7EwcdkvD/sXZey3Ej
25p+IkTAm9vy3tCKukFQEgXvPZ7+fMhSq3Q43dvMzE0G0iABFguFzLV+Q7bvr5vR3iKvbW4fCWD/
fDL6Acavfe0d3HfT9FRJCgTWwQvO4siIE6hTXZlvRNUyYpTcCxUEQqDX4eLTaCeS+20J2/E+gRgh
Cq7gpsOvK9ybcUHG0Pv3Fe4dcYGtubhKBgkF/XjWQ3KLRrLsJ0ugzIS2WXSsVEPSoNR70ZblPGLW
eCfvyTrbpNvL4uQ4WCX0sl9fNdAFC/I55pPk2x4+42n/xag6H9tCbfgWZvWxtFv3pzOSq8GGjDVh
S1aZpZk3i20V+JTsf8eF8qO2POmLnzg2CmFN+qzC61kk6KteoS6xNdWwWuJ2lbXpt9beklp766R2
ue0lvrlaZgkbFlZeivudh2s4ANXKm1klSoUlf621yVb09JozMY7w/kUbsU2Gw63V0nBT4kWwBFGR
8i+o+S+n8wB76YUiKfGqUViezIt0Smcr1zSq9IcC/aF1UOXboFQCYqaOd5Yd8CDgiyUEKFvs+tSk
Po6VKT+EcvUs2m0v0hbhWNY7ft0VOJXaIs0t6Q08q7JyVNckkczpfXfM1AbR3U73tzwaGJxPzewQ
913Ry0/h1Rh9GxqYGdeIvzrwLFcsEwlCkvGN912vx/uqyms4ytPhqKJaYRvKDv9arH59HxfRNl+O
AzZ2jkn6rOkxR7AtM37OJWwVzAx8h6i2DZSrMJN/itoo1TYK6c5RnInmi/GASvocbWTexVNhpxuQ
JfWTqHRRvka5vb6Kc5NwfNa9QD6JGn8JSsSuHx7E0LgDBNgQqt8SPpCeEvafW76kuTzT8yogVk+h
9Uowx4NUW45B8KttTOBzoXBdARQ2CPuJgWGv/tU9DTSbMd+52BD+0Z4bU6ChlSN+SMeXCLcVYNVF
/NpKg4r8P29+UdVyYp5aqHtYfOvxK2uAF9nAbxG6+viCpa0YpKROfNbylu8xM9hqCJ/JVFgJTKfE
tkE6HzPajejFMhJZIWu0j6J3JP8NDsl7HkBXXQ2tPpV1nLzqih3sxzooCcczZdaO2coEY7ESJxm5
LIHyDdg84LCyR73fXXkTY1IUofDlcYIk2ccTD1M0amAJiY4iBSPMVkPCWkPUqNcm0krUloNoiXNf
sBKd3WDjOx30t5poKpvOm6fxwCPkleWjQ0p7r9SYo2l9TgISIdRnqfHwwJxmIhDsbEPIBSCYfypG
9Q1lB2A/wUQT1638EumFsTbdceLM9cgeSryyncasJmY1JncEI94rC/qUMqXRlQazKKBL3023yGdR
ksnPuW+SatFVlUC27mw6FKK2jjROeJI8WKIlmz1XMVszvpTdd+Jri9tMRRpt867V3yMdpoIJMfyx
qYl61XGQHDU5I3MX9d4mkC337FtatrCVKHkNTOlHYlnGR9xfb/NgenWVsFp5a4wO3/Gila4Oqg8L
dxxxaerj5xFbq6cAP4intsIJKrLgz01NYaWPuIg2IKunzqJJilVGOH0pevltjA6t3gERnXpz9JSf
6v19LvJxU1Qrqg+i33KSZNlYfMmkt9Rp2qehxV8VAedXvLQU4BeBNhNVLTeslek3BdLddfXKTgwr
p6iHPjEN1hJ3ReIDBRQ3KR+gVt2aezPx92k2oaOnUXHGMwd9pF8PcmPsO6mOZ7ohdcdJn2IhV343
182xP4o2UQBF6I/xVIwhXsxYOjFkOqNDuncAu0qPqKsyEq33btEmepGDAz2Vmnu5isN5043uqTI9
61hnVj8ftNF+JwS383p3fMlHDBwyF09rOJnBF08f8ZaI7XcJQvMiVUf9ELRKeElJ30DrVa33NBxe
FcwnPDIbM99NO3CNXXC5F1btHisWOnvIjIU9i2wn2o6SiSHjNC4OrF+DvQDVZV1Oj5EJq2lmEqqb
FUZd8fyLOruLVZHw8QQGPsoVgma7sQPKI9gB7RB/L0eUlQRzoKYGpMdHzQlWweAE32WzCU6CHTD1
1dPI/4vzxCy60W9tpQzO8ghVQKpIxLtG5Dz4Bl7mdgV8xDavomWQCfogk1MvRJ9oM+161Tv1eBa1
2IiiTdWhXOZjApfOTbe6INPbH8NpssxV7dWIi1SgGuaDj8cKEpoJGxOtNh/UbLSvsQXMhT7RgjOt
tHThs+PZXaHaGGJfqUEAOSqgsu2yDOdhGJUvSpb+OhJt0Kyax6HP52Aogq9O91Mzs/KLlZvp1oLg
thTNrhfsHavRSfbya4V1DFIGSRd8DUf5O5T99upHTXYa8H6cifFVqiEVkVndydHk5Oqq+odoN5zc
ZR1QmMjW8Jw5dnEQ7fy21mhnJs02NBLvS4ijvWiXOilex0iwrUWVuzN+313X2f0ym+4ChZl90Vi/
7q5lKTXvVHdVIaUSFl32UVjKmYhs9mUMM2NhRr18dGun2BcZYo9dF0TPYwtEgTBK9gEbfB7VvX5u
NDVZNLqGyzdm1DtxdC+SRhrWZhsdHLNx/+gUY3VZf/F0239uW32vxKb6xe0LdMiwIT8WSgM9Xnaz
pZq41muvxmc3sJUfoZY9gIpLXjWPP6srM2kfamN3RJ0C5qjuV29g5bcey+gfipt/xZpLf5ZLKV3Z
OcF3LajlU+eNwSSa6X6NJG8phiKHhKOTk1dPGezvVas33k6Gyn5GPaqfq8rAQzzoLeLjgwuqbdSt
rRY6GzYYkRALeh3Tsp514xB/NfLgW55U7jciCacMgY6PQh2XMj/7/sxpj4ieYADemMjfwBiZQf3A
YjMpPxxfvmCm1nzT2uBjbH1jI5lOt5JxHnl0Ae9l+SNyEdljWxZsQAdXWYm2dtTLM8SxTZp12W0E
coXe3Il1whg4zA1Z8ODj2XvOAwMU83QEE79aNHEWLGsbOZGlj8IY/wFnX6okpXm9sm80iujh1lu7
8JJCLJ2XkYV4Eenuhnn+OuXWxqd6O0XM7yuZsgz7oF7FdivNQimWzq7dqft4ACgXeVn53oYv4I+t
b3HZuHPExpUj/zDzqCO0PC+njmb4nsBDfg/NLlx6JfsAcwCiksvYgEPqtb6Neg4jo/G/5F3UrgI7
lLdSbsgPdoiLuxjRt+aTBgfzOUh1b4M+qA14zyyfm0R5FAOQJEpmiPoBOauqcq1KgcpHQL4IKCbw
uuqLBSZ7I8VJvioxgrGayH9B8V/dxrrTLe1eNr6aQ7MIrHR4dcte39gqviGivZS/1X0QvzXYua0b
4EdrxcGJO04S46tmE1HoY9laF00Xvw3xN9EXwXFesa3WNli2jK+DVi1Eu2KwUQ2rRCXm1fsvBJQ3
4hLEd6xFIAVrzYxxazZ8rM7YS+zFER6y2u1ItIlC98v/Y0inOzp8ikZffDq3B2m/Q8ceR0sk/kRR
huCUiyDX/mhLky47cxPhmkwBXkS/B8dTB/4ENjrbxo9P7WoN5db36uOndtfL0iOe2PM2Mod5BWt5
3nXda2pU5VUYwdto+Ox/N8F6r66Y09yayLKVBJFgxUpsa319UBY5jnpXLzO0Za33CJ60jrPKNT0/
Ouz0NrBi+71c8/8kLe5uPdPJ90nmt5sKlc+j4aKoU0c5GQwJF78ILeSLH1ZoAril95goLQqxIYvR
UJVPwACyc2lq8spUWqykUwPLd9FY8aO/QSOBnalppmfRJo5cDJJ3MINOoqY5oYeUUeIXmPmyAYy7
9HxrC8sEC8FEjhf+MMiPkMG9XT2WAFhdfSjY6/lzANDdVfQacV0srAB7UFHVIrs75EP2LSsT+bHS
y+aE2OIh9lxUe9UwIKNrRBtR1XWlm6V56N56g25c607kPpA99Z5qtVmIUfbI+qXUWcfLsBUBfqE1
MxgjecLODQ9+qdcvgV7Oce5GjtkiUjjqbbMU1aaOfsCNHy520kbXlL2nUceARB1dW2J5XqN7yUkJ
blUZGZONnOHvaplG9VDaRIH1ODg2MoaIUW0Ex5aXv+gThdfV5bJR/XJpmsoYA4RuLrphymsPBMk2
DdzkLApFL6KFXJgY2mlZemsL6jGBreT5uICawBmnwaJNHMHgLDdyQ4Lz3uZKGJ+j9qLMQB7m47KN
e3IjkwZP4jQ4jENqWsfUL5yHnF3bNPxAOc+Oqrk/gxgLbt/+CAv3p9r08ktSSiOwpMo/491tb1CE
D9BaNPVTp8DfzbW8eFHCPCC/UbQfYHkNTXN+amX4FD6lmIPzhhrMW1EnFgp1bXItogxL0//d3k6d
n9qIbeC40sxiw/9ZGF6lnhzwzFAy5HGpAyw4ZqOmgI0MPxA4H1B1GYa9OLoXlqHgYx41sKixd3Om
wmcdAutxOgy18qlVyRDfjd5EuyrB0xdtt8G/x4ne++C+VIplLOvuRoKNtsZsdQBtZAavqiLhUx7J
+ItXXvDqR8l7YDrVmRd38KpPWfC4evFcqyc0nDyKU8aiUnekDLu5GBSzgwX5BduDKCzvlIHXxtjB
LDJ6S3s2Q11ZJNFQnWNFjTeKXCTgFzTzUIRxvPLLXnmwIInNO+gkb91oPRBkn4D8LL9IWs1cmOyB
yzLE17VyDt2xftAr3iBJocgHBa3aXWpL3mYs5PGc++mwGDAyfek6dsn5F35zkoNu5KQAwqrDBRzG
ygJ4a3zwJpqU00CFnIm6KIDkhSAcmhGPxuivHjGHGC7G3M4RdVVCsbVr34ZKT67+JH2t9F126NPi
LJrCqQkEgnEMu3otmkTR6WpzJlYwE+fc28WROmli39oYcRv6e36kwda3CeWEOF0SVTitp9lBjJfH
QFq5xlgBxNKctUFgaz8WYbGrs84hBN/4R7vS8K4HCn5BF99esHEZHrPBqEkYa8X0zs0xZ9I8zMjh
nemRruxRbEHEIJnUQpSyjlaiMVRSu7gd2h4KzS7RtGEvDyoQNIX9dOY11WPbxSDBdZdgdSIna7np
EEbsc307JGWxTafIZIgi42p0yviSSyKUrXpPupwlc1Ouii/4CPvohBJabBEmhc2ZslQe1u60iZoB
LFy2XYHUmJtZa8seZsYE+GgLKdixAcfvbapafuPO4EtIhzBO2pffwxoLdKHdw5jJfO3XMLcyXUzL
GOYwm2gXs5nTMHAtfw5jFWKCExjjQ1TX5VqKbZL70aA+BqZZXn1+wc3aN4q5q0IKaFEk2JVOrD5a
ZqpuMs+AyT8NtjG3eUyh9kxD9TzJ5gpYt40Yqsh1vGsk4Nqiqls1hpdOoW46i5QQskHyY+KjrGk4
RvSSe+x6mlE1v9Qhi2H+/cp7NBqPoV8rP6S0Zc0VI7RNrGJmE+YKZ165ZpuB6Sp4mmUVJcVVkip9
XjVQzcuwRaOpSQgdkgR4h0R+zPyGuEVob7wys3+Sn3t2+7B4yxMjn1tSoT9ooORWNTqqRzOMtG0z
JNoGC4b2JGZE6idFlMtFNbvt/fcyY3XKu2uKHd9mLBLQO9OMeuvk82ESKdSBRW3FHufvdkGf2siI
FTs/IbQ9GhsfkmKY6X2Kw86QLBP0h1DplrQ8uQZ1nj0XTfGcdZp6Gtw2feYuM8CNBhGZqXOUMqTu
bK3ciV6rqUL0O412I3rJehSoO7km/pycSxjWWFXEuvuqOYGhKcC/a/GbHcgHY3JdMS22J57rfEl1
c5IbDZqTE1YAM1vFZXteQwiLinZWaVb9Ma5cT8o/yjjuAYggiSXn3RvUDufgSuWvom6qYRlnsTb7
1PGpapYVuy3IkaJ9DDK0QxwsBJNRdw5+TRga8XU2raHBDr8I+h+syBBk7rufKB++YCjuf3ESdILh
FXXnMO6NTQUvB66LnZ8TEsILZLbNtakPzpzXGx/7VDQQDPamYqMj12vYi4vGDFdUjKWHiMy04fL+
GoNZoHv6oasq98n1uulBUWuMGakmrVMuy8bA8mIajEuAuR41HbmNqeo3DjrOmCHfprJypzn5UvMs
Th3ZFT8geDS3pqFm3XRzlj7BKmY/AS/SG6NFHrPxzDSp116bhJ+fasG+ofdnQJJ7nB8CRAeMRR4N
3YecK48pWcZ3tzWrmWqZzgsOZsMcz93kUW7kYInw9N5JLHQC/QHN1nDMtj1IHJRPFCmb12W7Y6lh
g2enV7H0eC0ZdrzIIjd9TKZiILNApuEqWmTXOzjWuJXpOvq+6RxVJTNGfLuhT8ummyyACHXyQvSX
AxHhrEWvuGrcY0hcfl7ovT1LffkpsmBfmRX/94H008p003IuZISEcFA4emhoZPlkHQ+sVR4r/FVi
9cXS+fPsSD2LmkwIHeT1E56q1UVBc3hXZmm58FLLeBva7IeVGMk1dyrphDw0SW+j4znC52GKRl7J
JlffEr/5YfCZvfFyafC+BBYQak0wR7H5gtt8d8ogMS0D2wZJ7FhYZipdtS096NYuepMDbkEYDMnj
gaflqzLyA4kPCI53deutTAeEJXpvwQ+Hf4xWSsomUkJpQwDw21AibJ7oCJAX6KH/4rKgEJmqufWK
j6i7xuokXZtF3lx9Mz/G7qBiQ6ax9S+T73KNsgtBZ/9ihcW1k/xw2/eBuUfEG0XIqTDis5e/Z4Vf
ezOvgy+aBe3PTl3Jmrzug8L54mdut6w1udzbbCDOHrc4DxsWWRoKDitct/VzOTbevCMWCVuoCFGK
dvxoVjeRBe1TPmtKM74rk8Uq4inpzLXynG/UsMpk+9VHa/ebbQcoq3QQznihhGuzRBnFlY3u1TGB
a5W63373jGFdegWJu0Z7alPdgaUnXT0z3dQ6YguDhejIEKnzusZkukt8ex2hSb7P+qrfmLa0c8cs
XSqDsx/jqp3JBD0IxDT9qg00c5W5zRffSmsc3u1gVqVD8A1dpottFNZHzsODlDMesMigrxyprndI
v+4c+M0nBkxm5jAUTukALj0CBtJ7fngVBQJlyl6KUKWfmiJJQlYssY0luR3l2FmDcpS7/Etv55fC
TInGZ+UT9PH4jLCz/JxJCgJeinVSw7w6DkZ56UKgPHkShvvA+QjlJj3IiE44YT9sPQsFFOD9mX6Q
Tm4DU9E3k7cOVMYabDrSTFNVGszzFNl6MNW2OzVmDXFdAtSmS2GwKOXG36tOc1TqxkazfkIcTsBE
3+GIJcKPKPfBSA3IF4h2UUDGAk8vhoi641dfWfSnqGgPzz1uSuciDp9rJatOBFp5ksaODF9XtS+y
nYYzSBbJugzaHzaZkCs2wdqx7y2ojbofzFltZAeOrqIT0fju2vYWcOUx+kZYnxGdYgxbJ4jy2a0e
qFY/Gyo1BlSXtsu8t4uXQgubJTaY+VpUTc3k9eMo6Mt6I/w3Jx/mXQ0NlCiblu5vhxa71r2rw/Sb
T6CKfeTpD6SCpbnfYbvoO7u0Gi7FEBpnOwHV2tVL3dF+sK8rZnJYf+t0o72MdULaKUPmswzexpLn
MJTU+dCE1c9Of+xsC5WfyHcOBWmmGSpU7aKPIM80IVbkgdS4G6zxCDjxOF8SlDwv6XREGvqSqHEB
iZMm0dlmEKW6jt9KUZVVPTlJSvktAtWT4XT2VEZyyzsIWShRtQJvPA42wTLec09gPruHpMnm0CDM
pzyTk1kATIDEef+nm9w4VeNI463rm+9/ZyYnRogOh9fDVhu4+m/POgul7CGIfxZubu/6Au1Hu8Hf
BtZNsgl0GFbwM2Eml2iTseUeVlquFefRLi3IlnJDDMe7OHWRbTKW6vvUJi/n8/hveIeQnMuQUkDw
cDwjypwt3SCQH5oxsnAZ6uSnPL6WJQvQya732rZhuGl1HOFDz6nPQzAlX5y4fFPd9CgXPOlR3OO2
DpyJKJc2Ny0tuWiNoW8ad5Q3YKVxMs/UeKkYVrFVTGYD3D29MrqCzDTrUljLS1UuzQ87Tx6VAZug
KpNlbGukZWeE+U92eSef38I3r+UOOz/KkGgKmk051CebR2kdqXa37g17uMiW7S3QgFZfZRKUqpmE
P1PzSCYL6DgP88Xsa+vN8tE5LVqleiDB1KyKuM7AupRgowljseaqLlmlN/O0sqJvRdbP/ayMP2S/
xAQhDeJnE2jgqkX6ZD+OGiotBlhe3+kUcvrDUa11+8l2HIWf7BVRruI98A3onbZc7Fy9s8ATdh+K
F/FDaVtA8Y3KBAjfhHukiMMlkZvhlDhmPmsN41uo5N4TVMRhoyCcukb01Hlmj45UZOp9R8YCAGGa
DA9DonfQfkp5VaZt84ou6k6MCMx6hLVGfE7tqmzd9NVGtrx4iyaEuVXIPxz4X0ak/mrzjPSEswgQ
8l82PUH3QQ2GQ0rYd9YHjvtk6DrhoLLfTdiTTkMhuOhBC/Z1fAwA6sGoKetlaWBT7fFZLkwcP7e8
XKSXJhz9md3apL+n3qqxcZwx9CdZRnyUxAOLopoXaQmkQtPbbts0RK9HW0nfnNj66ECaXgon1C+Z
5v/ArD2FAO3McnDUc3h8KCw4srnFRGpY922UPnjqFLnOmuq7iXhWEjTKB7ucj0IOrOcC6aelokRv
9lDmC/KeziWZCjDLKKmSO9q4pqRK6HtUymIswSz5bulcxEDHMYHmhySx72251JtEf/lhmWYRw2Li
Shf7NvdtstjEXKc5921HsFny/KWd5elR8ioMCMYY4adWiw+gLr5aACaPgWYsM796RII6mKujehgr
Z68nxHEtx1aOOabu83HwlYVR1/3GiSt1iw/JcM6nItikAyEXUAbBJvecYKGbjfpqDujpl33/EzLc
6Hfs2JG1ei6Jt8+q2smWHQJJ/FzG3rgjgzD3dcnAKCrXNvIAiC0uTIVYjWdt3EhK53zleV6V+Ivv
qMjA2JjAaHI+HEbIqvNEIx0dmlq/6IyICL08WFDqmqadRXXziFhQshFt9wJW2F9DKlvtlp3VaTNW
I0edVMGrXXWEYSw9eJnUKBdtYmiXyPGdlQ85202MNRmp8QDBKN14Bo43nVqg+BPUx67UkkcUFVhX
47IH9krvt6JNSYC+oC4LHFSyL2wFrA9FJQw1TnZk9oOnsUrGbeJdlqRh5+vZuAOPzafjksEIIPUf
GrBHLASjL1JF2qGDhLtsEWDeJEVvX2UMTWVLbdn04DQP75VYacAexw+aeewlwQHMcLoNRgIWNjCP
RWGN6kLzHRdxl+7BIxruGCYp/DGUzGMNQtGFr3aVMi+7spae2M7YRowmqyYP9O6ziREA5oY+i7y4
Lp9x+SKIHulPfH9MMDpzFN7Ti91MTsrNswUZ+ULkM7kVBXnpRYFC2HKYRomOsKjcU51/FxWsXeUl
CdNoYVnleEFhyplpSt2TZdHGy61NNsy1Gts6+FeGiA52C/rZACI5teRdGM1lAwP3WmrKQ+9YxaFp
4l9HMVILKHQjw4joNSBlMeZ2yC8R36tYblcxb8JjaeBnLMlGjs2148KqpOBr4Gyb2iJ+n45HozR5
ASThtS6kiMefn0VWsBYeuCh0Y2wChaQ0rKtoq+2MQGOFbGloq2yTKpckHVFdUH/rUU7TRVYMpwY5
oIuMssFcc33v6nPXa0JzMdnCDtV8b7zYgIkOPHRVpyzQFdR5Tbv63snVZF2H+lvrt9HRb38QBC9P
cTPkK8d2UYsJcCCqXEQ3xRGaysjkiMN7UVunvugHQqfYj/SmbGI0YaFXLcVvLqooXw3sLWaGLtUv
/N4r8zp0vcfCLnFqC0v3bMp8KYII0Z4g2psNbsRqY/Bqmaqi6BD1gAXpZH02E11qT9w67RZSF6sX
rXoIhDiTbMbY8/AB37SbZMJxW1hhpC9GSCXsetUp1IeBmxBYEkXhKywLfLNZKZ6s3QScyrrBfrVX
0ReaJJzEuA5fK/SizUOUoSOQh168aCxF39UBfH0HMNeT4pvVA9vpmdwn2RPKj0tgktJ1Wqi7TaW8
arFTHMokcG9VI0+SeTh04QoBFzxW0raXlti1SusYmO5DpWffoU6AEUu7bsezFsw6MlVXI4vAyznx
uDYcF8BVKb34eFs9dEMy15uyevKGoXzKEvuSIyZ8yj2pfHK0zpi3w9DwC0vVthV3TYoiXLi1ezKy
vDu2+eCeUuzl0ecMX70kLLeB7OcQN7zo1YyITRKHDDaiN4JHDUaeVJnodSWMq9JIepRtXX7g/bER
zb3VpofYz0A2sdEEIDn6iDeQwTS0Kl7AhzCfjThCwFtFOxxGlfmcVMS+AZrJC3uqGoOsrPOM17sU
WcZzAksJSKgSL8W5qtN6axS+m+Xt3AbkMG97DYVfBrPCq1bZ6HropDFV1PYBou3wv0RVxaRyiTK/
vBKD0w5Muo7s6K1X9qKU0I2fr2/n9r27QPBHXovBGmSKRenb7q03NqtmYUGz34jBctABemqnNKy4
7uhLc72uozW40Y1hOe259QZrlQRjfrCjfUaE7gm3r1aRu6eJSfOUlP0L+TnnmKEssEHhAXV9re/O
TR1vobQ7e0uTUGMRbbXyXowws25NrdZFJx2kgivnaoB0aarvyY7s7M7uzmJ8Wgbxgv1zgGE77iZW
2rHEC8gTy2GMQR25i0Tpv6e50b7nua9ijK4ZZ3jp4SZAN6omHXZpjOi5kbEKM51U3RFTb+eh03uv
JaHjlYbOwUr0KhW2H6j94S4y9WY6kL4qay9eYGsvzXtVJN5G9TNEyzvCdmFilotKKso1aGbeW7Y3
DjsHmwpjGRrWX4fxdKgrSaHO/xjwx6GeKPkqmthenvGAua33YvLnQVoeFhIyQC8a37arG2NENNUk
o9PPoTc8iFo4ptmpAJ0namCsjIOGQ88smOTVxxKRJ7vv0TufZsWgU1tN6lqL0JS08+DKvwpd2loS
lMN7Mwv+fBe7gCmnQff2WEdz0R8Cc/6pI/NCeVa4ybC+DxZDiEew1zHRmv99Obdlw2iUivKMMcEK
fvfwZo+muxhrpzsMSiofZZVwV6MCHAzZI/sDYhPB5CgkimKyFRJHsWZMOhgYw44WjkKiTfl9FGdT
krnFnvZThxgselHtxfRjmlmchuevh44CQhbLERD1bdaK2DKwJ5JSzQwk8yIaxnSXVcGvAm5guiPy
ne7E0b3jPu7e8WncfzDkPj1wMwTvxfz380T1PuZ+pf9gyKep7uf+413+49Xud3Af8mn6ypP+uv1/
vNJ9mvuQT9Pch/x3n8c/TvOvryROE5+H0g74O/rBg2i638a9+o+X+Mch945PH/l/P9X9z/g01d/d
6achf3e1T23/H+/0H6f613dqe37J6lDLMO0dWNoF02Moin9R/6MrqnzOSskR3s661Rs9yv6s3074
47S/vYJoFFPdZvl34+9Xvd+13OFCs7z3/DnTv5vv312fzQxb704PWZ3fr3ib9fPn8Gfr/+t1b1f8
8y8RV6+H8WIUXbu6/7X3u/rUdq9+vtF/PEV0/HHr9ylETzz9yz+1iY7/oO0/GPLfT2U7JdK5pfY+
SEawb6R2UkgEbLaPfxeiJxqGYqdqF9EsWsRRJU64jzXdMtyL7pIE0taJsWXTOu8h0xp97lUG3Kra
kK5ZECOgVvdP7IIRsp1qcQ6TsAXfMvWLc8ZAN3dk33+KftHuohO1GksUsUSbKKoetQxTBwRWI7Z/
QC76jKhHfC5sKd52toPhcwfP1zajW4FCZXzMUxRIp1FaFOEkJ3oDSwLO5smHW5voViP9Azs6AiJW
g7SMmCr3e3jOuSovbwNdVCUXlRHY6CQb8EuyEYsddvbgMDFTXfkRXq42ejcG/PmuOOsEDcjbh7B7
puoQWMW5UOLirCiNtvb0Aui6OLvVqmHjFiAb/jjb6h2AyWnzhrggM4oTKzPHlsior/e5xNR+p1UE
Nb39bb4gKZpDmMbI8v51STEs7bv+qLKwuA3TR7Zolrpx5LKHxIxfkDcZ2N/M6pFHhqL+h3F9I8O/
GodubfB/2wPK9Q5+NXnZC8N70ShOv3cX4EQcydF3SdeAqrDzAtJpitJHZm3zwvJvFUcJHNAwU3sO
HBeBK4JXtzNE4/00yRqjOUmPevnHObeR1VAuuzhJ959PHJXB3zahdP00l6gamXkk0m1slcrAqz7G
aG2UO+8UNIl3EkeAvTx8W0tv7QKZJa9N771DjOucMTqOMEunofczbxNp7YNtRzFx00DfiWIkdLbD
GVnfiSMM04ZtIiUz0Zn8Hiaqrq57KYQTzsggR2M2K81aRwZehtuYj/BYU6inVpKUk2htMZNbgqnV
5qLj1jsNF0fdKBPyVr2DGHsfQcbJXEk5kh7gNX6NvfdGiv+IyZBKwPZ/dWpjpm901X6/t5vgCVX0
tNKMLI8rr0XP/WIOHoag6jokTKa7/n1ft2oKVQ+qob0UN2FYnsonUiYobNnuThRGluFYfyvvrV1k
0prBCSFaOI1NQLZgfD3gfDfGnfTHBHqREzCIu1i6TXg76Y8Jyx6tVwmFhoWKMvpen4owzJu9qIqj
e/GpDZ4esrFsxOb3jv9qgvtpt2uovbPKkLZL2fiU/SFhi4gDsppcfNlP/4e091iSW2eidZ+IEfRm
Wt62UTtJE4akLdF7z6e/H1CS2NLVf87g7AECyEygereqSQC5cq2H2Mo5XcUISkgH920JGtSI1BZw
pMNL654oBZjhMxJjsKc/jY4VPiO0oO6kHfSYd1pmLLG1FLaUy8i5S8xfwzIYqcbw2uOsJp+ULieT
UVowuZlx8hQBUDu6DpcGKt+wt6o3DjKCAi6PM7cXPjgCxp4XVNeVdloDqXKg8Bdwkl7ASboJUE85
lzapR9GVxlZ4ZG+JkVOaceeMyDctodL8r2EkISrLSqk63/l9Oz3OnvVgttnwXHHgPpWmXm+nOs2/
BKZFSgmAFVdnEyRvIgWlJv7HygK4mlTQr8Vt66+UdjpKsLFEIcumbVx/bVletl1sEracU1W3zcBv
raXjBk/2PT/eGy5f/Xeg56DtkyPMi19vgR1V3E0EYy4CV/7JqzzvxMnVzFeyKxu42C0gBA2a9jdr
TRX0WOnWzlgiITv1keEUMeSNkIkVjZzuVm0EwJJrgdJuRhhDcwjV1Tlokc2Jmru6hPdZ9mRTThnV
trkJqsNvfjqS3700AOQAk7O5l8GqYSAHnYRworZOcz/m6Wvsew7kwymQUyWd0A35ZYtJZd1LRyh6
/8uejflr+nuNpH/m2rK8tF6ZXOH+T65d7Wwaj6tPSL1+mqRzroYZPEmjlUdIaC/q7E7DSsY0Awhq
8p4ow+deQn2gWCvr2ybay27aWd/dSC/272zyo+IfJbzgF9lXuDIdRyOD6M70TploRluDkXIZyx46
weiS2M3hb7vSe6d/2UYr9E8Kok9ououY26rSKsdyjmz6idKTtfRU1aQeyCr3lq09mGZYvrbcN4cq
QHY7Dc0Xbj1auytfgyBXUVAfwPWrxauGhPy9NdhPckZcuum1Ltk0lia3tXbHg8Wk5Poc5qF/lr1s
KD9PgWvv5GiYKv8cNECSebn/Col/9xbbAMwUNRwf9QnhXRy3yXIdueJfH9dSrbPJ20xw4v8xbwn+
OTdSUaFwop0aRsW+ms3gUVFrWOgrL/3I7d0nazS1H4hre5ZJ6tcN4qfUSdpPXp+Q0on78EMYuzwz
rVg5262dnv9ap4P06xwONXw3fIkvmto4x0EpuX+CdmDVIp5ziZCXmK4drIC7PgZ6CRbBrt/iRPG2
KWxdK4eLchKmWbKFd6y7dKIhWfe+WWwyRFO1bVK7ynGxywnLUIZJW14a9mFOPLTa/ljSKuf3n7DM
N2LSEW2WPfiWRSFUiriDAyv5Xg5TtczuvCy9A2CblOsuR80iCFHbCo0Wnq8RBS7NiMYVpFoDifM/
mgK9XvReLbi9V9IVDxo81rJbBhkqsBXXau+MflXYW2OIQbl5TbeLtEQTJQfhk2w6EwIJtO4f5Sio
IMBZIgYRNhAROfOvCHZN4B815L21Km82pB2Day1Jkqo2ZdvuF+NWGqHODK+TJERKRZA0/u+YZc4S
0wjaJemIYyM4qGD1YBAqjRe4QhJfK1/6BiW6X4NfnkqplF1OdRTFMOK5ZwTFNobKYS0fg8tTsZhg
xg2FY7HdnqPCYU4+F+nisSqbZanFsUxbllqCCwSbuK/Ncp7r7fxErf+4csm4n+YEvRg9cwJyrZQU
pY7fVesGrpKw0z+MwgkxhrvuNJDZMnZUbOscNULvtjD6irRKdHZrPbqX3qjkXyTPoDGXQ4fM/J0Z
jEJISH2qp21PfUwDkg7IgpA7dwtj43d2eMwRurhkDixcnInKZCO7EItPzcotQHZShlrv2ikfm1Vl
qD9Db/5lquwNkeBgmDiryCG37FQzjYDwEqX44FJtfOe3hvY8kfRcG4ljHkFNac9h7biw3Qc+itMl
VGGqOaxtkX21kHw9Wkb1rZpVl+OqsIFpDACBdfVxFnlY2ZiBZh6jtv0mR53I2crYiNKdf8aKNZfp
sifX1QqlPsLSlZ7HZKioX2c/pfF7uDdrADPS1mtUa7ae7+3nqlDuSup0t1PbozY3BuV6bDLtNMsm
bQA4FUJOcCUN71zCX8D1cQqy/mdPhryLNpLoY16o9QH0Tn3SVYglf6sNSslBOSyi4kxaJDxLUytV
CZuM1Jmt5oKC/5c+oQyubSrnlFEHeoxk4bsZo1aeLdsJzrcFpGdZZc6hu978/jGmviFRPgfp2orK
76RSyycyUNWToqSfyfX3F1OMNNUaD0AmkbISEWWlV09F1G2gPp8fZLxWzQgRj5RISadi2c2j3nJ1
L6bLSb6fagCO0Pq+fYCbZtcst6jtN8pyPXBVsrITrzjLYFAE81GfqBSSn49ChHqcXNKSEFc7vfHW
NbVxdRTgsXLoBJAqzy1VOXJYeU6zUs3EueaBor79nNP3mnFVMnjG/coz3pY5bGLjB11H7S+E0zJy
0q8ZGJz7QjSkMLX7UM+s7SjUSxebdGRmgU5CgsqPHMpGhoRm9DSCTjwtJtmjZnS0uZxZ1iF36J78
XHlnukXq1Jr7owfWVfwIshkdEwb1PNwPvtKeLc6eJWwDenvWx/pgD8F0cLW2hZ4WU6rbBlUrciy7
0nqbI6fbDUlEoLhVsw1n8M9dW/xjQqFS85lEykHrOELIJu0DH9SVGDeqot+MlLv8dC+Bf9lmMaOz
O+/nZOk2jVTfa+Dy/17aSj03Q9vzj2VLSl8OxgR/I7wg6SZBceaj1nkDb1oTkU47KD5q7gukyM4r
RGf1tYmRDHTGNP+Y+1O5dQPKyzliQ/RcqyunULWNJ5D5SEHnZ0sgN2VP2maA6MCKhUc2xe+eHEKT
htuzUmh5BvHiLYajyp75Ai9196CFWf+ga5a/GQYUbxabrVbBtSn9vTQNFF3CMisoXY3JHY/SKJsY
Yoi9DaBD8Fx3D0tjP8WtXzyAznQ4KloUcRZN7QG45wOr2FavmQWajRLTTQy95qEkW/3aNfyGmthC
clgoMVP/S3W137VnUwyHFgQrFcL+RXptN/wyTN50J6eCgL3Par16kD7XLPedaacfpC9S2hUInPRZ
8zTvZUB+GIYXz1aeI5jyHgBsNufCB5EqRhnUBrde56WIEGh9c5SO0QrqB692uwNMWuxHRPDi6ELl
qGpmh+AFYTIWHFuw6wKAKUusXB0RuSoJw9vsmy+sgWMohrZVgsDfeUMID0EaFPeyUS2koeYWAV05
RND4p6MpG6hpVDXYLcG58CI5MWzCpIR67vcqyagV90Goe9uhKxEI+u2QM6yBW7tYcSBjMpWdDdP2
kc+xj7mGaowgp1SF1B6yXGgFS1rLZby4ES6E8FKOp7atDo1J8XKYzPuC/D8sT0H/4Bs63zfRM5Jr
jAbgPTnln5bYLwZx68M/kAwQjr5sayoYAJNyW7z1lZQ6/diDJxAC2uPgtc7DJBqqclEBrrkdS7XI
eQgzy3mwNN/Zt2PirBabqSnahQqnszTJqTIWGptVm+shGEVWk04tCKLbxyy25WO8norjHm6asxc6
/ZHCbIrT03J+s9lybzKz4z5SDF3YqCjbNx/HXmmeEtPZB6o+gzXpg3MKwnQdyaHpJNu0C5qD9EbV
+CX2RaoedM5LxbdXRsGtAvE9B0JEK1i6arR8By1HtJfDOa5AUWqhd5VDrQbxqeRvuRF2d7yp0tsk
9FlgHoapYSujSsNSVnUNnl8OcwfCTh3BbbPia2uXBUoL0AEdm9LJ9zx0jSeSDTzJIRL4L7Kh34YQ
/yscgePaQer7/q9YE54AtFiIzVNU3tk+bije9TatOhvnXjSyJ5sIKaqzU4V+BQc6HgW41ao3khbC
TYZJ3XwwvDZ+G5LWi5/LvGvfSrX7rnXRznWq6rEcVP2ZsnTgkXXDTjEKjecRtMcmsAZ/L72RyXkf
1RIDAAbBE8rf58QHJpWI4Jo7xAdKwE/SKefH1bfU5TQkLWEZfwpqBYZrEa2UEPvPEMurlqVuUv7U
PsiG4ivVCj8MVl9+oJhz5i5Jhexy9pN07aYcV3PThBj1d3zbF3sjtKw73dG/+xmCZOOgpfdDwZOS
7STs+KAR7zvRSMeY5/YxGLOX1q5+mcSEPHfLa23H61t8ZwenOJyvnaQoFeTzsrc07T9sU2b93+KW
aXHM979Q2nFjpkECVtqHcWcyqRgWNad6E+owBtHIXl+SJ1nJ8V9usKDRIYz8i7TfVpBT/opbbO9i
Srg6dvw9fNfUSmeTwQe/+6Rliuz9/dPkJndDI9u61f8MlCsua8s4I1SsbcVTBaZuNALWgwurNN/a
pNxZgltajqE2iQAPA2hcbMNooGH0biwmdtIo5yxN7TrxqSwH5RHgoPXUN/k3pbCGixxx5arvOJtZ
m57vzRPCIYcoKcZL3rkaKjlUakx2rKNvmuv30iabPrcguXT1YiuHpTKD3a36+cidLd//rg5fQUNH
VKhpHVqBRb4zvam7JknjUacSBSdFML+yKBfXAITCuQ7AoAfhvexZOm+bQutgR/7TgcoYt8e+9Sbt
9pzF0FCIEC390QwkkuQaWeGGkEOMOo85xUZBltrQ28Iytp5IGPjfUoRJzlmbFmdnjB8j08r28W+T
tFd2HZarv7sjFe1Y+UXfZkv/u6Dfq0nb/16y9L1fq7dlsAfk5G61wcuvTRr1EC1QaVBSY7KK7D78
ngPzpIjoB/8yHw24sd5mrWg3vuam90UBkyDkfvphsivt3maPtrH7rlxTuu+RfGjnS2gCz97VIaVE
TuOMm3dG2ZWNEQBQ71vDB64FZhtstz5fFvcExX236nx+Tegmf1kcEfSwKLGhealmxQfetjyOoSOV
IyolzHNTzJ/kSDZDaYovzVBv9WYqPkibGkEEU88uf9yYfESzSdVGW+kzhQn6E30/K0a3XmxZ1rqr
qQesviw0Jl99De3y26qUg50ok4tXcg1pyz24Zf10jHfSxuYoWld61B7gGbkvygmJD2SWPvSePV7h
zbzGYkSZfPVhgoV/B2navJFD2XCH/x2gfMztJGFpY3n3PhlvOUmaWqqt9zAb9OsaYmjqhMcJJJmP
NONY6vcp6HiznKO7VoykXQ9t88ze4SRHrjqboBT1qdo7SG6tpPHWNKp+7+tIhRkdTHPSFg6qcWdO
8arJ6nhre0p1F5UW2VmoeQ+poxl3/H+7AJ4d7aW3SaCovRn+N5XaOoMMhWLu3jzlZlR8CSsKV11Y
qSA7UpRtMlfOxYSh5OQ1qrl3uBR56KmH3EDBor5ZRfSVDFf9w4n3KGoEO54z9d6heu6h83R7XVQB
NrvrvFXB3vzStd5Jem0lgfE+nfiKozVqH1SwkMcUiZuNodf2hbL571AqhBRQaEh6C9PSLDYbjvZD
oXbUmxMh7WiqlT1c1r+mUbv5/7Lcvz5V2sRPyLlL3wYg5WuRvmxF04nMq2woNtrEAH4vi0lGBPqk
7Tpd5R9UxEqbnC+HFIJ+AO9uHeVoWZcqmRwukH1BudSpA1YuZJaz56pPKRZ1PkNl7903ZNimJq8O
ha5Gd/nQUv1rGfYjt0EoT3k+5ErokK6QxbA+j1b3NCR8g5WxWVsDOU5O+ecbv+o7qlXZnbxM39aV
SamMYFbVDYtG9kQjQ2bBztqJW+tozn7Mejnd80SD5noM+68Uq5wqyirfAsiN9tSX94cq8mMka9Sv
Ft+xQ+460O8UTvE6UoC099x52sphM7b9FqGmfC+H/jzEG9Uy4qMcerogv0Lo4jzxqHwNYLKi3Ajq
rUpVlSv6z+Cac+jXKtXVX0Yt/zmsxX2rHHqJ50NF1v/0ymH2UJrbKVC/9/Pswfxqq6gOpSZY3zZP
QEcPnGBsDcUS/mc2mdKrVzmSTRZmgshC/x4PRp5tR+eo21z0c21gUA6jGree2KxTGFMNJIEoNJMO
U8/Nm5c/NZMSJRGd1pa+LfUB7tnfbq+yjHIjV7wtS2Xtasp9ZdsiFbPu0744WUmGTiBysZsZ/PlX
1YKEQfc+K/NgbWctjE5d7eZPRmJ8RcQz25dBAE6nC4qrbFx/bC+Dey8HU1NV3WZxGkqgra0aiaWx
q4YDhIavfl5RTOjV+srTHeWuFYIhZAOC+zyFbcnSjHf2ssoDczW4kE9Gbce9AWFyFgy0/XHuUbok
fRF/6nQ4Km3L/dIOAS+6pIQnvqcuoxvaHs6IwvsCTdAXrezrJ9OYkhNbJW0LxfPwJWF7nBreF5Ob
OjK1pQoWVtc+mLP7Xc7jHMDrm7KTx5GKR/IRncl7N7JulGTq+GRqtvaZilK0O4GIHOXRUTYZR6HQ
KXlNidOkbKKKsk+1rRAIzx0XpuFydq6lZ2/kIdSNhVxbHqw1v1XvmyRW74vG/1RHgXaUI9lIZ5z4
q4HauOtiN3TdvHSlMVdIVaqN92rPxny1/Wha9SqigjMkc1tPH929HGaK9dLrxRo1VjQxBG2NqcUh
vzU9vMheModZs5LdIHCTZrW4VLfl0FJrIMOZ8i7wZxfZv5XZ2h5sjvN4iUUTcAuTb2pj+OgUdreX
DtS3fKRPouLNNnMqDss6bPi3HkAPyW4oaHdiIWohXjiXWyOYfG7jW1BHyk1D6wtCLIGZlqjoBj43
jeNn6KAxCi+1wlUxeq6zfmiFdk8DXJ63emwc2kzXX9Te/+mF+i4+TQPKcOwT3BW1dMHX2Un2dWya
P2DYPzZxxyUfJA0cH/2j3TjFg7zIT/VqXqlBHp7lMNDCcFupUJO5ifPSjDP6SMn82fbdcpe2I5eP
nlN/FPai0qfPlMxCy8pXmPTOugIhdSrUMfpouglkxl7z3E2wQGZR/12a3WwI96UxrqzsYHNGO8Hc
DVOz6Jl/DidlHIR8Ie5b9xYeArdCOhzy3N9z/lrnFq0hL5CvljUDz3l0qIPY17kzXJSgGBC8R8rK
GrT7Di1zEzFfbNKbqONwkU1R58/KGDj7pIlt/yptUIOAodHLeiVnADKJuJ4Wq1b5nBw08j8l4q9o
fVOTVKbDLvldzMU/oDOvpNeK4k9Fo3aHudV0qhrEjChsyQSVdkSV3u9AWQUGpY99sdovHGOTBGrL
ng1NySakbkli7JU6sXclfGawXeuaugmC9kdZcpWvpBU6gdS9UFnxS+yd/1dk37vhp0MKwN9sgiHj
L4ebOxS/LsvIaKkSfxOO/3P9fy2z2G7y8b9n5BbMKvzt8tNE4qeJhDy0jF5+VivUPwRmbqw0pak2
3DEUDyiM5Q+O6IEvoIDJvpcW2cwhKnL1YDvvQr20nTgPHW5Tfq8wVlPGY8zvtnKmXNp01f5u4i5L
msysD1G8sEyukaMw3s2xFXgrjffqtXSHrSaHcl5WpgXpTNXcqQFl45T59d0lAhG6/GTy06n3dXjg
z/1+cXht158bLh1vP4apChEwZYOQs/OYce3UeVyU6lblPqaNZ17BvZykTxWmYnAg6jAmdkdiKB1t
2Q3bWvO8jR6zD19zgvNXDX6hBu3cYvhHvbch77nIVXgqdI+o2Sx+sH/tEVaXq+MmBzfqrLvWKlLe
rxkpUK1RgejAbHAXz6Z1J3tuUBvHoG2fbnFySjCk/+V+Ph8y/jO4+GaGw5/EoW2MaGWLVWXcspTA
hU5OWZxuH6nBlRFRlbUZRLZx6LuAEryyPMghWucIAVuUIsmhm0H1UXdPCAa4Z/QlnFvz11A6pK33
4mhXTmEM8yDYPyMe0hX6NvUjGnP1YxST8zJLnYqvYar5NdNQZ/LeJoN5C7abdICtQw5lnJzbxuw9
TC6Yb3P/Wq9pwnZfNtRia6ien82i/9l4nXMe2DRQAg/TEsVUvxxCsrxCCAE6TituinoHdzmcE9AM
VloVbOQK77pyWRktPT4MIvyhIY00q4hHIb6JJGaZoQnfxt6Fkmku2QYLtfRyyNTNbUwVqnu5RU1e
AIOFHX5957HkpELMh/Wc4zd1gmzDU/YrZu0r55mqQvZXNFZSKsgwk/WD0EfXTslYRpeIOlfY541T
nKW7gDvOQ+xQVjWXlXUiZ2sfAnP4oBgDVdawIq+MuW93HKCmzwm3CNSfTh/1AE4EviHtrk77mz23
6/lmHzL9nV3Gz8BJbvFm2ilXVBWhZBmhTxqq6q4W6rppwvG4LafoNAvt3cFBWkBDQG/XCLFdg4PL
gb+ocCO9AdSsF99OeEGJuVU+2Q+qEh06EYvGgXtyA/8VCtP5sbF7Y9XUsPbABbeCsdv4Ymgd8hhB
H0FnblLiqjf6Ko295K6PyvQJxaX7CjbxT8Cs8p0dNAoEa175yaOSmfujkmI/NNpJ+KOamF0p0ayv
UFcjIFQhAjS49c0U2CEERWTy66tWK9ylZcCzZbCMkQ45lE3pUMfuByjyBKHgfFkCZU8RlM7F8G1Z
XprlIottCKPPnfMpHYt5VxtNoO2q2aZoUeG4tkGItFrzHG3YRgmXFSfVZewMnuKZF6c7LpCy1f9v
Fliq+GR4xua2iFzvFmQm/ZumGPUhNuLobmnsAhT1MK0XC/RI0R08lmglzJH1zJVkcJS2JUT2mtKd
176mKZvFoU0u07g1DfZWn1F3KD7sZpTdogbZAXvTxkjN9z+F4XAV15XdF7dOhlPgT/3JU52fjbTJ
oXQsw3chcaWkq3fj38sos2+ufWS11tK7TP6faznig5W2DA9oNh+h9pj30eiEq1pQaLUw+0MF4Jab
UvGMcx56UG9Jqq0E0qhrQn5nPVkRl71+PamoXDJHLfhHmWb9LEOgH4hgVkKAKQhK6zCmjsPusVY+
DYN2pHIONm41HEl+Ce5yYa/m6ruRwNQRxaF+V7bmqQm73aD0p7ixiq9h5ja8JQ3lJYrNajM2yvBg
q1a0d+DWOLtIT6y7dCqRttMhv2/bL1njxC9GqTgPBYXEOXRvLz75mOciOEmXbKB+ANKsNugGEs2+
4rFpzBWau98qtIKfE0Pn/WkoazmyEDN6dkb+yNyk20zstTeOsbKVKHkKwq5/SsYs3riZ3+7TzO6f
1KKIrzwBX6VTNmPgf3bZLV7kCDoOZ9+Y1G7GKtdCaxZzxWKeE/5cbG7Sbs9F8HXqWhJ+c8EeRpD4
9DBkgzkRQ5hPtk6r76sUNqAoUgZewr+UeKQwjpY2EDtb4EsXR9WUX5B5caBY5hZAyUKyTGPyIJFW
oAzvqzZLHiQIS/gaMZK+II7vGzVVV1PLrsOx2pJ0YaKuwOqXH5zCLD6wl6ZYIp/zvRxKh1FQJxzH
zp00NVZfX/TWeb7Fi0mBIuRSAw496dTH6Xow26+xF3RnGUImw71vZ3u9TNDUdq3ykLw0mrlKHDbB
SRn1FlTBqX/0MuU+rgOFwxLAzzsky/q7bGjI/6spRSs+VJ57w6FmAY2ieu/7msEv0W/WlRWSIhMv
01RP4DaOkf0RI9lIZyEilrD/s23qUeEbG4p7E2Vb2C7shJypXehGtlOcuedxDKt7NEqqNSqt2bf/
e0TGGuOfa3RahSaJUQSHKknbp2ZSPvr8jJdCjOq8Cw/zMGprRTGbJ6MY26ck/aibafJBWiw0RlAy
tIad9EWT59yZIzxJQdM+prEOrLky7zibosyd9f3XgVd2aCnxx9bxjF3jGdGxSFT7ruNhYA+uf655
zdWU69IdZ0/ZuiUASFTfXegwZ8SW5lZ/maBeug313tZfut533g0Xrwz+19ycu78DnLfZrLcX2Xgq
zAe8dAuoHH/ZZE/tYLzgKtgnC5ILgOeUIaurwiy5uRk7gSaNO+eQ2cZ8mkvYsSUpe4cCEu8k57nX
ZuUw9R1Q/VyPPqmVsYb0M/wKcBI4WOS+6E6MRGIJBifpIXY1ojtrUPS7BAYZipv4M7lkQbm9Oe24
dY52oL6FlDSQ6vFfi4ZHhGfP3b5HwGZTeLPxXIVmcyb90a/kUIcc/CFqEkR6aqVbG8abppfdk/TV
ECwkShXeyZFWTuXavZsjHuUPcOC45ylRkjUAAORFJnu69tVsrJFbCr86hrNjp2S99W0Jq4gOQ5Y9
KeFrKQTBRICcmQhhknqE0UnOZGsdfZ0ra5dPjvU2DEO575NtGED9PYMYrv+LKnQOp1ZTXu1++Fpb
dXIvR6r+2nSt+gKkrnskuXZN0wLl784nk6mnwVoO9XzI9kCB7S04vY8Z9fHHqrbzGZS9Mh9KUNd6
ytWQKhorHOGc+t0bM5gyOAwMO+mQjVam9i3OgfDjDGnYepmfNiRRkD/qGhgg/HDn5KhojW7Hybie
kjuvU3WemKn2AabmYZ2UjcsvfQ5WjVOb0HEZ47p0g+Jsd1Xl3rqZXxZnzbW4gnZKGBmVb50BOzcX
bgVSQyMw8Im3VGEMyOJ07fCk+0IzPDPjb6nvr7l67H5kcf9gQkb1aZ74gzGNqnxovaQ89IPNHaGW
6XdGXKmbUCNhD2f3Fzlpco8lLETfHWvIVqGa1y95j9B67fj9qg5QACc/2MMoyt9cM5n1oU3s7pk7
CaE1BrZdeusiDEjymN+k0ykC74lfjHTJBrnzV/S7vascGXbjrg13AHEmloa6+J9rSWelzO6fa0UI
npiG5l1NMVmuFevPQZqZG3nt1ltdirpR1P68r3s37kfFXWcdjEON2Fu3OtwfM3wwB7girOdUi51d
1efJthV77T6uob5VeAL3YqiOxnzHrTV5X0aKVupPY/IoJ8rFHKs8ouAx8M7Dj0BQRbVW5p3lWqox
/vuTgpcyiHj1GIF/awK9tYCOhkm06/qmW0mP11c/3XJ4i1GzRjuC8zguk+OSk0UAf9BKmwweozUY
t7Nuo20GjJVcYMrzVZh8QXuuhtoUIctE9xadRYBrFS0+zVDkqa72yVJDYMZt5++GoJg+GzPcU7/M
XQXTrjSrzj/Nf0TLRXJxp/dHtDSHcfyfV8BtPKpuf+DkZO0T2OifzSn41tv19A2SkA8KBESvph5b
FFdZKpWbNcefbp5XMgKaxd3Qe1Rz+mEJoL17M2JtXBtk4K/sJmFeVZW2uMpxB258ELxQ3vCNrTWy
XYX5Iw/KO3Rl3E+DXqN2VHGr7XCfuq/h2Tk5Tadc+t7Tt3MxNM8Qmw/wyjXjt6I2xIPH/MHF0B7W
4VWXe/NzD7AFfhIVjJf4rVk1cI9/2NFQu7ZmqT4HLlywg2X9jI8QilriF7uI70W87xAv15e/0D/j
l88NWOevePnz/Bn/j/Xlz1+Ln9+Ziu1IAuXZ8KzvodEN3zpYoOckRR/GXVFJF0H4b+UHrgz0b+in
/zfGpnOC5LZnw2lZB9iD4p3v+tNn+NqgYquVN0eH87gSdsSLp88w8qzN3/acQrubXcTPrtkfuD1p
VxmCK+fGTOp6lWaKfa4Gw0HAo9c30iMb6ViGslc3BlP+chdxd+rCcTws9kkbLG7KQvUJWWd4mbJE
/1T2zYtLVvUHfLuZ4sA31s3DYUSjZj1Cw7JLS6+G2o8GPa36IoeyJxtlIF0emG0DEwqvJIUSrXJu
r7JJSq+9RqKRQ98arTUUL+1msdVmxz22HAfKHO8MM5hXcp6cIh1TCassNZ019P6O+qmfDaTe6uCl
cK3o0g+OdrNPMRQnY2ojp6miSMLZwLzrB+hfkjQ7VU6HinoKmmvv5Qh3w92uXLjopW7OoRR5NgT/
XT4/jRHHG6/guOVMT6iDzE8u2gWUlPaILwobZTcTwq5sOCKbMj9bf6C4bXpqRw8KXGAZMB97dbUO
RpeKglS/k147EnVWoMS2mhHOTx1EXOI0zGayXRuq4X2Mw+lNg5fwR5o8ODAZBivbBh8xizpBaPW3
Xcq+RS+AHfRq91mnwm3YozwX3kEBJY6YxoCUL0xc40F1QpABGsRualWe5GjkauRe9qr7pq/GW1/h
Hbux9JTf2QgQiBp+qoaygNLzisrEa52XY7Gv+4ktM4R6a5KT49WibCuHCwqmH6P/6jfFeiwnE77b
UtkGahadEm2YPzRWDOUsxHKHUbW8rduGzc4dUYzVlGB8bRNB+Njm4VGPu/F1cmNtxQEwR4cB71wl
vFEQwDOzaESlpOKN8btBBPLnkPNRfFK8Cj56uIDuKIPqXxqnW7MXIWsSazw2kgBNHDGkzh7Suz7f
xKPB/5LhCHbNAiwxV/Bbu2z0j6UiNMSbxLsn4VafTdAlaEMpPfWSYbhj8XZVtVRH5K6rP8qGzf29
oWpQGQZwl93s0A6YSvnQgNx+LFIKUyJ9hnb71xQzqgbuDcOPi2mGpPOgGlxoL8uQJ0XYhjfjbWoD
MeU6nbt8o/kIIdeAca7JrBtvUPFXgdq+FZYe3LmQea6kWU10FDRM+6MGqyX5fneHBDu4qYQLxY2i
C7iymh/rpPaUTRfXnJGK3NzNvZbdu0mQ35oMqROEoaHAtoGi3BUgK/eqgQ6b1XTTfRb0NtU3mvMZ
iuZdaQbF92JoPxa1Nr6ajjpsFT1uLii8DZeiLarNoHftc19l/oYUeXRotGh+5X4BGE1QU3wxaNNr
6HafFbAmlAkyUgOL/U02PJl5az6rYKf4551fc5R5HsLZ+yCDKvGVoeZBWzkRTMt63u0VdUx2lQl/
H7Uv44vRexeF9+4X24UH0xgB50QRqpOUZMJLNw7tl2qihK5wUvdxhFnsPGjgACaQ2l8qLt8Mzynf
YN5PD4ETRPumtdpPImUkA1DphQN3yvtT3ev6kx5Vrx33rvuAu4BDLYhfW0/TngXiaJfUTnRC9Jci
SMis1oh96V9H5UelK9N/AEp5+lEv/iH0nOhglJFxcBtffWwDuL0hHpv/Az8EgZbyrQ7cFNxNoz8E
DrLVTe8gOQvUIS+a+OwJBmnZ+NOsXsD+ZLtJQCsW263nQjLttnyhbh7r/yPsvJrjRrI2/Ve+mOtF
LFzCbOzsRXnHqqIVyRuE1GLDe49fvw+yekRJM9HTF2jkyUyUWAbIPOc188BA4y22DZOg/eM6vDcW
RqjYq5VFNhz8ySa1+PupbMuDbprDQYVG8u+D1EZRKTv7/XAQUclVADAGYISQSlABmRmh1p39KhT3
RTV018j9GpkGtupJGmQnf/QeZJ/tNuI+KDp1V2VgUnsoBdEyFoG57nJLo4Y1t31UZpfcmnNk3xju
mmg8Fs42LVH5Gwtd200VJWnI7DbrYI2KTz2B/8bAsmuvdR0C+1f7s2wheNteC8shw5zF+lrG5GHW
U8CrQDtjZMKlZKzx9NdUU5rDbYR41VP/QIZiQku0g7uVg7XAO2bGP5a6fU/1ProkqovJTODcp0Zp
32epaA54aocL2fTtQb/gpkgKr3Omr7XWHwYdpIvixtOuUUxzw6JDfQOAiPypsq8H5Z7MU3c/2GV8
cITuLnzP/9Ms4nnJN3tYi0erZG3SUDdbDCgoP+txlKxqr6x5/QQjAFCCd3bNgsW2oayraeUc20Ct
qdjm3cWb7QqQiB0f2xaU4Ggq6avvY9ts2wjVWRbqAvC87wuvjr/h4ucvutTE2KNHUi12ah0ziAho
ht2lT8jF4oXVRvZ9S+JvPQ7AD6GNa5umrGFjADzYWZluHDsWvXu/42101PkeoVrNzpz6+A76N7ci
a4gvWC3yWGQXcD/OZialX0yP2JuppEcwZBtsR6C9Mmiv+CfEMA75UdsI2TaBXX431XFfZLMIvydg
DLcTFgdpMC6sTrOfJwt73LCt2FT7FQxpPV65tV+9gkDCGcLIER827Oq1SBbshfzXUbXyE1IiyVKO
Smw430biYDsyT0LyZeUkGbKoet2dRe1V/KatCivUUnlxAhdSpEt2Ite7R+ErS3U8BeLcJUWIZ82Q
HXQslP4wiuy7UEX0pmrAF8PIwVdWs6i7JskEUNZC6iL1q7O069ER7bctpyyMhdrX3cWZaWSSSSsZ
t2AxO+TwuwdnpuPKUB/7qLMknX5wnaR4nOAuHjCZ7hZlFXe7AUzcBnsk9RI3YYh+hXaWLZCyAFPm
A8qFzTZGn5gnpG9G69Lo9YVSpNYDciz6Yhws771rywsuEI6/4FFrzYK2vOpdmMUwR8os3GRGzpOy
N2IFcFSCp6se2RAzGvuONJUxrXwIV6wT29OtWXaevmkEgkwOZWk+hijaOLGmqgc1rvHZQmZ0kehe
eScP6Vy8qXjnh1swznao15gn2ammJuoj5MjWpcDMI3FAhTSmH50TI91YCtL3Izgwfsa5eY0617gG
eVeeIRii6vqvUD2fNShMesNoHz/jQ6yYS6vuio0Wxj460Rh27m6X444IdmcUt0vJC2M52p7qqv9T
qye09Ycg/0jPde80H0os2oXplOOjU00uf6nZH9jZuqu+yb+xArBw0aCE3KlZQCUMip1sfnbcmhSv
YrfO7n6LD2arriJ0tVdy2Ochz0lhmNlVRkwnLZzVMGrtUjfdbD14B1X3uwd5CBzeWk/v1L1solSu
ofiLEs9Qdw8K38IHZC6zre84uMvPs2QMNU3Y61rkHuS4voH4Ek/e5jZhHpbrQbapJ29cyVl9ZXYP
VaW+YEman2RocPCa7eroLCeB3ctxGwl2BRWKs9aTiBs1nCuNqicZiyw/d0/9TfFTf2Nahn8graw9
aBPyrnLEYNffyG6pj7XqVPtK1P3Ga/AKVvNoX+eFMDB50b1z2cD3b11xQpUECVe8BFbCnEWqsCZc
IQNb7clbOq8WD5ewsM2XINSiUw8GbVl4lvNqBDW3QrWK2GXn4kV42J+kTrBschDzmubE+zo1tBP4
tHAbRVF/yZumWKM2qj6QrbeWZl1HL2UZaujLpOjSW+O7giHEH3UX7YvYMHi2OeM29CYPXgmHNuDm
7Gajzu6GbLzlIayfjG+eSJxlM7nTsYw7+zlMrHVQTMTRX9lqE7qpIjOGt0wnK90h6+qRicCF3KAE
Mk8fc2BhQTEUl7aYqnsv6L/K6YWjW6tUIMuuU72Ow/SOZLOxd12g5m0xdGfDtrN1gNvukyg1AYU1
C7/WFu7RcstT9fuw660/ETl4Flacv4V5Xi7VWtMfsmH0N/KKPVuP2xVtdFvPStpjPjVY+VM5DAJo
vxZ+FUF3p8c6myiumIGq+K5R8Rr/mL1nDD1w3qzQ4PPoLeNkpIH5GPTAMPrEfusNoCwK6gN7ExXp
R9VP2EUiUDAVaoahV3ZD0fmZ2R65c7RLiaID1doux+yb55QhBlSes6y0St/5Ls2+SxBL6ntck8nX
gKFuzG2oYBEue4eYHVoAJHspe40SUrsNtRBvP3FUXN1ZoVnsf0uCNQ9/7VvZag2mXal6EmGdXEbF
zGaq2vA0I8yKXN9XtTU+s9cvDr4eBWsJLPs1Hs5xCUT7NV6wXvhPcTleGYqKimQqdmoS+ZvU1QIs
6I3oOegMZdvG6B/YXhQ/97pSHCwd80vZm2uJwr5j5Ik097qujpv6kNxN2lzEaepvEu5hKl1y6Htk
Cj7RHzJGvZNy/A/0hzKYyUHGJEBEdtSCukANONQ2EDp2cWi7cyaDMrIS6W+lw5291i0sT4q3Bsfr
l2oW0CcJiMLZPDT5EPGmzUE1ykyBObbmWZ7p8xmC/pdBmZKDDH3G88xqtv2PWbKDgvhfU71G/DRL
D6bv1VSbO13TokubxvYqh+6zEgUq6zImDz7Uhp1euLhaQeK51FXXssCF+wfPy1x2U9zxF/6YgjvY
1i1b53gbJ6/leZAmm5m48lNQUT1rZU/gHVpRh8qqM/NqVyF0u0jcOsBwc36FmFeQ15bXuc2eX8Es
OnuVehp5J6N1761Jg2mnDdV31/go8mj4JorMWPI2pBdKy+IQYBC20bHbvQRaLPBIq+21krrsLLUu
e7HUDnZOqbe7YW5mokJ6OXaqg+xFzKEDyhT0p1ENsxfRpu9u1FtnON3ZixmxledXdWgCvjZqwqvW
k1q8geFD3igwo3OkuOkjzKGLjAsnz0FoQBqecFR6s/tiNbpW9oLtu3ks+vCv6V6KxFiIivrZsJL/
ON0H1PJmTfltOiLs5tG3XX1ppwZoDCP0lrFLtic2RvYCTht9qdtXF1Gj56aqlaufUEhPnehLawTO
gRRPg6dNEX8Z2LVuVLsGLcVnsnAVq97qo4fDnFEF56HBnX1AH3pXj1gkKf7YrZqgEC9TaP1ZJLhT
lMk91GSW2DMJA77GIrLys2OYw0k67Uo/3jnE9x07DvEvi94foarEs7BPIw8Ia9Xuq6R8iFCnVrdw
ApqfmnjHtHusoh7KVs3PQVzBMPTcdGWYJgqI8yFN2/cEuZT92JUYB45NlF40FMeXkW23G9mU49S5
Ix11ioiVkd0uUA3VyjUSUHidMT4NHlmEyKhfcSAsqZCPYgUaaU4oILiNJndyN/BQexFNsohF3Lya
hqUevMFRlnKW7+vtMhXYRMte9XVE3u+VREt4ShOc1OB4N6zeo3Q11l5xqEPVWpHWDDZdwhMcjYHO
gsfIDsw2b6c5Qt01gNwT+CGyJB3V/zio070xy+SsWHs7i6aveL6jUbYk+xg9O00MMguv1I+0Bqnn
Wd8jYAikje3p0ciwoR0G0z+aAj4bUhHhWrHh3Isqx69oIt1MNR19RPGt5y5MadBH2hLbhO3gFfYe
7rZ1rkO3XLljor9WurjIFzLDYBfDhcQajgdpoU5ADXIvusgzqy6/K0pgUwj8JV5WjYuBPe7iKanP
3aCw4exU0Z06q+5P8qzNor/O7F4oRzUEKs6Az/BvQ3FH72+9bTfrqlgFicmYslncBunOxcrqVjbr
+YDuSj16lZ3FDBfJw8WYOMmTLH7ZivmVpVJ2J7vwD8hWOv4WW9nJEiS5XasMXeWQDpSTg1j3r5jY
iRVGTUCbQtjsMubNZ+Td14qqUy7GpfAWLz293nVUbxdyxOeEJERayrWHEpTmvy4SpvxTnBCRn/ll
ZFzOijvHXLkxduSy46er84LmJYzU4p6tRPtcZ85dOHYgQeaWo6XPihq6Z9my6/y7l86aHGPaPds4
uuM1WUwnMTcL8MyL0nR6oBPMVBGtWeq+2x3aeuqe4y4Ylyk+eXs5l4w31pKROe3k3EHlhj32gbm9
/Rs0FEa8DtcEOdehyLVpDTXZyN4+9gTQx9lfr8SCs0otLBS7vnjxrGg3qbr9bpmKtUoAP0AeCoon
+IPXWxxVjlXMfv6kDlnz4Jj6VxmX1wnHGnVOt5muVgb3umsm531oTY27bVNdgjB2z5YuLNIQGhqC
TTqs6gFbydIJ+isszP6qzPT8isfkpLpAzn7EhS6CFYVLwQqNEbLDFxpmFRkKLHPIL1TFRdh1vGSY
lRxlLDXjaMEdU6zKfRMB/tZYxa9LVx/3MYXNpz6f7puqxyeoIRc42nX3ZNmQEXEIOPVz6xYKUDOp
0JyVrQi+Gl7mSX+UzdGLsrWfBOPGi8EgOm1rbTLJ3FEDr10U8ynm8Ruz6oJ5CUOsndk9GrjeYtVE
ASCcGYerTfE2dadDVtjKW8MtVaSsyNla7xAZ5dsFIvKtSd0dJmr5Mw+J+ohC7OywSxyNoD9GXG9U
7VH0WR6sxmtQltoxZJl9NODJOC0Zcp2b9kL0Q/WQKZm7C8Zo2A5RMj6l+vAHqX/rj8jiPoJewpe8
MJONA/LiQDI9vCKBi5yMFVt/ONmDpQ7tt0bH4tf2rOTsaoAC6hrUq2Kn5hFthHrhse7hNkdTHry4
N49zYga4/xz86dSVUaMt0w31YTQf5/5GaPHSnbeaLO+XGBJ4J/LXprPqbTVchYpir9q0sc84eLfs
eSJ+LUFR7jrDsMHX0OGLGsBoJwZIitysdzJIRcu5dYsggGziWt1iQKlr1WronaiGNT3gnSu2s7EU
Fl5jk3I3Hj4wd6mwaYimB99lw4nIylm25ASqh+pqmLeqqlK0KQvbdlkmdXWVQzyeYfsp16yFgRrw
g5gPvo74hp/F7l42jc5PzoG6g/F8hXJPWr96Eagv+AuI8w8q/+S3wI9j7JLC/FGFu7JWUywGClRZ
9rY3BXt2S/45cUP8kMi9PAZ+qSz44TfvXZn8dUWdGsi/rlijm7V1p0xdYxWq70wtRtOiqrxXhJg/
KsuorgFMAuwe3RcZHg2V9Eo6uVtnHlXYxlboofbEbnvC9F0XfNbEO/RxVwNY7gPOVPVrlq7k/8Pk
1A+WwZYXOp2dF3Cxk+HnJu6WyoIilLVMxwmjpd6sTpEC4XQzzqfdbAUkD7VW2niHMKZAAKVZyODn
GAPl3q0oUnUZZqQdpTOwpo+7rKFQFfGbXAgwms+jnejUgSZ4wH7ur/uqcV4aa/4G5V8wFnPPfh/+
eWsB2tzVrPZWgdnmX8Yybbi1etne95Rw5Xhet1FKcNe6i1NX2vGk8vpuy1c2f80QPWnnxK0JBWYV
FzH2nwjR3gvfjhdYm01fW5CkPMHS5F6P44TyqQ9b8YdUozyTgos3VcZbDxttVrne5nNcF/XpMrRS
Y5nhzde3WX8d50NSOuTR/eKjTdEAkS0ZN/wQFmk5shZFf/k2zE2q8lKIVznqM9yMLHCEnqe7z46y
IIEV2QAY5dXk69Vqp4F3NbL4a9H7a5NbwzmpB3yu2jF8yMDyLHULFOpYAWDog7x817TmBdPL8CMz
qIbqLXddV9tmrVawBTT9g+7UmEop4sMYA+PVLceADE46POl9PKyyojSvHRIwG72O6rtWh1Gi9+ZM
6Oy71SdevguGdukULhQ9CmZUWPqgvpPdNXxQnGH6j5oN4rYkHYwUTx5jE5ffT62Fj44GjCtTCnLv
sY75G0aTfNphc2jB473CzJPDI/Is+7irg2VV9/mOuxSyi3VkroL5hisPTRMVwa0diyqrFkYNk/wf
//O//9///WP4P/5HfiWV4ufZ/2Rtes3DrKn/+Q/L+cf/FLfw/vs//2HaGqtN6sOuobq6LTRTpf+P
rw8hoMN//kP7Xw4r497D0fZborG6GTLuT/IgHKQVdaXe+3k13CnCMPuVlmvDnZZH59rNmv3nWBlX
C/2ZLyq5e8fjcxGlCvFssJ/wREl2FJCTlWy2mtCPFeY7vOX0gkzwLoYXnWSrrz37Cdo7eKNbr8HK
EsnLi+zI9QFqVZmja+Yg1GV2ybptjOLVd0Jn70xJs5JNtAazZeWk0Wkwi+K1XYGoTl9jg2JQMmnJ
Ug5S465buaRC92YWPmdOdp6aobpqplfsXD/vFpqRQx+Xwax0oKsF3km2SKlW10pTxnVWu/HKKdPq
mtvd17//XOT7/vvn4iDz6Timpju2rf/6uYwFaiikZptvDco5YOry+2KsuvteyZ+lKbyRgSnKJmFt
pMV81KkvchS7iYTNNDsCX8s+ipkzIw+i01o8feIPoHnVPR858ShuDz9GiTlT8iOk+paJKq/aLgs/
Gl4SdCsmj3KBbIENhowSvgRN0j5kkwOZlzG+4tXnSJhkRa5//2ZY9r99SW3N0XXXcDRdcwx1/hL/
9CXVAT1OHVvFb1NVNxvNbNONydpwTxozeY76/OKYkfo1c1IKLK0IyWcH0SVwE2UhOwrHfEZb13uE
bhwdutQd1/FQYrNXNY+Yj2JZOSXBQ9dEyf7WDObSgawfqCRkt60SYTwTJC0czB89ssYwouce91iV
fVYc5JmuGPbd51w56/OiPw1mvnxdOeIz7g3AWZEO5PsOlONYZKN/tGGa57d2YGBjybu1lb3WPORz
HAJ5wW2GK2d8didRmllLTOf9/3IX0fX5NvHr19U1bM0Quj1vnh3D+vUTqlWtRs8ccnenhOWmT1UX
9yD0fxwXQiVpBvalWKOdI6/qTkXjQtLv8ubVrvXwaCRddh+KKLvXEtw/k9419zJ2O3QwP/ygwJB0
HidjiNum5C66diub7Whl932hOyRRk2Yzyhf3vIKibl52ayghHjIY0JRj08iaxVAp6DIbMacliHpS
pE69jG2tOLlJAQ/mp9MGweFdNHlXT61Bu0cZ73ifiB2/Tes0DWW8HXojvORRoq+Bjfb3Eb+IFUaM
8ZPfkaJil+69KEUPxWyYlLckCL4pKuBzRXdO6E1PT3CxHipTa3YTwCjSnG181cl1XuUZXJnvXABl
xh+hvEHkMGrSF9OdBuc2oSh9mJkpuNDP+U0HrdAjDRcq/BrzWfBtsvIy/kpaBWKyjciSr5b20hQ9
Pr+6gPY7n8X2hFS7PK2n0L0FZROguXlo/hQxtV9/CVY7ntOBydptAiDM8uDHO9MZlT3FzRgFa6U2
lpoTYAEAif6EBL53SpSmO5JvhgBPS8Ytv2IN/dMpoOY1auzT4XNM7rJoW8m2pVvfItOvt17e7EO1
CJ4DtS1Wgtz7KZ9M5+xSH14ac7K7TWdDyUS88ojJN1QPzT2G3NRHvZZ6ZWWNN5i+ROYPno9FnwOV
cwbyj51LnrUGbiQ7Ad9Gl76C7y+8qViaVTouRjXC/moebDQuZdYsfAfj3Zwmt1fPoCX/OmQZBjTs
de0t+9RJX9Rdqp4jDVgesu0bOc7SPtSxCS52Ezt3Y4Y1++BZwbvbw/qIR8F2o6vF1R7QcXNzI3yv
uhzikeck4GNM5ZEy09nsPO+ZnEy3cKMDNaLxrHiV6q87vCMpawIjc8viYijwBpCkxTo7ncqjjGVg
OdG61IoLmYrnvkA7omIH6q/Z4pHYAdu5GxEp9teFYNGmZOAi5Dw5RZ65QQSRJuGv+bzW5CAIn/Bj
WSdBwhsbgS1bm5MXrGyWy2ut0Xlyoxp/huWQH4VXWZfa1q3LGIGm+/snh2n8fl8yDF3VTFdTDVOD
wW3+el8aKi9t/N4WXwfPWxuzj4I2H8i8tWz7OROI23lg0/4VLJ0hWFWUx3+KydEt6LBjnCsmaiPz
bNmWZ8GArLw6pRSfJgNpwabdkP1O2EJa8bkKuO3JQzdkEX4Z8hxZBVVFiIdRsu1XLqwivzvKOTJ+
GwKE6Bk9Kx9FnVpTF7nI4LMZGF3//fsklxO/3L8NyzZcR1iOq+mmI5eJPz1hRRnhbqxYxVfFjLKl
TVZom5cF3qIAmd46gYIdunYvueO0R/LJ6BfMcSdCKVEtxHRJJsW7+sL83hfWiE8t+xeWE/VB6IP6
JSqLhYwHnhHuyIYWG9nUMixCQXA8kbUzTmYwVLfLllrBgrxR0/MkgnST6FqP8UISbnTHd7j3xvaX
HnmjeAbF/hZP/aVZtPm7P8bOuscYaJ+gu/glVPMbwDhCq/QWx828/ZKQT5ZA39/GZ8QlYNgNlQgd
h2NYOfnjXJdcFVlobmRTGZv8Ait1F5PvKhBe1mF4B12+j9q8eMQgmwpLU3+Mo6Kt//7Tcv5tPcSz
1qYQJvi8hE4Z49dvdVXWhkMVM/jaBS1O0Fr+ZbJq7z5KS/vc51W/aETbvw1tAH7Ady3Yyo72jEbO
Bkvs/k10Q7J1Wj3cCjNt1nUA0sUAX3LU5oNDZe0om/JMxgKhU6ux7UOkx9mV9Q6SLio/mxIv5Cti
gdjFDtxc+lItTp429qcCs4znZhSXoIqmC6JE+bOriw/qHc2dbAVzkrIpgvoom2kb9svKtft9Nc8s
fbZq/mTYW9kbghtfG2lVb3xXTw/BDDkDA9meuplPZM3a8e2yqfv6BGoPqKWMyL7PUWWvIyPusFvI
apSm2qj/zk3fmut7qW5RHyO3+cBzrNjFUU0yJVFJYcQqQ424m4fWjb+zPciZtTvadzZSbtNCmLl9
l1fmucrFuC/nDtkr41pj2f/lg5cf7M8/U50cpdBU21BNNmva7wvhHinqrnd9433U/WqVWwWIWqH0
t0PMFx41EvclryJrw5YiurNKx7pPJ4R3bQQWZYs6eHIRnQkclC3wbCrVrXPPDBdZDa5m7JEykwe0
orKzY3Pv9xtTYTGK57iD6hSpluHcsSTe//2X+t9u1bowVL7OhgoT1jAM7bclZGyK0jG0SHu3Ne9L
Dan5ruEu89Nh6FHng++osZCb7EWKuPQdqJF+ZWaeey1TPd/EbO8xUkKDVGS5dyid0DqoQGh2XTJN
d143VJsCa+Yr9LN+0RtjcyxCjVy8WdQ7QNeghJJp7XiptzfB7x3kWaFG3e0s+3H2n3o/Y5/jKKzF
/+WR9m8/fl24lu5opmMId968//ZIYwE3sWcfq/coTT+y7EJ63rsbosg6hzOWR+JzhJ7GKxSPxOoz
Js/i1tFPGgZbtwklGjULeRpNM4jYKMeNvIAcLDtQspmzH95xpGg9/gX17lAYKIMxQGvF6e9u8G95
qg71LNU0JuueHCi4AwijOoAeuGF6fbGljskcs8NWu7sNAfV1axrzEB/NlQVasyMysHV2rer0SXeE
eZBmQzgRZ1dfFc1OIKILAYumPMixeRrfxqbg/Z2FKIN25yvDpo/0Grqv02qLdijvQMo774GaYE/v
AMYjQ2KziRWvZuO771ZvN0uYC6iLaL1zrRLEWPW5A7Eh0sF5kF1A1viXYvIQ3Zw7spE1XuONmIGL
IL9rB3VOD9ERTcUXE0Dk3/9MbPk7+OUeYLGmcQG22rYDCNH4PTOAZGWioWX7bg0gx8s6JPmFu8A6
Unr7pTS9fiXq2toFc1PpwXCrRpPdyV4e3bj3khUeCyGeMpaYMjxaYKd4uH1DDdR+aTXwH05uqkvZ
6erYsHj8VDjMvU5+H/T9E+5E5VmUwr4TfqgvW5SVvwFzh1FljK9TXYD6wzVln4V+8VQp1Rc5oFOy
emG1Y3OP3GN8DPwpWSfeoHxtwoUckOuZuyrcYDx6RebiE+/x6J8vjZ/eE/sA64lVjLEbDAU3Mkm8
dFKLtJ/f8/kic7RVtai+H+cD9J+/YlVmVvfygFTKzzE5+HOuEnX1bdxnTI9QSmJN8cu1fr9+aYMK
YjupUz1/tG31HMAJeUsM7IXicsj2ea3Yr32Ebnxtv3UNHLqkUyvUmjzrzS6xA4eyyAK+A1eCwQgi
Z8ShV0JNqDPr2mUDmtcJ1FDXLfddQeEPoZCEn4nhYxcN3T+CPleN/ZGFRx+8uHnz6OhgX/S8fnEh
CNxNZuM8Amcz1r2LuFuIG/Hj6FcdNnf4HkVIVyxZuIAwH9qLHDtMOHglleLBWmWsr1EMq/IpWcje
2yFvlqYbTfcJG8eTGDRjq/8QSpF6J7/Jn3yKrGCkPW2xYr5+huSE3+b/1vztci2MvlUpdGsh50qZ
lc/rpViOHdQCS6PcbtZdnxtXUWgNBQ5e1pjPhjkme9XC1W9nfz8uRzN846rU2LwZ425JuLs89XPv
2Wgt89ZBblo7uRIhL3udebQ8KwYfcArjYmpEkwEJYmItBopaje7lIfcaxAy8MF3OaJpbrBHmtLez
GS48j2vng9q08Fti/fI5NbJb5axP7bKPRn2NutGz6bjjva1O9VLru3orm/IwZFq76Dsn3XdNMd3L
mJYCD1YgPcmWjBeju8+dYrz7DLUiQj+/ja6ZIZqryD48jVJxneBoRKp1fMXW64N6o391Fc18GLTg
3Iz28CpKywBNg3oTDik/j+pj7jRQK89jWoDLhzG4jEYjLZeJf/aQNntwVWV4rP2IbAMlw63fTcOj
Xo7GaeYfOm6XleQn8YAC5wJSkLFdrjiQUXg4afGjzjMCXf7xnu1y8agOabu2tF5fy+boxuF9NpZL
2bqNGEttafq6soWxTIrRJ5eAsJddbQzPNI6h3rH667MdNpH2TphWX+9lhzwkPbDPjSuMWcuqrxZy
tOxpbPUuSIryQXMRzy4b0d/FtqOdvRZAEiDS8luCAFmKrOOXPE2zbYae4k6oefGM9de9HPAe6r59
COxaCVGjg9fhNubd4DgDuadxuECBTc+QARa3ERormaMSm6fPEXKYX2S4qFkNyGRTdVgsVw5ZhABr
8kEM83uWVEfNR0Q+SGkmVuPts6w31qg1lChrktCxBy/9ZiCgU8bW8B2jIoDFWGo+dJOPPE7aWDsv
UkfuvY59G5Lwm3Mt+w+LorJkV1yzLB33PI9TFCu+tDC9MOkbEACs878O7tz8jBWpycc4Ey03INzc
RUAt9xWrvqVUDkgrG909FSBmVOb2JVB5LEvFgGlMHuy01E9Fz7s8FT2Kz6g2vk/OTFnSlOGcqqT0
TMxEdJNNKsjvZdFo5Tu8IdBHgZvDpWnbN6i5VpKV7xMg/61XT8VWNhP9UAwe8LBhLHfTaNYbORlJ
yGUOz+1LryjIO3nxuJbxoA53TaSJ52JSu0PSm2IlL6NV9llNSBd6WY90QIvuZCIsE7agN7yZ2Bgv
SlsaFE3jPUbu7zKu+WC3wXdLY4PhNR6OwTxcbxR152LYt5ajClVczNqi5AsC+s6wCgXFzn54G0WD
BEC5iPFbW/axI54ttbUXQ1NPr41fx7g9heNXEfnw1iv9uxFlO8okPiBM5c8cbmREQudSsmMPFpS5
N32eVh+xn94rQ2fcT36YwZgWwzUDNr+EMOFt4liftX2V1tuNepOz1huCeu1FyaJCP/HiCiXzFoYG
Q7DiLd3EmY9KfvSmB6rLDquslDuv15S7wUYHLNbLowx9xuWZ2ns9fxQLzt86zMBQ1hMvtq0GC4eu
Kb44SYhsj6l4z2NmJCCaXeXq5oV/zw7HWRhQOKjEErP8PjsLPbinRHmKVKM/GoNmXtTGFxf8QuJZ
lm0tQ/KQArTBpmVoD5QiyWC3LBlcVQue+xjALdCXGBRJGz6j1GFf4q7kfkWn5cXDo2985GUYPheq
Xq2cMcXzyB2au2E+FHqEvENW7VQva+5Ux+Ywn8lOOaw0jWIpIPGtZey3cWUyYHtpPUHa0U6Vrk7H
3k1LDHTq6GkaKIP7gC8+QnwzGtP76EQQLjykp6i3+tPaBzF2mwSBr9xEibYQQKWPto5wrAYjrUOw
0uh2itlcb01U5c3TWKMOs7DXJny75ybDwKAq+JlEIq2eS4iCa4zBgq3jW+VzZiBnyV3dxi2Gpl6a
GIk6OaKXczO0bXsXoCW9lE2n7coDC8zo1kRR0T3CSwR/NA9OJ0u90wv/e6I/efGkfgUK/kcERPNt
qEtv4VfCfkoqvV7ljhXcw/7LN1E/qHeDUg4k+Uf1kIx8SIlVILGCn8/SUvX2CsM23qn8t7e0sTlD
yhMrvxo1Ntndd00L+j/5aShVkvwZsbJbxFgjvJThGKyrAojwn06mp6vYSvgFqJHlnvpS32GzyA+g
MK2XrMyMw//n7Lx25MayLv0qjbpnD70Bpn9gyPA2fSp1Q8ikaA+9f/r5yFSVSqmGajA3gaCLyIxg
kOfsvda3Cn8cb+alsin4pIIwe0QFnLqSok1ATGXxaAU6kuhAqg7LVkfJYC7CtUcSz1a1G3ood860
WRbpGsfbnoLeehoz8QiPSndFKyUnJ6/Dq6oq37gYds9RKPJdgc9mbQKmfA5yR6HsV8hQWdjqdOFJ
DZv8rsm4ghgBYJt5tVXq1RE383JB7Z4beLfrYqjl7bKVkwXKfVql6LN4yb5fVciUnnQweler1//2
vpgCxXo5RmuHjUo8oyl39R2JYznS5JLIrsSMLgGoxZVdifoZXPozziTOz7j36Hg7n+3JR6g1H2Tg
PdkOoUFU+HxQaKPU0og1fp7C9O0g0+49uyrsz0EvAFRYcX0XzO8k1PDv74QIrn7OquDZlALpVZTd
394JV+9ukkyXa6mBSnRuxi8t+uWhEs3mHyZ5c60jX5r1b1152miqLpsUzhAg/VrnaTO/CCUZP4UV
hxrgzzY5qlWmPgk1fpmCuL4C/lOfQi1BwVpXD0PJ0Kcf/dWyE15sYo2RWr8dEjbjIdZRFS2Ls2By
C4VO44vjJexB6lewSbTd8oogIlFZFAlNunnrGMXXhAiaG4VZ+YHqT3TJcz/bhSk5C4zWAH8YU3QK
nDR3w5gpZR4NuEvFQDJWaj4sewTDM8y37n7ZHhI7wns3l2UpUrgViVFOD6MTPtm1YwJM0ZiNy+bW
rzRpFhLaJ7yl2IPmxVrK4l2SxDF6IxadtBzAazrWblnUGxNnaNGox9Ae77kQP6m2md1ZSZfdJUw5
UGLSyegKfgteEPPjjTJxXLaiGGnPv/8GFe1952HuhDqObFCrMXEJGe/KWbHF1aSs7Z4Z3jBuKRBO
Gt3biQujL4BjNYRpx+fWkPWjWWWcVPyvGO18Gs3maNz42WdVtuO7osqTu5IQ672dGA1txBhjuQNL
VAZMvK3lSFqPedF9kDtuzK3QmmtQ29BWimmfSmr3Yer6aTcZyDhD4HAfSg3yxkQJ7GLqJOSgD387
HHtIs7drfjr9/GpFi0PWsc3y3BNP8jQiz14Or4spPxR00QngYrdyllNkuqhOAvXps/39PR2nTo62
k+nesldgAPRTuDoel9eAiURTc1xJdjx4A5XAGxXC3E1B+ELA5e3yY5VjoInRBqBty7rlwSeKZ6ND
1307FJyzctJL81kmRPcUkK+4yzUB721+9mPdf3v2+/2s2Pn+es5fz969ShI5xhbpNL1W+bbuJH8b
h1HkMUGb5lnadKuIMN0YbZevfqwLlHZada2irZfDlg2drpaeLqxu+2OdZdgA00a13Bj99BUdOHjM
WjH45QXy3tAoY01GD6m6juw7+O+5Z2Zh+6J2xgP6sRARjrRmBQYm2S4vWtnVH39/fv/S8Nc05gi0
1Uxc6JRtl+1/axhlJpOcSG3CF0A1UXIwrV2tZQ8YvJpX0263xlgrH+XANrxQtbRrCVN/X4WTucXs
n59y6PdujnDQRWHFST4/SGD9V2aCEnRZVOvm8vs/WXvfNdEsx7A0ipumZuu2brwrnJmKHEQhXamP
0zisYmeqkYjwoKcFmc+W1eyYJiduL/vf18mDRcQ3eXauKvTuxcrqI9Y+5OYKFivaCJinhOhfAvT6
rjCEfO5hht1Lo7iaQu5fioovSCVSZifCFbbpIsjU89hUlDYHnXztPOUmbzq2QmwiW5Zny8OyI0qF
ntyqKP8HqYZmv7sw8Y/blglE2bR0uqL0GX9uHuGiR4mRzfEDJhdMIy3zE/2ZYA7y5qk1Pwg1yE9+
geecAvb+3fplcdnjx77LutTIYbWmOll/84u82+/H4o9jcwfjDq6mGCas3t9pwM2PoeG8YBygBlLr
IwENVmBsbL1m67wLTlBvwDl/s6xCrTXsuZJOsGnZuLxILxPjVNuRvgNHN9zJRdkD07gx4pyXlDrO
zaBqobbMBywvIvll6CKfCI7Li+AwGy8J0XHLRqNuk7Vf9PrSKDmm1AgZciJjSOaH5VlT67kLZrld
v9uQCVjt7rKjyU/FUxVAslVbWOD0kskLtah7sFJzvPCB3LWig+41P5TDC46p5P5tu0lplEFyfVq2
IWJRs6w55SmZN2bZwHINQoXMBk0+pUr5/dmybnlI5q3vdl7WLVvrRrf2RgCdpp+C4ig7LcWHMb01
lKKgLv7nw7JxsgHeb3J9LI7L8o/NcgzSmKbBQJPWIW9XmqSNNt95lflBRr8SK6242PN9GBlNcp6a
7Nq/3YYRyW8Ia23RKcxb5zQfEJwZnURUFcuLdKWQb412s2xb9orEVO2hro4MVOZ7+X97V6Ub95Gv
f3/XWAyyZw8Gkg0xTRB0CWhMQe691Ch+cKUVzhXjpn1dFnt1lF7Uniq+BoDh1A1qdhVZ84l8Ye0C
VV6/LM9MX2cGSEqGWRY608QJEc6yIWaeT4xEXa6XxR8PyxEVXNcfq2SaD26rJGBSml46IwQCxqZm
9iaUTem8rPvxEJpB6AVFlB6oHidHGF4kAM7Ploda8sfcXZ7StUo3sFGvcRumpzjIIGDZRba2+RpW
VVxUawFmA6oEPGiKXAPGt/ZbUObwM/ouu68b6tb9qMrrt8W6bW8dYoNUTfdzz8gqSi9l0ZFHx86h
07eXLJ5OFH/Sc0APD+ypYbt+o2vPw6Ca69aop+2ymBMO6OrTmFzLsA6eKkYsipPqz+k0dhiWfzrK
7G4EJhmGm01MXUCtP/NrPoyI+559M6+2ec/0J8/DAqJldLfsAOltdK3QN2+GyOmORpGDEB6c4jNq
0PkF7EKyVxnCqSNgIfWmHfXJXTYgFbulUtI8dn5QQJcBKJtkqNcjWz0sOxglTGqJoktnk6daeInw
9e6hd5i0+jDamDlXm9mE82lYAU5EZJVgYGPIrO38SNWf9Bpp1rw5thPU3CbzFdFX5toOjeEwi4vx
fYGek0LpWC7EuUFeZRbwrMWYERTJPqwLgS/XaY5DHnw3bKhD95V+QnFLBtp4qcqS9hQSzJdan9ZK
1EhXeAvj3ehQVyrQkO6STB3uVCiLt61+WrYtayrFKlAnhaa3LFK7uNV13TyQqRju60jTNoms5B/G
rN4sn4U5tJ0XNlN9EWlJC280jLePFxDzKsvy7EXR+FGTyiPvh3Ao7w0Cn5YjMyUBgVYYeBJqhEqS
HjhrZxjDj3g13r4I1Qey19swOjWyOq5yWmaeWQFGkDqQl5kO27Qu8clhbi2dtyfj8oQkobcnf20a
5f+ffX59C14nq9tqHhb8eAspUI1/uC2rv96VSabSZESuuqWZzvu7smEEjSPMdnjU9cm+Jml7Jb6j
fFFa8jE7GC3bZTED22FWKgWzis6g17eUIMd+5eeB1CV8PFbhZQDxMAlKMZL4P59JuuUwyhjj7fLs
bWtp/kNrEkzJz9PWeWRFW9K0CMhFQqS9n/Mwd6jLAg31g171gDeh7sqVpuwsHRjn8uzHOue/rFv2
c/IrqaHuKAm6UjBj0n1EcfrQTSWVx9TxD51a7MdsirWtMvjWZmy587wtk06zgWcME2VIX7q2SVda
XVmH0gEoatT3sSWljMrMbB+FkeDyzGI8dl9JX1RusDJpmP6ir8teVADEWrNJMlsWK//BQtLyXCCr
3HS1XZmXdMhKWHNR8ay2jD/qsCH/cV6MinwVaH71EIhJv+X3x5hvFuiMFslLuUPiZshMz078dBtC
crr2dHlPlj9slqUxaZ3r8qxqbRnKGHl6iQV+2l1WSqZ4gaDl73/svBxPlWojz4e+7bscm7bcjZeV
3UDqeBRouGQ1xd8GkVwyVumLZ0rAFkqAIj0s/0nsOHd0LnWKt1H32DUZFV7+I5O8Ag9P+QBxK7OM
l0JEn8J4El+iKX7Rq1xn2D/4nKA2ClDCIR/mHSLuE4+RUXKp6x0kc/Nw6e3pMoZSx4RvVhnb2tM1
/ogfA6tKaQvf+zGUglBK5gLuuO3U6mJjR1O5ZzxuP9AmvtW0SPtUGH4CMTHQLpoWFpegrLkJzRva
cLoU/LAeHTkL9lZUdZuy54JTx1+W7bSew/WUEkmvN/KczeD3a43h/yVNGVf0ilN8Up34GZdXB9ZP
NQ40cqXVsp5P3YuJB/4ws1S3fWvVW6twpA8h8Jplh5T8qLXaa9UBvnr8kEUUaOYXlAO98uxxss+4
h7VrXXS0ZOYNrU/DF5KVdKv6tX+chChXpjCcm7jH4QKX9Kmu8hp8WRE8GswNikAZnzvLKk5jpcNP
GrPxGZtHtGkiLUORz9aoAKwqEf10WbZWeJ4sPXuGsjRcKmITmJKwVxJN03YMJGBIbTQ9N3GbeDLx
N8flIMsJ1i3otgep7qUbKyNJdnljfC97ywm71XIQoYvpqvFtcw/SrD5XMWyWaZwQdtTzrCmKtccf
i+REfV8sC786Ulr6++KyNaooOSzHNnO6UlQGlHQFvUdHp/FvhP4hCjrj+1Nufd2cT136BwUbt7T+
ZdtyhOQbay0xZTQh+yTzfeNDOdQVyA6AcwhVKdknNGg61dyn+Yym8wuZXCkrPhajb9wnk333tj51
TKpuKIntZvBvGU2/LutrhiSeqAECYFpKb0RTNG44S02kkbgWEdr61ZzK/oJOljyIGKxu1yKsAc67
trLGOrw9Ja/GOizLPs2YLbGbMHK4yQLD0c/ZCMayLonqeVtXluY5kifp8DdxzbwuUG5HJO0+FwuG
r6jcujj6XPXBnRX70WvXl1uSivPQLcRnQUB47BbtlZmxEbp5EkO0CKbXevSvZmX3n0nf+TpVufKi
TvoAFQzA3UDZ24USD2bXtyyQgikzCAxsDvch2Yen2dkUueany07Ls1pryIqybeEt66QKy4wrhbyG
WF6DDkK0hd/5bdn84zi7J3osDKd83flicB0w53hNk2AtmaV+YY4r42ZVlH3mxO0Z3RaYOCOs76WQ
sbI9Vd1HSHFXP0Ct6EqrIOu6N3dTNJuaFmfT4mIKAqEcwwnlz+x/akaiKUxN5G5XDRYCNB4o9mET
Kcisc4KYgQhmVpWXv4Gg1h2CsP6gzPlsy4MzO4nbQJwJiJeOy6plVzMECunDOV392NcKSR5UjHCX
xpWxUtUxuKqimUivMkeS6VL93MRyt1adPHsgF0vFe6sFn7UBCUzNGNrtkmKVgPX5kg/JTOBT9Ecn
An64vFIVKN9fKZ8DWjVTUremVBlnSlu5EYVne15IGYaeRT+lgN36MtrUljTnIrDFSvUYHyL5nB5K
SKomcbPjiTgN87NYKcUpKKpml5NA+PYs/Gvdu615UPdrGSs/6gD54FAbxX0zPw1NWT5IBg/L4vJg
aHZmrt92gmxoqARtsKudmIqXK0V004HeTG0tfUbyox5sva1XqonVGV4GZLCQ6gB2NXFjpxo5rPMG
eGjFqnda+1AGofNUpa2XmvpARgoWiazvxs2yiO5rT5Kc8UC2T0y7GANYCn27Jc+Vj5rRdx7V/kdC
2yNP5DOgTNKqTZZG2QksL1pmsLvbcgq6W8WZRi8Mca/LKc0Hba4wBXOtqekjfW9n1fOPVcszu+z1
VTSnGcoE/iiJsE8kkttM+vHNQZozPHVeXNYtD1PByMXFc0hEpA2cD2LQbUUBzFPohwHSLUApLMvT
vDzUASqmZZm7+J/LgaiedTmD+ZXJH2T0w6KSs29MEIF2ZgbzJYQGYaKbd2iFzU1oF9HRtERwbu25
4SQ11WObZ9AvIPu+tp/TNMm/ZSoa0qpS7UeJyx7CgbQ5B32lHnJLJNu0bMs7Zp0gPkSZfu4I3FyO
UrriGoxcrRDu+R6X1u3vK3+q8bM9iS6h7liqTFnYMQxN5nT6ueZFjTLsbLnwvxj5jD+YtOAoqPXh
gfmm1kH9WSTT+oPRgrmOCVj3kug8qkTjKTW2YslQomurDnuSkIj8K32NEVl+ieKq3rfOSrOKaCuK
PLwLs7s0aa65FugHWTK0A9UCAl3yIvWirkUBo2PKYNakr3J5hPo1pDKXDl4OBy2Mz037rOiSvmpG
+G3U7Zot9hPKyVqFpaYJibVQDuYsvrFk3FMApT+oCnCtTPsQv6Kc1W6m/JEwOgelDwRjlf4myVF2
dpIVX9mKqn2UnImgooAGJl57Y0c3VXgYK6WjFd9T9IDqrfb11RhJ4vI77EgRFOmjJFu03CGkuhk5
rRuBMnXV++RT2WHq+YaSb7C6yZveT7XNZHxpdTXbd5Ra1hb1cc8AZLqhAj54VlUw9jbavT9F6Q4v
LlqZCd1QYuQuiF4MnWSoSRF/cp3T40kMGM6idAc5mu57oNGxRHrjGHLPx94LU0RNrDU6JmmN8K7Y
jJqtuknY07pPmnIlA2Qj+QGWjNSrn5IcZF9nZuU6C/zMlaRSrESgFncxakAkBeoZiLV6bvCCJUrU
ksgQehBuhgOCY+dIgiHg8xojGT3D8D7BNOmlg0rJkVw3RIhltYfDt4KHSTM/bvYTHHtgDYVrDlQM
4qn9IuRSOyGf+RyE2tYKGTOZZR5nrt+N5YFqeNAE4iQ0/WmITe0QNLK1SgzwvYxaAi9WnIbsSLOm
x/LArE6cMPOLU8lFegyBvrY4MqrYL+5DvXgwjEYcjIhWta8fKV9fwWKZH7j27kObcHdyx+0wO+ea
GT9XUrpVrL4n1CqqvZx25K2OmK6rdDcNLdQPRUgAHAl6OGVjt+u65tyahwkZxHqmeW4I9T23qT2d
wxyBimTRFcfCdip8UmZlnGsba9CNQ1HGT7nw+7M/UpRNYGbYSuXv2lG9tZmPulyS7T3YUqDQ6nCv
xFV7WR5UC3LiUGZE8IUVoqtS1o7aWCOV06xTQTf22qNEWY1mCL7fIoYWsa3X+5PbyOegtI0nbJqu
HYbHkir2QRLSsB+d7kXgHz/r6oA2WuNr1BC4eqpGsDAzesSN6CdXXQUgwZ9sdTswkl0J1fIiSfsi
9+VajVRuL+MwnOVM3DR4F0mnR1+LSR48xqg1qyRrCUIX4ZqChbNNAytfAVFemUPwyVS17h8ua8rP
NQOualgBNEMxEINjUfjFdEllzckT/GhfBXitAwRA84h+ZEWqeUxEUAqdiegQ381wqboUD31yuFMC
tlUbv6Bhe7+/yDrKT5P/5a8hJRxgq+MotD7fO8kHJOdqx+n91WFMDIWjrYiTzl87O5wtNGOzmnQn
cc0Ybog92N80KfnSNs1wantn2ue6vS1lixE0RawdI5Xh4Esh8qcmsjZKWEI5n2Abtl34AUWSfKmn
8JLUloLUoIvOolXTbUsuhLFeJuMEJz5LeeS7ahE/RG15zzXVWQdFL8jXSo1tJWvPUUrsYKzDENPN
BIbZXO6OW6fl4wKJ05amvFaCbi9ErXqhIXfeGCgVyVEWppZ5sTLNdF331jHAiEQKgXDFQDYh2Mhv
ThOFWyNqXtRsAvRX5He5rTsHNVAOfSTdQ6qKnxLOIVexnc8iB12nja18RCWi77KAy1kupfHW8NXq
GAfralbZtu03Y9SvnJ14sqp0PfbQTCs/aU+q3DQoPB0iBOTi2JRtc04F4cBmkLce9NzETWQ7omqh
3IDyl+gmRORm1uP07fffv/LLPZYzcT4fUafrqmXZ7+6xOdxOqzSC7GtmycNNVzkFYU++3nt0Ge7r
UGWQXlDjVeezsyjz8Naw43/wxyg/F6CWc9CwDIzi1NEIRXqvjYfNl1lO5WRfEeKpz/mIwpA0JauT
sKg1lkQZAhs/VLV14fPJ6p1RfCNJxtqGjPFIDkpOipwkhwTdSRt1Iz567na//5jUX34mc7MUUQe/
FY0e5PvGqSJZ9YBPdvqq5OkXYtCaE3KHFBybCJB1glZZurlqUp1RRmyZsgT7cFSGNTVg9MJ9bm8i
Q/0Myb89D6TLwlIZpWOKCT8eM3nV9516mnpyNH//Zyvvant8tKC6ZZyUtqo4c/PwnZ5BSZh/IQSy
vkYVvw85MT45ba+uSOqDquEH5T6zTDQlU/NkhGuq3Xto49rH3B723OtwwRLcx1276C9SV7iUK51D
bY2pG9vA/KH/ewqnFWNHW3mISkVej2G+A6gkr5o6OCo2sAafzD+zFisCR8z9EEz1ilKjve1timN9
kwImEQRskmY0c7HTZ18aso3Vgy8Oae4eS/SW69L3QZcEUXeyzJEGCH1XPL5keLZ5XLtlPH7OdJqB
IRZCL5HGdj0Gg7XJDTtk4pZ3qzruSuyDo7MJWm0T5kZ1q/WNwJSfWuuBoKuNr+sxt3CH4Z0R9JTD
pgaDmFauKj1oPL9gpOfEn3DShXX5WdJ141ymDMgkibxbxSZps8T/7lpxNFI88h/wljn7Xo++tQyU
sPksg81h3MOsLXZF3SC/pUyx5RarHIDORlB2v8gaObgQNbSqI4gqb8K9OTendOanxEVGRDKG+r7u
g2Hdw/zyHNPI7h0w5juna18N2IOCUYCq7BQcZDdFzdDuimKHCZGM0PTgjydHLZJdWPaKO3Z6NFFe
yDyjTL2RrPAbzZLIYS2BP/ayE2YupX7pNso+ZDodf6IbFHEkoJLBVKasgv4bdG5xX+e6udO7evIa
arayodxAhJ9zgbDf5VNT/8Od6p2D5u1U1uFJWNSrHTh17xxUrew7/C4t/6tZRSHDjy5zE0tyNgmS
nY0iRy1d2q67mKbRXfRAIRAzDo55imeea8tm0Lv7bk7ow+r3IPhSfv9LU3/Wfi1/HQV0HD6KSvPe
0t+ZOxVZTStRFvHrQJgiKRjE9PZyfst5khPzPvY71SJ4rKB14hWUWzepUrtajzh5Ie8XEyCreCSH
Q0s3mmLWGzQKVPqiRtzmcuas5SlUN9M8PcmSPuLrT7W1Lgxi8/LwueGS8w//zi/XO4vmguEgOFBM
1foFMKOp/TQlQ5+89lF7RTas3CsOcvcKhbHnc6dcjW2V3jTQ0NBJdJ6ijjjSFFvxGoMLtqSR6l3X
Sv5xsFsUtImlIYKMu3urf3By+/MYjMVDQM//n8QizvvRDB+8ptKJ0TTb0bmQ/DxjNJWoFjWRBa9S
APhmAqnY59Zjk8YMFcCXbsxBHdxQ8vM9nh3aQ8hi76EN31ipc8gU09gvk6lO1s5SPaDXy/ZqT1pW
3jLfUcincAPUlVbT12dNKfYxhcOtYgczsARjDcQ051D1k+xqfr0lGujLiFLsRUtshCtNdY6FX22p
DScPoqsom3Exbdrh+fff3DsF23Ii2jqTN1s2VLSuzju9zCRayAlDEr/aQq3XTmIG3MF9bN+1fatF
RXI0B8Vc45V6HSWCotrhII21cRRDtca9BIC4D8/aIFcnQ4QFfGvlg0Vw/Y1mS3sSCzup0Z8w+5IG
iVljhXoxcss67TyKKrBP4qC8TJn/sZVbrtE+kyp8ro8+vp5j1cIi//3/yvnzy/eN/odBi2pzkpqK
+e6aUPXCqO0gy15Tw5BXKGn7C25gh6DtLrD2EcPMq4iSFTqZ7OxMwb3ehN/8clK9RFaNTao7wXl5
yB1Ku5B7gD0YKCuxW8Vtm9xy5fX3hV2/EME8nCTKvXYj1pFUXQhUHgBVUB7F3XjR+dtudIBDEefW
ztEDMu1TSb8ZaPddkuwlsvbcp1PSLMlxgGqQOZprFDZ2V1l7LM127dOj1xJdORJKjpa/6WRIu6SE
tehmMuzxhcWtkbrXzg/i0GsJDXHrIJubH0yxpjtDZO6omxKhJgJUCgadK9iH7NTM1KNAOCUR9gDB
0dLwhxmt9CSNabmiRXFFv5hf1OGhaaZox5QzoE5vYuoWWUHKcJd6CMFVb9IeGRIi8az719Zsj05Z
keXDzQcYuEtTMbmmDKPdCUHrOibxxBUzh980KqKKy+zCmN052mYeHWli5W6T6MZOCf3hMNrjtyFq
VboOmXLw50RXX81ew7YEdUEd0yU0YDgVpHT4JbmUDWy/gSv7xmDUhUWOgocM3GcuherGXIHrOssl
euY4dBVQsTh9MvWKTMs5gVe1qbmhGcIboxzrcKzPeveNBn1zTRkMuWBE9rDe+q3uV8kTQv+DX1Ej
zsfPdioFJ67g5WYIoHpXSOvceIQdQW1cPhrzAw5pl4TW4hT4xWcYRa8VPvCdkhsXwM76nd62w86C
ptrDpb2qEZLKwRBfsrY66yZU+sYObnpytm6ApXq1Iu5Ijsi/WQG3dvNCbd96zpTJdEdaD8dMVi+D
oaj3oxJuR7tIbnrmmDDPxmbHZYn6dh/2RAiFOGnR6+3MiNI/eFLGFoVw1jEjkyOK9/EctJSqJtup
bwLyz/5hRG/9MquwTMXQDG6GlqOgN3x3He5IpuSs09tXk/gYLwlHRnECX5bttFxDGQFdbbvkhKw3
KlnuhRsHAE9MJViFBDNuzWj6IobI2KYJwPnYADz+kaqH5YLJcvZJPFeomDlxOz+REIkZBBQel7jg
jDfDTcysJ/3FN11VwyYd9KO9UoIRfL/ox5Ncf0zSbKch+rwDEZATIJi1ZxgkxibOlW8LNQfXyJbs
Em1vDPSAwJclL6Lu0hXWMe4ibcg0hPfqRWRs8MSoW8wDeEODKD/2QLWSOe8zq6v2vo1VxZu6B0Hn
C+7aEK/lDIRSOGWvg43SyBy6Zhv4NJSS+RT2q+jSxd14jkzjppmK6m0O879+osbVC0XuSw5WDDFY
827xf7av+eWTeK3/93zUX3v9fMz/rO7/z8O/vuXVv873m4f3e/50IC///e1Xn5pPPy2ssyZqxtv2
tRrvXus2bf7E2817/r9u/Nfr8ioPY/H6nz8+fRVRtorqpoq+NH983zQL77nfK9wY/gLoze/wffP8
z/7nj0teNeG/vE9VTlX/03859PVT3fznD8pd/2ZuR6vcRsOvquashIAIOG+y9X9rKvcXmckUPyhd
44zO5pf9zx+a+W/DthV0BbbMDFY1Oaomn3TepP2bXakHqOQHygo2wj/+/Bi+U/7evqD/Tv3TYNL+
dL8zIOLoqkYClYE+nVm7NdeW/qbftWYAWpXW8S6SDX1rDsWjYY808WPyoAq1vY01K7wN4v6QCSXd
YnpSVloha3dZS1cjEVN7MARKqD4z7wqpdNZTrWabaJKyUz8CYuwn3bjpsH0FRXdjtsEmCLL4nmRN
202jXpzqtiietersgGlN6GF+9NsM5orTlxe1yYpjMjFnxOgwuk2kWLcljT8C0H1xbyXtKgnMwBsV
X7uzicDaNKqiHg2UEkez41KulCZGiJDg3AIRHNlJpE82jnQObUXiLzfTo56Z6W7CyrgFOtp/kKtq
5dfR8EL+uivhz1zji262sTChdo4M84A8diDJyKwVQftIZi73DBLrzm0zNY+1sFs3B/25Kmygbebs
6sqCdCWMdJuKSRzrIb+M0y32TH3f2eUnChckySXEZJRDuuG3DwvMnMItw5pN36+LvFEQMkTPThEO
a8sMV+UkupMjTh3GjmPtM+fmw3qSm2qVFqa2R8n8kHPhWktGR8Ssqb9Kvb1GG6fvCZusyWUpLdx+
Q++WRMKFBNBnU38HL5zGs3rfc1OOAoQVGQi3DcHV+RZwcVy3zpN8xGmMCP8maIcPfi+o/g8pMzeB
CWes2nznbJM+6DaAVzIXU9JuGDoGL0N3l1WdchFtzC1dINxw+BdU8yTZKaDxpFw3uZR5TSWL3dig
sastbJ2tXsVPfmuvmFFmN5Jdkd1QKliU9K/8jkqoLELfWaMpXyPHT+k0aw91AudqbdVrYlzqq60K
2PqGX+ydonMYnKjDtlCbYYMqudk0TrjV5bHbIL2q9imGGTwgCVgTgcZYissW5wkdcYkm+FHpcTrW
8ucCVttuDPDgytIh6Hxtr4AnONEmKvYDL0q2eYSOXzaDg6a2kWtHZbrqtEhivEobpjHtzFuieQhg
sl2ng07oa+lHtLrJqZgfrKk5+kkXgWdukd8mKed96MlOrR2En+QHy7mbUksFIz6oZ5RXYsVQJllF
enyfRMUm4swCTMJdCc83bVA/vok0yXujvGjkxyhhxmJdRozCcMnxZwBsk6HhIZHp3UIfByCvgmaI
REFC6mS+fpJIKJxaq3CS2lWTj08kv0Cw5yP3LJQ325i8GVP0rRv78bRVBZ4WbTS7jdUi/Sbh2X3o
qYIeScPDJtyk+6qcctcwGy+zyQvL5YoRRiltJ6uqduN01zOEKcvCoqclMk8o878/UmUn0InEEKmc
CFOym20zn6yFz2SR9Ax9VStFsgaNbh+jPnmWQ73CwKnemwGMNqB3ZzWwn+ap2THtQ3pdE8xcqqEf
RI4Os0K2j56avjd6LqywEVcuhRIzbMtpoD9BfZeTO4qPswVro0lauA6zPF0ZQBm2LeHgqzgOLbeV
u8mVMVOt/BSIqExTgQFAYa56ekMXLYrgjGjhNq6yj/+XsfNYjhuJ1vQTIQIm4bYFoAxoiixKdBuE
JErw3mQCTz8f2BN3Nncxi2ZILYqiQWWe81shQGNbVI2x3gejgoarokkA37UmxZXrMFD1NReRpltT
jHttDW1/e21U011dgYXWoJFslCjg9M1/RwKan7bGRQpj1x9GkpABJJJj72l03RRQQrpLPq/VPaT1
1Dw6vlK3LjfqoILTundXZj9SzwluADPDMWJTB6TV83XC6PssSv1q9kizQaGeWdnJ+Grp4MZauTz2
xK3WXu/+lksWIRS+kDnxmkoconuvU9SELfajC+0I9gE1c35BlgRXU7t+VA15zi6DqzQ3teJcdNpv
lPjypUjMKwaII/7c+cHBZRIUJHUxyHTtvTNQiLnOb/rKyU883t5H2vH0R5meg/xjFjk0HthAqkiA
hFY3g3Qm7T9fRBIPoPWid3+l9KK9YlRPHsVgxENpyVB1iTzPBXGqEkH4vVNr5nHVybZ3aI2td8x6
y7z2s7CluLp74jALUT0488/WjUaTAACYJi80cTIdyV/4V+T+fNSwiB7K3bpuN6QHYdnLz3Up1rve
K9+r3HhJc6XdeUTfLWVV/qCguSPvds4gyAtNe6+JlOvgbCnWdrK4hH6lzRpzgmnzra1rl5t264dH
M6tjEg74DYlnm958rkQPHJa6Jo1/6P1Lajc+peZofuh3zc8+TzxiLBJeqfazhPWVtoge+rSnj1hP
n3LCEKiL8LKXYi3NQBKzTBphf2oG/msK7aHOrLBWVhIijF/uqMDJznnfvCd4LDGM1zjASoAa4qnr
E6mWxWlJuvnoDAXqksw8j5vd/pirmUzpsVYnx2j9q4dHWAdPPLoD8Tr2Yuv3RBJOh1abSNTcHBm5
qqavryHMycuI+h/WJn2Umi8eytb5hNdHM+OYP6XRKvR0xtOWs8oOwrFvgmcolZI+IWOh58VIkGuY
9ombuiOqSqPkrDf/mev6q55L43U17vSl8V/XSt4YjH6xFTZBv45+JMrxZ7r4GZuwPo/3LKBRV3q/
MrFSlqbJ924kH8XyoW67NiC+oHwwWbL/u0jctYBgRehBgqERiX4gy2LkTpznyWQGmIywJJEhysRY
P/l70epm/jJ73SY6Vjcu1U4PmyXKvaLnps4EnbSC9ofzMM36YTCyFltlsUW+x7U+m4N1qNt1OFfW
2N4NplVc2jrFRVCusZ5U3pmX+6FJ5B+nulV7gVev8BpNBqTL0JfGrawI3Z8WOOq+PS1yAIa35RDj
0Upnod+m6VGNHVUjRh4P9AHQCTZZh7nV7ha0aDBxznj4Tgoe/eSO3P7kvk2sOSB/ojyNw+jcL00W
O70OhtXVrFlV9bffeqYCrQFtkM99zZPdpaO6pfr8Mo2a/WMwpkM1OXrQGGRGe1N60nAj3tfFZ2XR
NOtN69eg223U+BQ+ZhN4fu4VD2oDGJzGoePzoXb2tOrtfFhobadPykAXldafUjjeEcc7RV2pFzil
qT/mFc9+2w1YWFelH/lJWxjPSRJJR45GuNrImrT0Ijc8HKy04dJ683VxZobHQt4n5IOcE7mHwQ22
CIXXe/Rrmtm9Y7d/54HwglYZR4dY5MMoRAPIDmhiadqbbDNKgaEhXa19QfC1jxGl3sLnGDcyeQ1a
NHo46XJu3iEYZnR2NEc9GXb5B8WedRGY1nvRuQ+oPPKwQ3R1yjZ4Ctf/aOyblgl5FYn4hdJ+PtXb
GcvfGOh7BpIBo6+mySUdmM4Olp97dHCTqBo8I+s/qLzsfkrI/WpStG/CpdvIzym1LJq6vJuMDhIs
IeaaYHWmtWJ6qhm1lCClPS3mJ2ZWVAt8FwPHVdtBiLQ6Y0hGO6rRhLlYqXGsXOcV6JB+LOz45xoL
bGC6KDvUok+4qKtgsXaXAw2jZ/Cbn4KmkpNlorXWBuIyep2AwkJeM2a3w17n2XRzEmwTr3mCAwPH
1H4Uc2wm3vDu9h0fIeyWor92oomsVD77VOpeyJcx5qI966VIQt/A42+jRdonbMR5Rsggs4XD0KHF
cBZ1q0X3mqGlLWe7u3hLzd3ZbbfSaA56DtDR5gOgkVJP8EbBTOvsBSbPumgKH4MDQ2VpDOGDbMcI
H6F+zCqo0IYrNwHEvi8xVh3ytcMoPbnicfIWwmiUs53YuiCQNKtnzdDc40i6W1DsN8pYLm/1UIjL
9zDE53voWkV479S9jDmht2wB5hXfVpDIzb93S1KGZ4Rup8HsXshpSYPcyIsjoS7PZS2KB/48rhz4
THrxqkArTZL/7W2ICAeysFQQhPM9lElXqvsiS1u+JTTddBOAmy5rkkfguQatqe77uSCGqqHC0qW8
7J5gl4hyvV2wRwcGnuE1gtywzjPpcVBDZVT0Kf+UquyXwfLgpdsVEoLbMrLXJMKI12Lt81fjcXDZ
nvY/zJEM8Gl1h63u1lOTaARb2DXdGRqvXY5jNIPTpU39Nlhxcx96hu0j/O3GiNFXTJU+Si0G3zln
ptYGK/Byog7U3s/aayI/ZZZ5Bm59oGVdBnxk9JhILL3Va0DnPxeTCctmDzg4th4VQv1zPaoriVco
w2oq/whT5wVpdeRbdLR3FWWm4UxxiFsfKRpFqUQ3hu/BplTlEvRaHVf+cjGxXlCbNJmPbWfgFmj7
LDlbmskjkJl9WKXFe1F6aZSMNDR/HwP86KKRcC6n36glw25CC85wmfoS+0BasEFJeUb0J1B6po++
bJofRtdQH8YE3C7+OWVgDE3FWZ+sKrsTSr0QkrOc2kn3CJiyFpYrbjrFwqJXGBLJ3/yxjSUugXJo
j1g8+sPsKy90XzpnJDmg2zhFSzKR3MEBEKXp4+Rq2nKqCkTnRU+W0eRWAXVYEp6Wx3IwYTmktcR1
WT50K66IzHd4/BqyOhor3+PJP8Z62YJFrO0deTXO0RsVBo+Nbps+L9/xLlCm5RMzUM7beMR49WCb
WhPbRHrzE29dFJtFGgtV3jWm6C9Gb38Z3rDQLNokQZs66NXySjurNJHcqyMsw9Li+0fRsy/cubeW
QTLVL+ta8h1fDEAscHsidoooS5c/q93x4678g90L735i+QyykQYEolO88+zk/r0ueanltU6S1qql
x6F39bArmwK/5+KFbVZbx5VcgSAbvPM4ds1ZGH4W5i5+sbIzGewM5wG1WfugCSt2XKYVYsr1Pdse
8cxo/8ktFSR630IDp+ZpTabh7Jx8gx518lBAmTm3IZv7X469/hm3C4B2ft5G5T90CzaNtsH60yfa
pVP45AZVWOHsWupmmIpk0D0rbu1G1nJyRoJurFBfEdOukoUu0D06tCLAefOmN89dnEtnkvU1tE9N
jliM0uNrwn10EkA5IQnBQQZohfYmtLbKR3mwuMHk8FpEilYd9aE0Qj1VPmDc9tcrCCJVvSLhrmMJ
K1aPDl3NIL2L+Kbc26pT7nZ9ULKbcns0tyxB+Wib4OqVhxZ7SrOT41GmTMw/yqZH1Zri3pQuBqEm
wfLhNlrFiD56B8QtY2TgtwIWrhFUoBzA+FQpJvVaHlabEmIdlY3mq3Cqs+Q1M8bTrHflMS0g7ml+
0O7aZrQDfyPQuz7lFLA8shFMp9mvzEOHBT/ChtIF0+oNgWOZemDsV6AaTILefHSAA7KmzuCeW0vC
oYantZ7Wu7qSwVYk4w+HbEv08IEL9PzA3kH0TuM9TUq/dZW24zmvpWLo0qFDLgSotMxENYdqZlSh
X5T9G1kynZEsAdflduoTe47aUXK+DOZyhpuM6yaTF23zCCBA9NN6nwvJRLMu26cOxsMYJz9qtxrR
AdfBhWCLYJjFndga7YyHRAbE4SqCVAGpXEEbliHzy4rWj3X4AdPQezVp42vvbQAGze9J0/IXUeXv
SbHUd2mSfX7fWAUd7cnYuJFh9M2x3bSfC0AMxXfDS1ZyvlhUl5Um9GY2T8uJQ868cKwwsj9b6VSR
a2LRP4WCwPL52oaVqpu0PuFJMq8wvTJoxyQ9tTzk01HqWR877Xgm15pKIZq6WUSIwdJ4qLmrH839
q1WaRUQNOvYLtZDTydq9KyQeuYp5L5XGepYE7iCQYJzrCxOsyUj/OZu7PlWVc9YtbbwpRkBzvdX2
3H0UWht6E5K6xirTo6cqsClBjnlT/KNSSX+wMzuC8ewPKIBMvM+YCn1lAmKMevboRALN44VIkMOI
DQw26lRnkgb2fCvvcnrMkNr70zFVvfvQtK127r35pSVQ/rQNpX5Z6uFMFnNzwpZBnHFZtKFYs/yh
krZ56qq9CWhFF+ArIX7PS3roCb23Je4EODthgGoeOMmvola74yBhxB/d0NuLmvX2y6OHW6l+DYYR
MpL0rQ8iRKeTBz4TMOylECDb8DTWxo0MRDqPZ7YZJhv51H96YmuPeJ2QuVhNLOAg74mzs29ZloWk
Kb9ly2R9ptp7kmhkr1t2TLBtckEukN4VHq2suIivziguALnDSRSefq5yznlucQ1pjAYYgwlcKzCo
dLm7PEpjuRSVBM21vPKlmfu9jqrl1OwUNhGe2XYHay053ux8AMz0FnRGTeZGW2E2aF1JDXTp4x1L
+pBWaD/b+WNamYwXzW2uQrSgkfJHjpztKuQlBUO/p9oc+75MzvaoCCZwVlabbyuSs6tlagiZ2vMS
8MYZFIvAq4BKiDlWCfrSVJYq0FJUjbnGbN3M9BA3JSW/3SIRKCJvOtq7CewbsVg2zO+1dOuTlrfi
QGQQ6ZV4EY/9MJTHLkdV6vJS31qwcrfOnlptvbXkjO52hkcib5bX1WdS5n5+lML7s9itj2LZ8F86
AUKgwCY8Ac+nrYFhaP4OORfHsXYu2oymXKO45yUjZUZjuCPMonwbMS7EHJf4HcAZnsFHgla1ZSQ3
VV8Usx6wPm6mdrXOiElCDYIgXo0Vrw21yIe8r6nLMD9MUPNDMWMFr6b8zXE7AuWG197+syykMINw
eOGi6/+c0scQvsMf8PBf0LX+xXVKFNIdLeeOZLAdG8pLVfvibJN7YvpSl2oVj4w66SXVy+zsZ0g6
SWAf7xNKB4OqNUFcewxdi2b6wTwbsY3nBywYkXOyFMNZw7zkuQ3zEXcFHFsZYFf7vXQ5LSmdxp2z
Gk+qpsnd05pfnkaD7Vamp9xsY26clXGYI9msvCaelLueCRcLyor7yHEAFVJXnorUfXT1foyXIVC4
6A4wlBPvc9MIE7ZKX8XG/kb/UjnQYF2uaHuWLp5y+0UHQjlOSfJJOhnVfS3H5GxAMjKK4YkGcaWR
8IU8JHwxc3Zea08Phh5B+rjopMt51lGKYY7dUUCVzhpWWkr/zvYMVzhxfblU9NEdq1NhW8Dpb858
nVOmapV5kPX+CmyUR8pqZTynqYwVIRQe3zawW6zQ7rDXY1bh0NvayaqxYaU+RZAEUGOXKE9y65/F
rl1lsSPFrE7b6PvzLBdn4+u12bGrqQrQ6J81nx7CuX0oUFkh96YrcvHUmZGaw7U17cDIbcy0upUF
fyYO7dgZUcwX60ZG3Fpe+n4b4+83KeN62bo6xDvgIGXQI/onRMdTcrQXqgiH6qtr25yzKL2vcfrH
Tc7qaNnVP1jYLZpTVNwAzejuh2YKs6kkHnF1T1L1f6gE5xZFD0GCWjH4H1vynhVJHZubK84tUSM2
gs7Y3d+kJQkMaUZVutU0HRYQbzwAgc2h2B+R7zdAvhNt6huvFX9dYmG3pMnOy31pFkO8KlNGbSZ/
T5k/0AtXvtC1Qth5isBrXXdeQtArrntB2tSSpWFhIzQMftJNeWvWIaECmTJT6mmJWHZi0EF6jHne
Y6yk96unrBOjrqVSHl76j1iyiJooZZRvTBiUOf5O++qrFSTzdu6Praj+Jrp21NslhbyByOCWdHhW
LquWjbFhpdnRzPRX4g+W2MQDjBRw/bQzQMrOD5kCq9OotKeRjs7L2skDenoD4KbW4pUcV6xfagR2
4wfRNz91YlfCWdfHQ+4IMtfVE08uV2BrP8xa38SOKMhixRLbyjkLjKLbTuATPDxp+rqIxfyJRNDA
qEQkK4fAxe0JX0i7Njlu3frTryyqXXeOZMPUReXH/m893hv5qj9qKMo+vHYKC43pwyZcNe4M+0em
KZMuRoRmerO+mrQPRno+afSN2hhBvPRUapIze07F+x6czfZIiVYiQqsE5QaxWvWggz5hl3G8QFBk
ykPQpZFhqzrCW2kdSGpYEaWjBecNWYnDkVXz9t9ziUaAE9TyD5pwfop8eRhWF5Hhlz29olW8aWuW
HLa5/4VYgni9YZerN87VI8s02Obyn9LXUPgT2TCaxinsIyeh7eMCLKyhopvQGZfJBK8jrHOHHCfW
+MuZiSNVjPyMnd2HymUc0BTJUMRDWaEv3ZKjM7O3/2FM8R0r8pHj0aApEKGIG4hjUM1VT5yD/8sz
u089X3jxNnc4E42D86LGJ8KtP6GjOQrcjgVHLu9a072Nf7zssTZQLGkJWordYDfvS7X5c9DHF+E6
sSaBZdbl1nlzWJsqzLgSUAxmPN1zqBu0+PS1/7Mc0OZq3s+Md43dzIikVZRn2887rt9OnuWmBbXC
FN5bF9iNOa4zk2+x0whAuhlGaGbi3UDI+h4/Pog2JHPgTPl4IBZ3Yh3sjbU/2Gv7jHDLCEyYpDok
Xt8PWVj1Q10eM8SBYHdZCfqe3kgoBY3AmYQXuHwUVFNuXOFr/pICPzG+YCaiueqQWnILMwvFRrv5
/9cG6WJu6rDBReOsvgq8fXFz7jLKA4cByEBr+OpxUHYEJF+GTZyzwfZPKQuRQUbM2VpptstScTb2
s6dKuaP0QsRz3ylQNFM7Y+sMcLkcncLHDSW5t7u+Z02y/K8608bIRFFdIbeSLPlAX+ADgeYULJW+
j47EfWcgTkMib69EL7bxTF4bE7ZtnNMh1U+5YY1xlawfMBOsGIWXB/aa8togrfoODiWNKHTomZSk
iP2OplbiNu+XRBwU8yQY3ozSnU6zbXd21z1jtXIFvmWl3mrDX4gTWl+7/a/9ZwTt+emM2jMTwgzC
nFx1zp/v6+77Tbef7SKnUrewvadez+6USd6mmbQ0Moquj0ereultmyM2sRiIW9SHi0gjzrqeXQW1
oV+h14Kh3j/bPuH7TlA9L+2mvqJa6BF/MfS1c/qo63wIP407MV+7iWBwp+SFXrbrL092UZrDo03N
wNK839K7hfX7V7L6teSJib1dmYFqtXcIzDbADvKqnq2mChy+sR1BGseVwbdjnAGe9WjBbEYMlAOa
3+VQ1O6N+0pGw9Tf/LYQR5bSLbb1GRLAMPDe1+6DrwyFT3B5M93615w6KshXuQUaacbseKZgQ7Z+
+/t0Yke+xfFsNZBqGFVCjfE0LlvDQ0i3NBdyzAJhEvA+G/LVtrkzOM7bw5aU4PFUWaNQFLhful5E
lecVgV0VaUhSB1dXtRIWs8tTaZf81wv7ImxwTLVZp+97GwBrvmjjL0vXfohcXbP9SfGshLJc59wT
IT6iwzm5o5sE3YRFk6DKDDfHep3HSp2S4qh0B3KyI1bO6l/XpUh5vJFUTurOAhG6E3qGa28QNwpA
exgJPGi1o+75SU4IAeSPdJFXJttntjUv9OyBZCTf0QKRN/9sgwOCXTn0dWEH7obZmFdSP3fr7tt7
kKI7T28l4tTLNiIJIyabn1y6NJHQ/474qCOFWTjgpEtO+QKYJ5PkZWAFRKE1DlcQ0SHJWVlG74xO
sT74VadiOasTDi1OwR2Yo8UsPZY/+kKbgybLnjknEmBFYAwbZtsD2e4MTkYjxYY6yCQay701iSoe
wFv6QGtd5wWsnTAfJCe7HKtzauQEbRSrCExNwy1h6xfdG480gQIX1N5HXuGw0g2GGHe9LlAid0Pu
gSaguKGe5zqliAAYTKph/kVh9W+dHzGSzXUNbAOTG/oNi1T5/rNxzE+NYhlrsvE+WRrBt78bAwkL
fcioBTxNXpRd7ooRYwwaNuugqTBqLrfWlBc2HoNb8lD4OjmPuUVMAmwNhelK4zJw6X/ZrFdfCuoA
5y/d0M6jYSYXC4lbhQOhIZ33qSj45k1uOZyM2i0OaV/8cCFsz+M6n8sFo4S0/yZtosG0pRebXTIY
nGoK/Pbf0CbVu0+4TjfWF3PMyk//1PsVJkwmyLMUjThu1t5iNDpRMY4oRGmCI3TgLs8KIjo25QVL
3l0s5OoRX0B61B0AMmGXB8BlM4QALYPJd2nYUzqRpkT+8hAEYgMQysbOZD9CGJAWob0z84lfX3NZ
pWdzuukYKkJtaIK1zBnwBNI/UGc9/WUxsO50yh/HL/1Q5zeyoMYlT1cynUiQXJIZqFEfHNo48KE3
9cVHlAtDZCR8O2UK0vQy4G6gSw/HOkqG8XEulqfUJc+8NA+1b3wB39tP3uzWrFIP02ZM4ZJ22knm
wHW0wh+g1K4GC7ZdO044pumJA6o4e21nB6zS7/V86Sr9KxmwJKUWaQc58aAh5BfuMLs5JQBDnFZM
KXoRVtuDh+4y8d0lcrcVkfPAAELQmzZQpqgEqi1LIBszBb7KIWlC23PwjNhEN5qW+3d52CKVg/8N
NeUYq6AoqHUKyPItVJEOgXZMCvFpDj8sF0/1LNEo5Ao9P/wVyh/UH5E+kohoAHK1FjKXsnlGXOEd
3bIaIJSRMNTeuRR7uh1C/t2t5NsULsDKsMZTLrNMq4RvlNBdjaDhb9/WUOi0+Ykw2JSI4/bdVU5I
ypN/4BQktwuChHQYtg7TArPg0NAEZNNY1r99SX2yvn9idkcFTb+u96Q+iXM+9mT+ZeaXBx7cU1Fv
K6rjs/IH/QLG3dragdVr7HdLiZ9JY0jmmnORzCAHGw7YZXHXD3PYpP2NLY9LmoytoMtJDBNrWGGa
uwgi5I5EjUY2IvtsL0/Pt/q5BigIySv87Q72yzYNSwDMH3ZdcSEmxLNqQFNoI3DHoPLniz5kRDaq
gbwcM3JWolgnoqhQyphHCl1gD+3uUAlrPCryCwgglzdtION7z8LoSjuGGK0CjLunQmjGKTEa5LOE
qaOzLMPUNVdkv8YfqF8rcDrXwpSFZn0z1ZNeFHWobmw4AyboLUBjQi+Ft332+bIc2qSfAL3Uu9PS
EDXSttmJ35XEmuVJDOxzzuu8bpcPxD/1ztEle9rMHUQwbRBDHaFv5ujz1G1oaIYm5xgZ0v5RpKOL
Y992QG2onKYWI1jtXQpL656dunkqqsmP4W+cUCTrv1bP1NlqnAc8J0Rlz9AR7KqhZWZcvGUrjmaa
XUuqCvCpifOMPK+uFqJGPYMkpqXHFSGCru9kqGstRDO8BS1p3L8AKQfMrVGqpR+D+dxMzfaTgoWN
J0pIRmtpmsYxL9ouGF3uIrvWwXpdIs2U7t+jG7NCOHEV7RWVS+O8N9VK+fU4I3QhnL4uWO7JwQ8U
4TaBXu9Pw+jCwldmYJPCPVCgG+l68WN2jDcP+qgWE/gKMlHPaDNecz8rdIhHJBqs6TwfiMis8dnK
vOwOmupBIjw89ARKH33TQNufvNG9kITz5B4LsgnvHDHEJcJnmiVyMFQHYcycWnQlIKPQhnAzYIxq
uqk4H7KSqKIF81h1TVw1Hg1jr+0RGM7Z6LVjX+dxPcjskTT6j+JRzeKPRc0b1svmZzf1sLyL/5kL
3zxmfk9iT7UigzN2GLLGYMlq0SwTrwnUYMuBIA+6ky2MpD2eW7Auk3vZhwpjns9fE9spGDzMlCIT
cE4Kq2LZ7K9ExQzN2ZdBBe8Teq/PxCJ3zk8KoKeLvk/u7j5df7/577f0th0cHBmhnXctBpu+BOSo
DrKu0+pg7cDC9xvjf371//v/alCMw8TiuZHBGGYewG3SLk28YHEOSJdOOC5m40hdxovOSli2yYra
aCKYu5RxUUwSXwO/yv7nV9+//d/+3/e7/L+/8b+9ixC0boL2zOEojJKTpjcPBJtnJPTSV0uOjQr0
dkKZtyZbqI3AM9lWkHA8/BRSfKVzOlzzIieawCndA/aZO3wLoCMO6SYCOXLg8F5iQWY67W66JEJD
1MWeuQAIrtCu8wRaKJeCjHzGtbE3j2plJpn9TF2l1h8oRBFhYxMGiKIUpnKPXoGqPYgZIwp/vu4W
EnQswbydAduSz0+jNPwHUf3jzFQBXXaEo46rHTn9dLKFLw+m8SstrBmn6piGjQRFMgpOSQsrKzsh
4LsRt4n54XF0XBInbJT12Zk086WJe3JZ4XcSW5vlb7NzjLskn0JjggR1XHChVa58e67Yxi0wQwvx
44KiyHSwXu8TpZNor3P9Tx/9mkSyj8lY/wKuZuGmJz/TfnIA1deTNU4d/bYlmeIKXc02mIJK9VPZ
zeKYSDZ7qdovAoEemF24BvURH1AHLr1xFKxe9ci4EHlsRISrumWUG/OtTgJv0W6oiKyQL+qnHJwT
W3rOe+hDYJr5nxGAAj9Mro7KX+qzOXg/Go30+0nKNTTmHOeutVytrf7wZvmiagYH3SaXRNZ+haYH
74pI0zsvI2mFRDM7tqzejpfZs2PRej8qzZiZednoVE2tNnCRCl21ekc1DI/VPGvEBLpzkMxYM5Lp
CyN7At3OB6T2RotbVQBkPacgsL07DXctnTtw1QcOzXmgwszMw7zGx7+2fhNlqn7e1plsVG+EXjeX
cFjcjT4H5cYO7u6Dt9Z9NNqNuBTQLWUOnCr96lRyCvLZgaXX9XryB50DxTcvHkXmd6vfRlNZ4yje
d7yl7Uj1XKYkSAe0EjR+4VNLa/NOuNsbi+Jhm3wjSn2ZnUlYizv8us2mjPP3128MV8txgVCU/ghb
DpK5Euxh129uWT7ZyiJwDt1b9ioSVECE5ujIEgCWAaVvhCsgBgB++v5Avn1vOXxNmgRyzhztOIEZ
LNngnNFtrIdqA4uldzJFzecl8UT6VK18ee6zhT7G1T7h+lkhrUxY9fauzCkhrR6LpiCkd+bfXcD0
yXNN3T2BJ4ldEk8AFukTXkEKx9I/MuR9DBm7oHBH1KmShIaO8a0qFaVPD55tvE3k0ASWn/waO+Pe
KpzTVLkfW1O9q2FB06jasyuTDyvJEljsYn5Z6LTRCTuM56xmq4EyE5ZA8kwA4Tgn70Y/60eX+Img
z9ePsutWGH/wqKXQyIguEn6weqa/tHb/V6/d05CVxW1GyHDQeycoZHWSpchvDRkkh3mrXsl99B8I
enDJ6igiF0YKatorrnVZnHWNHHStFdlDMTk+lp9cP/k1qIsU963ytfOcDzCOgw8k1NtovLMrSaGs
M78csyrvm+1Xg75o7d2bAspJYRw7RB3Hcc2eq32Lkm7bgkyhW/BgHuAdixBC7YdXgXMQMeQG4846
0Hj2u8B9gJprbiLDq9bY3B+/yQaq90e+7WlDvRj08l1mUlCWlqBbOhNpkDBnYEgeH7PUgbfqirei
w0Lly6IJcVP08eZO3GL1mm6cfibnn0HjcpGiA54dWIdVRRXmlWBbifqShU17PJoZuB35sfi5iq1Z
yf/e+N0G4m+CG3T58NBg3DsZMBGehSioIpSg2ujEnkwdGqF7Xgz7Mu2ExvebuUOgYuuajm4weVUl
BUH4DohRI8Myshb1RYURZi8fqXM/b3eMTG253yDlFAqTeqSaQRHnhMQgCNXi4FSNxf5maxcgQiJH
OPPzJjbM/HXreF+sX9xqjjnfmc2+9FDQkZcN4Cp/BwUAi9V+puHE/ed73hQQFfYqBnWgBAdCm4zD
S7EMDx76po+ug8HrEJo1iXobdga79coy1GX5hVwquyxep1+XEfW7OwvAwFx7Ra9Yb0n+hMiYmDtN
SLaLUhzJUiCUziHQK9eLNug8IkyA47K7Tfu3gtezSVBQMebOlaZ3BtDNGP56XdQElb1QoiQNbhXr
Xc4QxbqOGMuWXn4tRY/F1apOKDIa5rL5oeazJ5ajvSWu/VuN1guNNtuH1rZ3vivV39rKH3xMi1v2
MdRw2tjTcxicDnWyV4whrN2rma1BsRFzuhQg+CuWgS2DRCWLIH83Z//DkvbwtY5vbtYGVaM/pROZ
Avko7VA01r/ERYxakJJ7KAaP+pDFZDdsEGxZeFFCY08LtPLkb7kJdNQT2ewrMsC03ZqH1UUiOhib
/+LuEnC/HbxPQ16mbnyadPv2f9g7s+1GtWzb/sr9AXajXvB4Qai0Zbm244UW4Yigrmu+/nZwZDq2
d2bum8/nvKghJCFbEou15hyjD7MCXm7UQXJoLGtrZdUjNSoaV+niFsjmLco4srQu+hiFD3mtUEYn
YyOiqc+Zwcgmqvgrdv+AFHTUlG2rLWw2SghGgKgEitJ9gUau9OUGfXEjs5ytsKGj2re1/s1qrYFL
iV0/lGF5jJnZOkZ+Z8LDJYN59qpJyY9xBO+1DxF2TVUZ4IBRMEXxPZqhKAF0UINVpx+2ll7lAYEE
CSE9KsZWq0byzeLdBCTHB2V3mnHTWYpyYCjsdjoKi3s8X6xz8TT9MALg/VK5n5nhbkQA8CYIDRwz
nXLB40//tKatKEzzSu2K3VQM1XUfwonA/BvuEhV+00i57doy5dsWuTTy5SYH4ZTQXY0ppva1bDGm
d8pro87R9gOPuTIyM9aEx+R5CNvyOk/i8jqrI7jaJdXV97sU8ndQ7ieg5PE1wO/hYrXhSzjh8cos
Ojxdqd7Flk9ikN2jp6qi0kularGJ2BJmU4gdkiEY78bEM8a2Xpia7aEVzYsQc3IVGMtnXlK50RNF
v6oS6dHoVNujDpB7+MPJ8F4ukdMT7SAYE/OCytBRSxu0gzufdhNT1tJpygSRazofm9Dwzz16AC0d
jlE4JRfrfjATJERGnrtW0SGQsMfUrXMF8BByTMwbTIlVnVpSiWmmYDDeS1lugSWX0r+BZhh/NuIy
KVV0Az+jim1wwTh8zhzvQj+NyjaK96YKE9GaG/W6b+UjwQb2LR/XtqM2dUx0civICK49U5/IEpfp
/M85phSmUojZ0wn2W2XFTzCUmeBmpOhFSSTtka9kmWuZGSCFUvtlhdLSUHWLWqSbgHRmc4zi48QU
HsUA0UJtSthrYHfKSVvM7oWiyhQS5NmjnhTu1dJ/TXNtII27ig9qp92sRtuPGyvLG4y23UOgVPS1
dOZJPQo4eRLmTH+NfJ5SVu46Yft/8zHqxl99l5amLJ+msOBLfGaPDCGGiJngYDzW4js8aeW1q2PC
7LXYcjDdmFQ4+uhlfimnJVZLpBjOlVG7Q+1oIAdJi0Onp9od/dfmRujzFs0CBhY9w/5CsfueExcz
Tice5KmBcmvXDvqS4ALEwdzw2TdeYZpvqVI3R8TB4a2KDRHJRfiF0C40ReOcPSnRmG/0Asc8Q7Rw
kX/6Z6F0B4ugwxOS0EtLIB0U2OrQ0ndmftYoTxYEzr8BMmh/5jGsPzcb/IkhQzYzdSE+wSdyrfOL
EF3AviO3HXJB75mgMMqh4N+N1YmppBG7KI7aUy8jZQ37bcxvYDdoXQQwZzqvNJSQDoWY0nq/Gthi
o632RmDYXka/0f1ugFy6sbxqnKdHTOLnUc7GDUgtbQNv4lWK4/5eGnQwFn/zG+B9//oj4J+DLWKZ
yIX/wkSByobUn8zM/WSm6QF5KeVTkhS16EtYNlggMdJzKvFF0L3StxrpOU4pRdI3q1K4dhVMguu0
3OuxkXq5RbOV/mm/cMvkx9qGOiHqjFI3PyunmQvEK3RsbwJNpL9tJUZ4FqrWnoGdgURUk/atZ4g0
5Sl/Nlu/3lrEutKSwJWrnOeiyTdBIItXrP8H2NvYAkf5SW7jV1JOo0dmN90uxQGz10Wn3qUIwR20
SAgxh8lEoi49U/Ux77FKJE4XR7pXs+ZwiyVyrqJvsgdgezC1jYIt7aSGl9qCrlgFinXPRe+ItJxQ
2yoNQSeY4ZnFLAMCEVpuHY8+ZMD8uW/M/kdPswu47peimyY07khBVeOuhQb/IxFGBe+u1e9Lavm7
Er7E0WJBvZEUjKRZhZxPdL0JDbq4UerZ+MHQSr74QCidOWKoBXTstJ0VPMS+nnqdYphnbHY4LqRs
j+ky4jpBDTLcct2uAetgURm25IQ2r9jeEI43B85d/LuD3V6pMS4XvedyNNTlC8As27ERKaDF0o9x
CHC01eppZ7RIMftYFSirWs1LmWaEfqG8/mZc/+UJ/z+4sS9FlLcNDvK/jkSGEIohNFuVZaF8PsNo
8AA2xJO7tymY7mWkyxqlzWvRP6e9eokEUWR6QEwFxUT1lCpJQckvCch6jFjxW0Pr1UvPMZLVb5lB
nVend7cTgIosGVx1n03TZraxd6gNToFuUdXPreWIFrJENlGDbGrL0wqb+r0fviJsQ7RBdZQcrPka
oh02cWsw9hm9yr/5txdgBF0jUgEXh/8ysKCmwPVmgpXXFLgSfza+S0YlzR18yf0sipuIqLwbAqwC
10wlEgeN7pSR2AiFL38oCDF09F7uHljR3JCkzgKzbrpLo+Ox7AUxuZMRXEt+ai7FSg2ZDJ7lskf9
HWQ9ysFFCDmPXxXcf44m4QAM4viRk6jc2PTEkro5m1p4VAtjTzk62aajT39aVMYmVTNjWxm7hv7X
Zqad9TcfAf/wv/gMTN2wTfweVB9XQNbv5v9eLnEEV+EeIFt/M6WBdd3VGv0y9cUUbUuMqxmCSo7e
hI52Q4/K5yHyN7UI4B7BC/IAwZSvaXLT9so9QTqomDOVYD9yKp0KIrDFReRkVDU5ktGrj0zhAhP8
WzXK8l6tJnxuki4/abHYoEjhTGti/CpTcdNqPvJ92thhkRKNaac3c1Q/S0EbuZGfxMdGqrt7Wxx9
Py8fOipCmyoby33XFZcUXs9NTQv5agymL5bckM2EbK8ppyU+wnxqpti4aVVdv2G8fEl1uHKmSnZb
D3riDv2QdgVr4KxWncHSMMMeQhpPh6vInYm08aJhLm8aWjWbdlKvV20JY/ahSVny98QeIA+p5rvS
UCAll8Wpq+o7TWutqxFB1F3GYrC0ZxTH6CV39FpPEjEZ1OvyaGd1Bm4K2H3dbJ9auaJVMMgRQ551
ayhdspPMViZsJdC9QUKQik0xKHUU6KK0rlSjkRAtIX8ZkZZtqX98F5Mte7ipEwcLWO4OXepf0ky5
oeKQ7kDw1F5poSRu8qD2IpbvnqwQMrAkw5KpJSXbSE3yC/izPZJT5HsR63J/pthtgHZ05nCIT2i6
G8eUKJoboeV7SqUALWkThoInJlfM/1IqelKI8bn5Ziglla8ZpFow96+yAMcyh4hQcEYy9+swOJY5
JIU+Zt1Qz+HPKlUv6DavFSRbN0NGcVTHYQrdBcMHy64L1G7bM4WheeNEwSWalITWeo4WUKC2mCL5
AZ95cZuGY+QOJq8kCoi5+mw9oRRzNMG6D4WpeZV1Ew2e0pce//PIoqh/ZoatQ4tYoHKKpSu6CfLs
z0NLqEgUhnoh7eimjmRqxcoNWU++i6JbdaZZ/w5DPLzLy9jfTEqTeiVpDMchVL70OYyecaRwJ8Vw
JQrbHi+NpIbwpbmsZaH9YNhWtAd8lmx7MSh70vme25wQxHLKro3CgCw+SUj3qh4WXJi2Z9uXXNuw
ChZ4lzFMwsvS7rtlQoq3AtSOF+Wofn2a8xCx4p3Vt62TtT2vCyinjCInI5RCx7VZIH7ojaGDzyUb
14ae0TYvoBxldvGVtjmVaqu47sKwRN3P7zEyFHFWU3LJNDNqtuEANnBSsG5nU/ucDaq4DEnkabjN
Fp/eNguPmdQ1b2JqDpGN+laRLqr6jfJFv5cKuuVFvJ2ZRJwFM1yuJMOwBx6C/sSMNwMDsjf0vEug
mgZ9KX/ea2ZwafMYyQ1LMFpz0wHuBVHbiw/eECcNFjzQhnLeZ1RsSPod7CdstNfJBIFa0m/zGc0V
E2/tGBo2dsBWVHvs86TDBTaQPGzYgKly7SbJmZojTLpCh+kqEkhZZK7HOkUZM2BNOpl5IG+RsS+i
tkUJgbgavYvxEOO8ofJlZZveR4sZJ8W8t62kOkfoQWawFZ4eYMZDJRkHcfYGcQ1CcgwYsvbVkyrw
Kq6/2F8gnT9xYd6K/0kcH8Ve1l3/HuPzf+sIifyf+D3vL/mF71Fk+w+ZYsgSlajLqqZDg/uF71EU
/Q94y1w1haJaCCi1D3yP+EMGlmdasqXDkBM2dNp/4HsUoD+WJdtCsxTDVqz/ht6jmJ/nbrJtMW+D
w2qpyLmoQn+CsWaVaJoxMYcrUhDIHaxaJmLLzTgmaKwjdaaqPxZuXgZ06iW5PvpVw41s/2NruRsh
aspbuGFDSxiPMw1hf/QXWfK6hdkiazhB20WD200zIvdla70ZlrvrPpENQJ3XnVKVdDubQUvG+Yl8
d3oIUQ/Prq1kOVJaJahfZHVeYqX9bby0Gz9uFNTpwOqWnRkJH7Ss9OxZR2LtrRXUennjEM8m7p5A
4pb6c85yX1IRuyL0XG9Uosdndx5r7n9sqqn9RtEIn0+T445ZH15sB7+eiXRgmtG9xNMm7ukom2pc
ye+fmAXYDrVH4MWWibxl/RTfHx4qoD75Ef/4ANzuiI21OLYmuv2PuymBMrjqpDBmGoU0vUVyPifG
UtNjEyMNuPF1c72RbKVF91zpsuvnnYy9g/SGYqkdf9wg8uQfZ1HE1T1ZPn5jpuKuZKXYdAoqkxCU
4lEQC4A3rYmQEBqBCZJn3b0+4eNZQ60+GYMmeTPsqe1UVXcTVcQjbe7muG4p/9yKOq2W6br+6WE5
Gn3F0zRk2dKoPPhW1xyTtuRDWp+43lexYvPffDz0cfTfjplry0c7tVziSQRRNp/evXx/eHn39U9a
j/H+Tuvmx9+5vjArd1wO82OCufnYp1SY1i1Jb9VF6w/abd1cd6431ZxiXZJ972PXupUtB1i3WCxM
+7xg5rDs+tj/8QIDzB4WlV0mKfCh8kUV2wQ1t+/b6+6PG7H8Vt4fX3f+y/u/HWrdjPB1gP9lgr28
x/qSdev9OJ8P8dv7/mUztr9r2VAcPr/Db0cij9R0lB7s/W+v/u3x//DH//aC3zY//ujfXvovH1+f
+flP+/zMCMykQwlsKxBIk4rC6f/x8163/u2+9/Pi88NRquX7TzulgpNpPXUmkXaz++kdSqwEsifN
JFk4dGjMncqQ9vGaj2d/Ouz6gDnfhlFpHFYZ9arTXrc+ZNvr3U/7MJpQIzIXbchfNtenrg99vHI9
7nrIdd961yAikLXZcoxsPdy6aQwtR/7P7/5x3PVt4Ew8oD2gnLQcS00qs39ZN7FP93jmm1nZyYPY
Ia4pj6aBUpWeVYYFb/EJrDvXGytV9Rlo9PLQ+qx1bxvRBkJvW9HkreJho7dL5O760IzFaL5fN2Uj
yIqb3w6jmgFqphLtSJYE2I7ejyWRIob+vI787ZLrs5lS5dqW6ghlyPgtqvVXf4ZCkymgPUPoYWPd
fUuAhbp1O+IkTL9Pg4wmLAy9bAl8Qie0NKRwr6cEHRMAiOZzCV0/aiJ40+a+3+ZcgpwhAbjkYwj3
fvsr3/+NSSegaIpYs63Oln4Zx/tlnF/v/tt9zXoJ/ufN+or1te+vWA7w6a7dhJRvPh36/+MwgLFo
8Oh43Jd3s9eL7Xro981173oYa73u/+e/JGMpG8ZTsfv9r4FZti2x0pbrlUw2jOxoZ2N2XLfa5V/5
2Pf5OR8PfzznY19ZmUTafdz/V4dV+3pZHS/v+nGI/+5t1sN+vMvHYdZ9GLRfMVnmR5biNQt5Ll3I
u5cqJlvrvvUuV/CLEssTOqN/7O/DBons+pT3zfWheL2urq/5dMT1brZeIdeH35+5voiu+a/3fn/8
4/77MUNd2kySkSKeaynhFxL5xaVxUuQvBERkBKFlZCTLPbMLrJxjN4y7Rh4wLDIj3SZKs6HZLG/m
hfuT6ibm4BBWLea+jTXZVEPbskWoLxB2GgkWU8xnjW0X+75VdnZJcEaSWF80nRjbknpB88WUMKGT
9XMYrIp+j4/QUBd3U66h8wQlQ9Ra9RbPvb7pmWF4kXa2zGC+BIjam3LEplCnCkjJ6kEWkr4Liwbs
lvS28rQnhYJBMRtn+OCkNaqzGxjPjZ3bOxsRsmcMwjUSsIDA/rtFB9iTiu6Y7eQ1VfiWIBFnSmzu
tUYCWYVsNdSTbVaO0F3GdNjm2P/KpLr4UvQzyXHysuKQ6e6bVywR0DAPtolKhSzgFBm2YSX5KWJG
vrFMcUxV+TnTyGDMovKKRo1XMHcny0bc90MRHwwiAkLErVUBVjOzASHrLbSKfojuTDqtGzNIE+dr
nxfZJuwKjPISXV0dRNQVdaoXDBNfRTtrAFReMVJ1QXmpWMMH1R5HQEbJYRnnDMI0a63DbURqLPjN
ZGMQGu10Pk0mQelC3C5a68rs+PWquFrpkkO8AY5WDGAkrTbAUwX3Cd2bdqtq39Pe1iAWhv1jKojd
AdLL2tm8yqPq1TD8cdNZPtngt0EWHGOVlJVy/FlmSn6UKkyLRll1fBcwGkm/9gkfQjfh52F0aBdL
YzIh6piS49AyqFayhp6vaVxSCxsPKnlHA91+i5GZOmqjWldYoza2WQUbg8rzIRTqax/e+nWdoXGO
OrfSYVaUZbvDlrTTA0N4SIjTnLk/4koUwPxb5ow7YbBe81CNb3CkzbfdCwJIuhk7gX0G2Z/0Q0KL
WkG1TjFAUsAudrVfO2kASayZtQvmVqQF28AohUP6tO3SPdZdpe/cHlugo+fI+Onco6XQiZDI0+ZQ
xSkC0hgNXmXVoBcXrX8Eg9H3AyIasmqv2e1rkHQ/oaaMG60i9SFLbnoZgPgEcP3GILuwcPvE9s+l
1ponK/DdyU4JUCq/S2bgbxGXbdOsRKNcyJ2LVP1oN+XPvNIvUA1RBJT8HLywDhpPn6NyZ5NtEPe9
a9QqnpYGjLgRwl7WMqydmR/hQFhITma6cMrMTAER2HPygLIq56EBM4CihLYIlu/htZ3HW7M1aw++
AZdKFYXM8gokmSGEgQnEQXMhPKR8tYyU1v98aoHEZZwfaOCBsuoJjun4tmO2jycjtU6mApPaRxGA
8waWmoo/q4Dppsax7/L/EOkSKFh2CcjxBz11UXeWlzE3D9NoT/s6tWG0WJo7jml3W3JWwQjKsH+0
RYiHJcoutEjBjpJtRIvCelxgJp5c44wHPNWi/AqUXWXoD2o3VldV3N7XiJj388yaNSITckJWDM3I
YEHGFBoTW3MtY58JQ2h0WnoZB5Z/PWxA0KzGYyh1+ZbiKE68pDiMRJH3XUPmQVA3FGnb7Rz3X7HV
EgdPEjaoCGV2gecWWxINs1atUecDOjOox1OyzRfr5CN1NOFQtNOvfIwFrj190ZiMmBq8S10QQSdZ
BaNbzQGivja8gJwuzOFbxTol/BoPBh7DjtCxCcO0Y9Rl5IZd+lzIS68KP07JX7bR9OYapaKOjKGt
HLRuMN7zhY6ljC9tS5ocuK49tB/Oxj78Mff+j7wAGtLPezMe7/28gr4Oi95q7RMqC7EtKZhuWppQ
zli09FtoktDoqh1ZAhrbahqCPAhHc2QfyCzKPYbC6TLETebAWIWNzaAbhmmybTNihUrEcjg5Sjzz
arctsnkXpK1XVePZ18yXzAbopidFROES714xv26mXL2rRPnE2UfFs8YnM9h0qlLutTYkt0FnPZpE
ADlmKBVqtRthS4L8zHsXuOBjxGkK9uarUigjBZSxcpVK4Pggro7ct2Qj+tByJ8JXejxZjiKZV/i4
H5SOaVlr91ey8cVOfXJ6UdrYrY5bFCcthb7sXvOz2QnqBB5DnlRuKKc7026Ne8B19JbUU3djVpV0
Qn/ucKZhpCMrxrHQylUT+quGoAR1QmdmCIs+jXnbo/vcRLTxKU1CYiPET8V+haGnPVdjUm8qVARM
WTsLV0VySNpncq3IPkYCjj8IzFDyhQXCQtpqHLu17W3hLzEcJngkPdHqHVy4yGMmfajx73Tq1FwS
K/KmWI9Jxl20VxSA52nST1FB/hgn3qYLhEw/F1oiHs1rbd7RfkH113ej2wl9N/X+E6LiwtVH+2mC
3ufpKVHveIzB7fhf68449Sqo6AVE6eaJ+QOKtbQoeSn607XDTUdPAeXYfT5GCm7nCHmuOKlmKKML
x63QjrayRcoGl0yJSEc21VfUWIicapIABGpIouhlC3eERA87L16pqGWHuWdGBPZpKxnm40hcqKlk
jyhqdWj/OToSvmHRpHgDIAZVlt6yWm8ecpDGTqeBJ7U1wsqsYsAHjBesUiLfxW6N3gOUnpbHN/Wd
3Krj2WpJzYsxgBecGyIBXMVAglu7/9p3kUf07riJTJ+EHfr/rOjwVyXysUra3KsT9UhhfdpHHRGk
TYwDIYvT4xxLZwSA3/SedHEyTI6yFS6/DIStqkyveiIUYMkBXEJ8CnOCmsEnXSr9uSDmm1AmRj7E
gkrZDsgMIHdrVvS9hEzmTkgPnCZCF9vKeLEA39Yg7JBMqX25Q1DwYFEg6hiPj2Zgb8NGGa7zOCIU
2AB5Rmf03IWy6QUaAj+4jYSD9Y/kFtebtm0vtlbVDmVwN23V8sYw1Se1lk/o8keTeAcTwiDxSDTQ
kBPhFL6H9njFk/jatFvsyKk7Z8EVqoRv5cBbybEF2Br5m0DGRR5SdaWo4Z2+Yqxj6EFx+D0Zn8wh
OcL5/glSZnIrAecjD4D75cPoanqCcBAsspeZDRCPn9rEACJXKfJZoT9aNhoZDa6P31uSG1oSVhbR
TxjgYyAyuUTnkqjpQ8UUGpPyVVnOuYdhqNkXIFsEVCtc2YeOqD74nVeCd8TFX4NyUlIMlZUmHyoB
N2mx6zPGebQc/Gszj+8svX/rBNbBREmcCNpcG6a0VbEeMPPpTlVomlR8zRNYRLw8YI809K/NgZR4
5dTac858vsIJiqpEhfNrFyVOgbZ0Vf0LeDXtplGWoZPsiB0O7A3phm+AWRlMQpdP3N/MgfXAiq1k
WbcrmpLscJ1MCTu7G/WcFJMc+rAm32Ek7zbgEO6NrvseND3WoRL/hAhf0phAeGsMVXouFWwFtduH
2ejN1cjQHMbhCQYzsSiIgOfFj6y81NDjEPRVuC6T8orrINMt2Aok0sZuR7NsSSoFZx2WLqYynVYL
MbhGg7KuGhZ8yJe+nb4AR98GWtc64L3uMrppGCQzH1MHCqN0njayWpeMeTNo5wW2KsOais36Qmu8
3YaadOgSEV+XcX82ou8IVM71oJrPWo6hNjqWmFK9MaHWPcc/SMEq3LavmRwRRe1ZxsxvFBO3JHQq
JqnuMEUDDoEqgGAyDLxLjlZhRnSKcFeNI8xOvExY185SyTGKFk8nDDDwNJKp0Sz1vVZJqTQMZF10
MsyodpFd1LM3BBPBD6GMnzd9Drs5AOiLAaNj/aNSr3hsi5Ou6gn+QH5gttKhMxgod4ztvGmS8Gs3
RQ9yUGA18YefaqtcCbtXDsrU/zSDR8rxCVLh6ecAF5h8t4pkQalcJpaj5g0K5oa4aOA4b9BgAR/U
/ZMEaaVse6i1S/PLAipsD9/sqUmuqRyRYKfpR2VsrpsE+Xk9w++hKkxqTP7VKADr4CijNy8fzNCf
d8LufoDWx5/oLwToN1REoB9QoTq5HcHWGroDHc/vmD7tbTWOJwv5Cf6hCC4CF4VS2G9AmjYFbHKp
tq/BfOz02uSKCQwLjtitVSdPhervkTI/6g3k+J5FMu3i6aH2K77V7lHBhgbJgNg6ISfnXm6uGKUj
t2qhr9exl6rFE/mpX8NiuKJpiQeEsBsMv6Duo/lMlGPjJK2yaC10dVfbfGWSclu3iYRh0fAv5Vyl
l8o/wVrDfr/ugmh0qMc0uX7fp0AHdOZiAPvwz1cFKkzprB7DLcZ46bI+0M/a13bG11K1wEjD+b6p
7gHGD5dBGXatIF2aheoSzZD09EbjmD8keJTQIGKtZhYLBF945LyODq47mt1ORIngjK4quG2Xmyn1
byFmWjluDREMxmW9oRyJ03KamYkW4te+3Jyq3dxBxEBA/2tft8Q+qmgKdpUFTccy/BuCq2Fh82Ms
RXXhpFAZ8tt6OwInuMzLDaVZWFETBuD1btOGmFNqEd0M6A3XXR/7G1N/jpj+QrvhlZZUqYhCxhnE
a1N4H88FL6semsAAbL485bcHCD0nYfa3PYZaZBBb0RWtb7w+1Q8Hh9mYhhCkLjfrrvXBiDjPk2FO
9+sukjGisxDSZgjC+JZaIa3s6dICZrgdqpGcoso/DIqG3DROr8bRIN5pubFmzquiNQmD+ec+AAqY
pCFWkDMlxZJTUna50qTumBiJcYmWm/XJHbrnufDB4hPl4ubY3/hS08B0ZqO0wHov9+G5V1uSTfCQ
rvfD0qCtbBIC0Fg3M9wwr59RdUdVp19sO5FuDNxtyx2N5c37DUur1y4O5+OkpxwRAViDOJNM4I/n
jbD69+kM7WM9EIow8xRk0SUrs+5cFtPm/ReFZjBwxxAaUpo1NwWzr1tdsgIkqcU9IcLjaX3aekNa
sur4Vl7u17vrcxULUJNRDTJB5Lxq3adOKlkORXKdduPo4r+3L4iA7UuAWRA3WPcl8Gv7su4HidHf
mLiafGBz/B/L03zcz6VQw+v1GawCkcIoGmUbfn/FFLUAh2wTc2khLiSyV54SWvgHxllc1geUNm4O
cmmgBVietz4QJATTVVistTiBwAPIuAW3BnGxjyZmbr1x9fHcsAL+bZNpu0vVKt5aExCNGRvQLVGI
1mbUp8TThJ8HLs4Zf6vZVN/wgke33XKjt017oKaUO+EIleZ/ZQLTIgYUwkai8+9lAgsm9cdbG5FD
/HvUz/vL/pH0o/whkAHQ7leRFJKlgx7gl1RAaH8I1RAy6TrMUoRtohf6lfSjq39QGFY0gQqRrNxV
YPBLKqDLf9iWTcNDM94lBsp/oxWwxGetHzaGReEJ5kkRhiyvWuTftH6GOpk2gWk95Q95T+89cLug
utIjpo/kR9mu0bYvrfQzqUnTkSESlKzHvLwbbRfROAvGZcoSSUj+eyt/ZpV9I7fWg9VbyTEAbnLq
q59jl5JNozdMZs1zVLAOkiOo9lLORL0ntqfDoGAHGN5FT3oIIce7fAIQlEMpxFD0SI7CIhKaz0oo
3ZY2c+ZSE1+RNzwKW71NFU125GDgWlhnjrjIHrXYdqPCXmbBvdAD+COXIjMZAL6mfIW3WboYtTby
uKQFxq4a6bf2dNen9kONG4i014dFbRbW5tk04m/dYCPtC6+H2r8aW5rHMvwYZe4BzrAO7zq49GVf
v8xh+UBt4o4lxGsDDgKMmdfILfwVXzzpWnjpRPKzr/njTaN8SYvoJ0mBZMwVfMzCVG9N6uu1oQBx
4HMivwjrnKhf9ALXWrjVMpWo5MaLWRlB2UOWp+8sQz/3dvwCincXKANkwblhEp9/16rYWzJDIpmP
zW8KZLu8JPZhKqBy94I204AiMViY0zWzewxlJt+qnqBV1vEFw8EBhdE4aY8fT47Tvayj7UbpN4am
hevBOuij+cUX7Ztf8zqKN7AaYsll+nFCNGa4oa8iAVx/KYsR25y/KJT+Y70ut0mYwrcZg4NZmdFS
67rFwAA4Gq/ycuAYmIazftt4X74D8ggmPocSUAwafOs5pnxAuQ/qNA282yaojkY19m7GcsgcZidh
HATXUm2GfqRyRRUId9cZrgQGfVZViC4BKZQmX/wcPCYNyY2+IE7ILvKfkLlJIonzPYCuM4xhFvqY
oVqrIa5ELFW3QjzXENlP6MPfkCCCV67tRa2FqyJgMQOnJ6UoHnaD0wCZgGMXz1udoD9ww9NF6pU3
tX4j90S6UxtSM1I8oUFXyszBNpVt+nQPjvosJ9taCNI54PxYNd2Uhr91MMSh98UhJEJ3PVl8pH+u
HPashhTdneWfpegJv5i026znnKll+6Eag2ekO+ck4vuFXgP77baPqNKrSnAL4izaJuQfb/Ql8K7K
+TdLuMYUxya/HA9q+jb20JTKvN+YVMBsZlxOcCcPXUvwENq9AkmbhTWzS+0fS95ClN2VKt2EHKKM
DqQTryCwjeXEg0SA1jJwMsM4jxPsOTvRHBUVFNiT4tkY9iGLZEq4nAnys0JDnd/o6PSKhL+kvtIH
fiICI7ObZXxXQQ7Di3rIi1JggGgLs+dn2tiwaOuXAVS/Ix2ygDl1j0zblTjpXEvegZ++gmWORVJ7
IPY7dnqMzsACjnPyLamAJ1mkGFZ81lRFfspAffVa2bD8oMr9QDdmi0n/YqFddC3BSVP3RFCGWY0w
JztU+ojSEbRPq2FgT0MeN634mwZf2mFstJyh8l9y7Mf7jq+QCNwHtSZ7CSeMxyPM/WkxMQEaoYhD
K6XKg08gCKn6GwMZTIuBLOF9TQELkLF2FzbTlcXomZgiBj16yUtGoAyTFNCKoWYlkX2TGMjcGJd/
VjKwQH+1XcrWqdoY5GlUsoPRxCnl0NzSELvr0IVhpyXWCqsLC/uSqc5QA+Oy1eWc7UqYBZE4jzGD
ZVHXX9XC/gkuPnHhJm+asMIHUzHrSaBXFToBNo007tpAuywzqRr2gAdUiuzg8KmhSe8loqCQMwDx
xt/L/1MQV7ECRlt9S30w52KQXGt8EECCrOvAP8FTjBw70u4R5HhjK+n4yXQ6B0mxkePkp0aetRtK
OfzK0CAGhm+w1w2mtYFJxkeeE5JCeV7uiLyHF8Ra36mu5cX/WJD14MjgSTa2KBjesoF+VtAByJHz
HZBn3WV26vUKQek9BTl30O0LueNbXbuRMr4Kyc+v8I69JchfAgUxQVjG37s8vdcGvq3EeBnaAQ2o
SOYtJS/gUFP5rWTq70ALf4Bhq7pI+jn1UgtmEfQPLAiARRlLgka9neok3gR2eyfS8F6uu+9jNz6i
oVVpqLUMFmhXRfJ9/ZWPNsSSMMSsCmnE3A36QOmlmdAtLJ4FkmJovzPc5np9qDQLrvlywYKdF7mz
xB9aSI2PKxuiiY9R1KW79U3ry5txar+KLv8Z6tkOI/9rUfEzUJT0uyxxLmYaZdhAhbOtq0jee/3g
N3RrLVsynBSIXgUo9jQ2sMRGY1cx2k8+7LaA4jMl1/M8iOsBtYQf00yU/V51iTjwushg0srCz5/l
H7LZPllzAPEhnW5nLWNVl1evUUfJhUgTPnwF7Ko2KrIjcJg6c09EmKynZ6mhqzznwFRFnH3F4/xM
hfaozLkDhGdHZ5WfvfwDUUrsWv74hfo/ijsdmo8ZfNV1naSikpCK1xA2D8RMo3F8pZqdekRaP5gM
NshsD3bHq3E+5ODR8z3LFXlTD+DbsE67IlBar8MZ7Qzi/7F3HsuRK1uW/SKUwSHcgWloSU1mkhMY
mZmE1hpfXwvgfcX7rnV1d81rkGEIwQyFcHHO3mtrTzW7bKDBvrki5+AezeC6ZLeB+pkBkjwPaABg
qFe6qROH0J0J38HJROKDh20dQT4k1yjo/f1oqVVCzJ/ie030hviphIDReTrkxwMLihVHMq++opAq
NBCkLmRA1HztCTn9TzSe8WnADrrOKMpWtoXbllQ4oQc7t2WmDMyr3eTz+o1lg2YXuNh4L4F7BUxG
RzVPdHqMenYB8uTnWgCsI/4MC+OKplQDwClIK9R/LmeOa+Y5ZwDcX208ESYnt2oAi9wyxe0IUYy3
GKbBD2n1bd95P8IoPSQWZisSKZQZcyJZBMMPqtlAk7kzJuzoTaT4/ol1h78SbHP4aVWY/XF6UZ6w
aRS7Uvfem9YmQZ6gsYB+9AoTVKleUkJx0eCxzAInYMOdU3kDPIvAl10zYwJtAhYMKZszdfS/Lsox
b85V35EPNFaUyLGkDoAITVj/TlOIAyvw16BE/Rr7DS6tdFkc96eqgpzR58mPRAc5qtXz//ZgBySK
KZtdGWZf0PbVJE4+MqfT13XwRskm62B6GezPT9hXbiOSQzatqT86swQSZifQ3FkHQnAFIb3RNmwF
RRhU6Cd7tv8vzMrl6nJB56A9ebvRr+EKWB+9iJsvxLCk6LSWM8axDY3gHKfOrSVHexfXsHSJHYHG
FAmAGWZ9dgGo7DQ4hyC48ToBJKytG5EGaLNCaQNAoYBkWSV9sShu3X1qUBW2GhPV6szPzPgcYZEk
z3ZF87hc7kDfa62bsNJYefvNaWqEfxpn9TE5n5EAgurG3nQMQc07bRWfg+xmjBt9mxk+dftR+Bcl
GyKYg3ZdJR4F+5QaIRmBFM0wbpqBKU9OArjYtcxtIK3hIIlqq7Ls0bP/yCHzHumuswBzu195XnWX
QOndZcLuIW+KEsoN3CMbdK7/LIO3gtS6k0kaXeh3yTFB4bYtK04YPPTDqQERL8BbcRgrgyWOTD6X
ayEAfVb8VDPFFD1GqYRzJKoBaz1HCc1VXBpnRY+RwJIQo76hXjO8ZJuSk5W6vfypdFnvckOYmDpi
8yR1c242/td1Y/DBoWXBb9IgjBMqWmL8vg6t2FrjCWXt6PE8WlUYJ6F5M8wkcM9UsMINyxwq/YND
uyw1LmXeaWeigYoT0W8IRbhm4NCq2GaBHh+crtgQhUVm13xRz3d/Xe2LFzAH8HzzRm3ZqISrPG16
WgKNIGcEPbGuZHdO9Y69oWIREJP5cZEeeYemYc8dbv8mnXSUQo5rn8s0k19HnoVsAYUbaOP5tuUh
bemdshoxuowswGL8kTn/kczAK6qqoNlX61dh2levj7o/BF+cC6LiX+MZ6+fYYD0BZgIecdvu3Je9
vI6adolmacpk9Y9hU2s3tH3PsEOIZzX75FyqVjxpNZg5I5fYLear8CRuTLLntwq1MylguvGUhJG4
1BNcPRjVtDURUO8S1/E3TWj2bwVVcxhd8X1sG/G6iofXFJLRS9G69hZsqkkB1WZ5TiMEe3K1CpR8
+lt94S9Dxt9NmeKfzmB265bE9yzx0UnHNf/hTkxczZisvGoPTVpne8PbzntVXIoOTHHnqa1Y1dBT
IesQSqcF6/DLEfJvwc7/7+e3BK4fbAzK1OfX97dqgTtaxug2BbRMNTzbU0kqE4tJNoJmGP9msW/U
NToO3IEgJvb/9/f+T2Pm8taVFNIgCgeHwz+emsU/1tIpaw/JyD5x3jDWrfs0AATFij6uJ0s/6EHt
f5kh/9cDQzfBpRb131e3buOEnkT6by6Yv/7or9qWa/2HZQrKRgbKPvJl3b/ZYHQTswtnqa2oLeHM
5q5/pVjPNhiJoRhzqYMT5t9TrKWwbbCcPNH8t/8jH4yBLeffjazcYFIEcsG6si4hHvsfjruKVTwE
WVYPWqjOST4apDHB0FPAUBMveOkrqg90EcmuGoxNqz3G1O/WOTrsTRATkzgPfugo5TojHmjNJhYg
PVwNwNnWEQeddtIhG5ws65RVfmVugf0GfRaeIYwVuk0rDYL1uq+aj6GcpTB13q9SuJMmdWFrFMRR
uPHOkq5zYrVLziI6qU0UUJ5lhFKnQtovhZ0yzNQ4aCrW4EiBoWktR98X7I0GA+LRqIcbOvfaYbnL
IBMg+/ojepwKQKLPzKPFL27C1FKM/l8XPlhZOH1euokxFCHx4GqcpqxN4Xesvx+83LFchPNDlqPl
f1mOxqxG/WGDgBqg06bVJ1JVQNIOGZyTnqTn5UIXbXquJg9HL0lacjQMVGaacfo6anKE2ax2R5pP
bK2gHXro6qNpSs5O6oJKdV2NUnaoEJhcYHaC5K4lXTrTz87fF5FgZkKfgrIm9iIWYmFnbwjtbDD7
IywMZXgpPZqO9U0q7X5d1ngbs1n1E1XpndE7v9CtJKuunHq68MnPZEqTDWL8N2ce4dxR3TMZVRs2
0XTmIydj6szkqvLJyHG015ZSwcrskl1XavFauMN0IHb7gmQapGDVMgMOpXH1G0Nch360gPA1Hh+b
L/VdVIH0Auhy1ByKc0bt03lvRXDRxk8TAdW1cxMKBVN67dl9oIJhbjdb4ibbbdQYH9iFOhhdkthb
tphX/OvdWlSNtzHt3LwWlQ1brusprSXd45gXmyF2x4scEL+y2yEmV7ODK8Jnzs5mSnY95BRYxuaB
ULL0hnwC5rG06vYmUd4W8NuuQf7Vj3uLmObBgoWEnJVxP+0vGQQkcDbEtvYDbJchty96Esq9cqaX
5T636Pn0wM+mntHR4ecBMiJjyqi0veCtX0l5NK9iftVNHbx0mjHu6O3vlvum+QEyTG9HauqIA6dn
6ePkbGhtrMY4my5gyMcLVSM+DzvBaKb9Ij/bR8VSgnRmxba3R1rQLbD8dY3UC0alSZyirP/ttr56
hct2Q8rlbPsK0rNmuPph1KodKQjNqQKlB4dHn5LVcrjc+H0xZwjB3GGdxGZ2vRjBhcUzR8R7LdeM
AfsZBYERxjlhwZLgv5VG4HZZ3U+2/zyExChxbhhnyrZfnNqBHwvJnAgNBGoJ4GqsQjX2JN3Nkg/T
YvNCeFUR9FfCGF2RWyBgsVCIIcWgiBwy65z0bUkk6dF9HXJXrnEbYxXLe4xJX4f4jDcVxZWD7hXU
Y38lDoB7a0aoIWXsTwDpLZtvjuVIQxIcC/8li6Lq2Bfhnz0sN7lVSTqPsLptZYpqy5BAvq3Wy1VY
dMGml2D+9NxPtxWCJNxys7+Q/IiKzL/oVzx03ZaqEdkt88U4514sR8ttLFf3UZzYe9y/KS15x0aX
DkOwkeGBJHcEYAU1K+W57+a8F6n9AjPd/CpR+ryLsBLbr0+y7QlMcgZtvYSekO+wIUOvP4yuKjeG
PQmYm1a1dTMAjKSYNmuQIsZapyqwNn3qV2qxx+gKH98S34IdHyqJB4QcN2WtZ/qpicz0QODVDl/H
IczKPYb0YJdqcgRK1jybM0exdJy5E549SY8PPexK7CUau2/dE/1aG/WMIISWr7EhSrgP0TAYo+mu
VQ1L0mdH3pXBzg6135nZuYAL1qLNbBjO2peVg+B1popvV8e3oQM93azOYm+ea3oAKhB9znICjLPV
YTmq8/yh0Vsg2LMfM5y9ltIOma7cmfrqtfPkBdCA/MYInKIiQySc0a7aDHmFfE58fFING5oaQAA7
4xddLVoxrQeeZqrvl8TAsq9NaAyrsX616z/+HAlRpv6I6xJt6kmRas0vNXOxdQ8iMJHvyE+SfKvt
8kjaQqCOCpcq8PzoWELfJUeMak3UblUaIQTojfBgm82uGo8lHaRjSFBWsmI43AKhJyhssn4YyQMd
9u74j/e+XO1CffZOTv51rIk5Wj4GuDlrA9XPYbm2XGjzx2EPkmzC8aOfgzymSJonqzOzrV0Y0Vdg
h5GG6MJKCrA6Z0c8n6AxWUXTSDWrMoit80oEz0v0wXQzKDNnNyt29RxA4mTVpZ+Dfwg/DFhLD0Bl
kKduPNSwXxE46H5UCCRx2X0SMlEMdoh5hFWA3lE6bBgg2jlSxo3m2vCg2oOOcvc7DgmXKwNYnukW
LMMEPuia0I+CJsO4avhxnGhfrKI49A6JZC4oUDIUM6hczoTh74vltnpq73W/aii64LRbLsz/Olqu
6vOQl4Zau/JpaW2C3GdubYvD8uv3dcFosBwuF2wBXaSuyl7ZVnPB5T4v9FEQy8HrT8tFQ5bAnjbK
1xiUTgzpQUP+L1qfVW10t1oBAbqx9LfleZfx9vtlfF+dPF3bZzIlWgf/mUIQ5jXO0YtpEDH/jxaJ
RMmP2rboKDS9flouag0Qcp3yieS6b12EIhLGaOzPlPXXdgi04GxgnJmyYjgY2RP78xiaz3xmBgjP
c0BIxJnOBqYvuxMCJZBm8EUgYvIb7L2SNE57FXWB2JHp+YrWknhZfxs6JbwgZTAwU8Y4U/+L98Ns
DFuCxdJpRDG8HFJVxnQ83/N9t0gPdduaUNv/dd/y0OUB4IqKo+reFiscqXE2MYeMdbMpz5k/lG87
3nL16w5TxkeT4J2Wyhge3/nB+WKoWz7HwpZ5d45IDrdQiO5N3nFmZMPJihL9EgG5vdite+wKzdn7
iszKsMr+oLAXVDNMcUI6QYK4696PNdKpxZO4HEUzCjsLZ9Pscrjc+P2Y/9Ntqh6IgdT8eP394OWI
8L3qIHBQfN/+j79f7lh8jMsRWn5trc1GwSV9qihSoi6Ww7KSGXWiAbIcXbFoTSTNBhryrvT05LBk
o31Pod9Xl6NusgLwfPPkulxfptnvqynQecJvAakOeBEzQS95mXKMefKpuhHr+HK9n39HtkU8Xjp7
wwKBrWu5cPQBGqTTtM6hK/t1bxbtZbkYlMoR7lKPAqhebwpBS8szFKhqlyEad3eLxR+dUH0Iu9hD
uVnTOD1YsytZkqc3rZdD+Mssk+mD5qd/3vW3R4VthPxmmC3wy6PowZLqcESAhpIom1cf9fxrWI6W
izalUPp1TxHLqaJ6M3untbgEuDQfTvMPhYj5PAV5yOFoDvxcv/8Xel0Bgr6hS85+HsSbfHH8icXT
9/Wf//2W7//SCwlsW/7H5bahNpxjq9bLzf94VDAGzvh1z9fh8uxfL2R56HI9LBWPWq5/PeP3f6VH
IKsMVzbZWSmiwP7x/3+/iq+X/X339//+/3Fbnp4jVepVt2MjdJy82QcUr+dwKUNuYEsX5nTQ+/Fp
yKxhPYW9AUWwvLEifdqA7WPQm7KXKCSzPHeLlxgOLovZyd5llW5hjlJ3dTwUP9kKf7JEf28UaqcJ
QxSIK404V4OHi5wQktSwSfaug2c4y/qmjWLvJF0sTkFLwq1nE81Qy3GbhASaNhg8CHtnpnFqkJDM
KJhIuqepd/pNW+o/AM1MKxRytITV2c+isxaQtk5cJ22M+W1aA7sAZH+7RGPik1TRewRRJevT9dBE
NCiapt5ENfFAXVUk+yJr/ngyCPn59rQS9e7VaIZwK+VPZ7ZjqCJCKae6tVVVu3EQb6aGlr3bdTlp
fUZJo32SCLPVHKPHz+UQ1/GJfmS2SmrrDJStZegLXwOnyW6C4Hc/fhCFs49o8iLQ1dAZZ8GPpqMt
qMzgaJVsSLN8IC3A3JtNcSsKv+GrKklk89vfklZ9obs2tT4qEpHEOVaxc2ur5oem5G9b21RyLmCk
I3Mrf4pQfHyIBxRgNEIqqoB1kZJYlMhtkJgfsZfcu5QmXrr0g2yBbcuS63Zsk/cUfYBOeOPGDPW7
cpZU5oTrrDiq1kmfseOw2mLty7eJwhy2Dbc+5jHoJz0hJCcyietjl40Fhq5wOstpfeK+iX3CSuk0
7/pUB5uh8l/qwY3OsBGyNYWTZoPFircuur1mxaQ+pfZ2qBBBhwVWOWE67xFnOqoAnddvddNODwgh
H8Szp0A+FoYGXJ4FaMpqlTwcsR8a79TruKGCYjAPvS8enb6ycJnnR1Qt1kNoOY9Okdz0LpT2yMcn
QIOCpKgILNLQA53Xti7ljI3HR74PpbvXekLo/bTFqBh5v7WuvvAPOXIcE/HaVzPvjgGOQIKa0HWG
yZC8SSx0myiPpr1tJSA49Fs3rPQjLaTqpKvoonfjeOuCpwKxkNCXmAPOOF+F8DC0EFPVleVG5HA4
rR5tstNO5txGIDfA7e8Mwj0s3yKfrGk+jHmRRYV2OPbFD81yGFY7wMYmQUcRpHs7BbWWZY19dSbE
kUkH09dw4wiJd4clqFMPgM+jUd9pCQDgzI5/lqb9Ydf2g+Xo+k8ABj8KhihsPbG+cuCar/thqvb0
6Lqrrl/DmoKrGthFWkZe8Sgs+jQoPa8a8IZsQP2Bp47Fvczb+m7MPvUphFRcyzMj60ofAsa+J3Up
dTd+qIr8WPqDRQFL+z0J8ZJhxk8CXE8FMhkZEZGe+rIhmxJJwBjX6MK6+rcXJDb2P/fRVmV9KM9t
hK4fIjH4fQkZIGyxVKKsRoxrefzcbBQfacoyz9n2WoFFrvMuNbpsoh7aPyxy0T8NJsZBBqc87ept
k5BD1OJDSmv3lDrBsMvt6Kb0aPRKP37LY2xvHungdZBUa5PQzo0qWYQ21H2MIqsQOnk/wM8DCpBR
TN7ZIej1x0Jp3ilpCARUNgzg0jrHuirvtcEyaY/1MZae+nffwK31GKPW+oipBB3EoUBwtaKjcZNF
/R3GF7lrafkTWdC35C+4hDJuwAD9DqVxtskUWdPpeZ/6ZA1LgH47iTGrmvNrl7ndldTVF7OyiTTB
p7YbOz5o46Xrks8irElwdSuF8WSV2Rqnb/FOmYL31Ol8OiJ+db3hMMn8SQQEVNV5/LvNlb/OpwB0
nDWQmGCZ6WMqnZ3rkn0oRHuXqEttpnJPSNtDB216gw8EUp3fEGNFVPHOHc1NQeDtFu9RsQ2H99bv
3wanJFe9f2785ET9Ck5KnTy6Yfes0QAjfjCmTxmcR224zQz50WU7mP3JOlTRye0InyxhzuaqRxCr
f6LJ0Dfkd306gG5i0BMU5RTWiInTL8R9SykTUeH8ASF3BrDog30biON0YsvbagIBTYuobFOYZHO5
rI82QxtiG9o6SV5uIxy/2OIaVsIVYj22ng5TVbIn3+iamDAQTfiZqyIkXxe20e8xQ6MfhT/pqBJL
hWaG6Pnuo60bgayq4HdBOEQY4J2vCVQ13jqF190ryCylDlVgBqpla934dbj1MGFwbozOilQ52VT+
2k0x5KHreLXs65R6N0PhUL7uiZWyvPbVMmOyCsmxQNx4bqWUNyILrpWeYxtxrW4XJw6iLr62aIbL
+8gwsafSkA3H4r5MaIMDVN3iQNzRmTe3RjT9wIKDUzhq5LaTRrYJWDSueoRaq7CP7yUYjVVNjd0M
hnf8JPom4hup6+SlCibEnZrxx8jvfNCTaysf+1m3zFD4ImPjXL8XQfRsTdp744Yl6ZxoJ9CtxEe2
qzejlxksC4JbsxNXKxDZ3i5u0wx91lQ1m4xgnV2HE35y6X/7De4sYN71KvBKUJzmMwk8qBIC5mUK
CA+WZj4rjwEyDgv9vvCzdl9lkUmZR3uwctDo2McJRSlQwjYpnc6cRMUBM5QRuHDdmvouhrpvqHA+
IaZLqKd3Q65TrOYrS5U6jj6Rd6BgrS2Bbmct84Njnhf2waoSwo4IxkriW1Z+zdpX6rmIq3ObBXcq
LOtz3uHFy4KVKIjGskLMYTSCQV5SCwyIuZEt/GtP6NkhbLxfIhiewELSzI+I/Eo89HHMYwF1yRqT
e8kKtjMehG0SYRPdTDStDQ0hpR6odlvUaMcFwWJWl30keZ/v7BLnRgAQmOJvtzJthwS/LqSIyhLQ
dOtbfURcOxQI0021Jy9969u5/4c9B1V84iPcH5WWPbjQxFbCCkdKwgXi+FOf5fs+U8nJiPBNon9y
t7Fh7oq2f2CXy0TNr64io6+As0bZk9SjwfL1tSHGJzZ7j8Rzx5c+RG6R4Msl35TR3L0G8zZkSh+A
/idkJXUb4cTTdTSLexHq4qw1RAxndLWjxsUvW7RrXYEVnqayuHe7ilqzI7aTb+Kk8+kyV2V+piQe
lF7M6ladwGL/1BQVuJq91xo3dr7OY2dHtSm780NX3YInHRDPvDEcoUZiMY/BRqAebQdx06FqqHT9
5LrM4CG2IGbajASYJKQD00Oats1jbowPhTUOdzRX062uCQjCEfKqNizwKs2kXQvrzU60BwMKJ0nO
+RlX1KeySd5omZM2epv9ItHzd6ix1kpUq+18llarHj3KLfSFbdwTJCCnvZEXciuT9khfG1pYJsAf
MjQwILr6PYbkSxCXxu3k2EdpUdtNenfLMklb4+9Gs+Qx99n1TWwFFXuvAelcR4HSVQVGNb0O94BR
N5CaK3wqVbQ3ZYX9NinI4hw2MjGRgRihxGXt4qoVH62kiz4ljMqhQUvarr1LBJKBhRa96/oaZWKX
Mr+yjPQOeGMeTPlIfjHkMOSYvd/XO9dRxdqEQlGiru4onLeN8WIZLO4REt2nYDsKs95QwLsXjsTL
VWbIBjG0boba9TZ6PpEdqc2+bKzkOp/4GMDsEB5IoIhWdoKZpI3JplCzm3h4aCVCNQ1BM7bhk5qV
X1Zq3DU0OteNPvyyMweTitOHgBu5SfM0b6VX04uDO3g9eQYJw5B/LI+0516r38hNDzeimJqNKnSW
MPTFQpIT2yFYZ7TS8bIlTyNOrbUK098YBsUmTZVkP0Y4kAgJH8lL41SWf4yAUNJyxmU0cXsKR/eQ
VxIyqqLkGwd5cRAeCZeRKkAPuUjAC3T5UQsf00yvieSZk9wu1m4dMTeYtzoOKVZd8ZZwv2gTzxDL
KGzfWsZ+tAvhtA9i+YokpmXAc7Zejh5NkOsph+YJNdC9BWh8KCdqDKIK1t60JRGQBNxxeB+zlHdn
uD+6lMxLXemrqSglNkMswFEwEv7b9lsKaWfw9wG/1JSSPgWg1HGPcaXN79IADBPdEu+nOnjtdUrW
7rkLww87VHLVVURg2cZLH/Wf1cSshNqQ4LjujzVON2k8f4GywDEbsW1DXZak1YgLMX92SuaPMXV/
xMCnCtX9adPh2Qj8Y+5be5b17x5UkqPvsljOXPmgEzJBzvdTHBFhmmgNEQ/tPsvtcZNNOzvWU5At
/CBzsik2nTlcczJjcs8rKQK9GxPClKL33e1UIDUMfRrNforamjqZuLS6ga5XlsO5sW5oDfkbOc22
nCl91mMwKBMKWb4yExbVCMAqpxJka+eGNSmjsEu5BlPBy5SZ+Q27FCMmyLLGU7YqRq9fZZW1G4Pm
F33bTxye810UHn2DU1taz4wSv0uaZ7siNfei80t+GNi9G5dR28NCxPzsXzoNabnrO5uIzvrKb2gt
uHYHWqF8gaDV7TaR5jsP/Hp6u4jZpaByGR0aekn4W5/Al6jUfs3HdQ3NFvd9rTZu+KEgPB/xKmxr
hd1goF2NbUBRH5lCGOsUE+sq/wymMl4H6KWDcPwQWYNAtCM90ptfgN5lBxFAZAWNQlDfz9YfgBso
9Mle+8NsTGINujsz0+4BS9+6Ed9SGvmUUtP+l+lO+7JhfmIjX7YmGcdh8OwrT+BjcXemHzunYJyl
glrADjnwYYbkYh+kxCSwC2UFQLTItnNJkAwbiwozo9ooIORkDpVSd1wJg9V7O2R8IB5TpKU3mz63
SdDx6d0EIzF1+khAWogB6BJTYQht6JWJ6t+B9pNTBidnQjAfFnWwSvroZRTvgSFeyVSEMjELRTOS
C3foksNO1DeE6ahEo1EyyKthKvs8pwYRn+NhnASJjw2e6hNhsqCxD0mtlzcdtgSrbZ/D0fauFSI1
RzIPG8YH4lB07EAVwNJRyouZkcdCQdjR9W0Xx59uRX9aK3UCnjN/V5uBvw3ACkAq6IkdHWF4p42g
kjiqTUJKz661H0iqfm77Tzeg6i3Fc29jViTuGWP1s1J496UJAMTK1cFL2C3O5hfVMgIon+evkijE
6Z8dg0Ld2AXm8yn3xSUbiTpuWamWaMRiI4ZYkwMeETUjiN6oderUd4FGU7CMLYaH6M4Nig05Ih8C
J99+5CWsC8HIx2sOTCfflvTMBcvRytWv8x4V2bG3Esh9+UHylgZ9+NG2yBclwKRIMwyyfgDZFBJh
V+HchY1OAGsPocL1iy2JP7hIqs8mzT9nTYmdhrcwl0h5fWZGYMlbhi9B7zobI3SIcEtYnWs/zdmo
3tb2eFXhLytJ7+x0so+A4a1VyroT6fC4MkqMn7X2XI+CLjF6OGDA+kq8pF4LsCfvGIynbCOa4JfW
+eGujA8Du3vCyAs8DuJqgiRSJIKu0605f08ijtx135m8x4QPsCsNcjF9zhbwLHjOQwPxO84g3X0w
e/Gak2m6gymN2vxYRBIri6keSeAb8NlfYxuJAVCSU+gHd9TjoB318Z2yaZ8isyjr/kmO0ROOoIdh
CO9Rfh/Dprhp6nRHhJ4dG6+wQdYesVCq/FUEbDZ67a62J04v7TKEBXqbSe3mjekEUIYfLgtaX9ya
sf9ueObzZLQCJ08LP6L8jAJVoW8rT13aODtbA7QwHgpbv3YQsdEMd3OeK28XEOybNXX3Bt+W6Vlb
ollJzHh0pukJB0d0EK80FcyEBSK70tlhk+4asHTkwGcIm23ACTiDQr16m5R6k2lJCUFcdZF+trX7
ZrbtR5Z99LWnVhkNjpSERNpI96VGgLrMPg1ebDIVn8TvPiZ2/pR15kRMO5pPkakPl/N5X8ftK95S
3MohQxJpf+hUm/w9iapjVanHLKRFZCUUCoajNQKfMYpH24ZYWOs/lKgfe5XugoFWce54984wUVnu
qs/Yie9d/6Undd6otUvQRMdWT34VOl2lSmmwddodkhEQLj7pIVVXAuap3WJjiPKHFmI4D1/jpv6T
+jdmDfW/KMhz9BvnmqOlzNvg1hMIFjSTJAj70xYkbSC/o1hlmIRvGPmaHhpVJFbaCCsbFZKu9sOE
aBH4P6vBx6bTjPfa7PNTpAIm4cMUfukE/1ex5zgmKTj/vWBv8yd579+rP3/3on79zb+8qDbUaoR6
QkobbbE+s6n/5UW1sakSN+VIkod0aeAS/Zdcz/0P5KZoalyTgCfSaPijv6yopvMfliUEaltpG46J
g+h/YkUltOff1XoWlWcpgOPr6IMdXt4/FJ4xvc+IcbU8dDGgCVTKp0l05c6RzqnHvXIK2ZJs55Nt
ZQLPoACqdXLbhyWrg64HRFKqBgkbOhTOSkLZNVoCkUUskmiZqmJVnm16mqudroKGPXDjn7ss2OoO
Ja8i7gwmbqM51ykF7zi4tHWuEYr+5khYMo3dSEowsj2Hjs8CWcOPI8rgXXels68VYmR7TI94JLAi
WvY5hpIR0Fy3J4f+7Zj/wTE27a16NgjwFtdx5267rP5pDfZNXvC2BJaRNnnDwupQ1Wz3wzAD/0YY
JvBjXkZT97eUFAktrAhd7LKYgBxdbaF5EEDh6TEVu72Hze6R4ftMN57ktZY1SOcF01mOgD4mizVv
WF4rYXvb0UGAnw5Hp9Wng9KbcmfV8Z3h+28Uvimah4y+sXNBP1dBLhspUI1Pbc4vVsOYtGqCin0v
KIK1FSkgwNBCmE/010mvV06Gq4Tw1se+NwpiJ+L40fPVK+y8KrmaFQvzHl3XtrLEnylT/bxZuRHJ
nCA3uqgrsWUZKRm6VR2+tfkW3J4B0KWioJeScoDDnuprD/GwKXZpmuqIZHacQ59xjwnFLPAOVlHz
uFiFpOC73+lG85IaPhjLYd51gumCe4NN2adrQrkt81JKLYFxX3XGvR23tDBconr6NuhYn+ar3W0Q
GzfIW/qN7sefMI02iTpNnW5iLc7TKxyYVWrJJ+JGWMbUslzXFTIvNlQ7ylG/Ib2hYqCBsoklEEw7
Su8CnkiaCDxD1VybnGVFa5DGrZFZaqqL17VX4WGDDobssaPyS6oJXMqqYTXZU7ROYvCTdGSP8YxB
cCBOjenF1j+qIr0rShw/IFlBwcB4IMM9gozov2EuPRJ6elNoLKiwY5rmfTzGb6WNnJGEz8c2TrfK
yZKXGM/nHDnZDLhxYe95NNU2qSJHVMcUGEI5K7xbvy1vBzJYPIWThaS7J14xZkGbtToigxXIRvbx
zAAsHBGlwXVp12NyoKpWbNPBWFctZs6u8fMVDPeSJJzhkPe9tZOlOrRF5YJV74djhz8Mdi+uvcHM
9mYG1kyVMG4KneVE5D9JgZ8ta+DLBXr6GTk4VINz3TvllrioW8/STo3vaau2UngCnMe2qvtblBZM
znKvpuJRamPzQCjPzp3z0tm9vphFsh368FMYG49m0jEhVwhnuLNy7KbE++0eovFxxKED0pcGgBWj
sw+uKoFamMTeOqdHv6f2gavdLfJ1nUY4ImIFvYrWSZTqGHfL0t3I2oL3yVATV114LD6qBLaLfUOI
HcYcEw4Xg86OwhDxKCFYo9xDSeuJHyNBygQfdQ/oibSNQaO+w+UGLZNGCkrEzFwLVUFClBSxLIRk
216W9+WYDBdzGsKVgXVjVTZkWAdmVm0zikz7NPezFWtLe+qSB6d0rQN2tjUQrHrnxThoVNvgXg5o
XXWTuwOJ1pcQUL0weMyDcsLrmj3CNClXEe3fJPLEvpl8mgmB+MVkr6W4nvpHr44O3YjDMkMyisTU
FXeqFMnGHfubboQJGp2bmQxomoGkd+ltHE//BQEs3NAzfpmM7DH0W5hHhgWDtfXkWSIoOUdDJ47A
Y2ZNo7+jfEdGBz63c2FM6Y6clF+wL6tz2BrV2ejp4Dba9LuLKYYTTU5t4iUS1BmlAFjZ2c7e9Jvm
MLbhPVHww56mIN1uz2HeUJU8G4btH4v2P9k7j+3IkWzL/sr7AeSCMKipa0GnUwfJCVYEyYDWGl//
toFZ6Ux2VnfXvCYgtAvCAbNr5+zjr7B3VPLGr2tDewRkCKwlIYclVdVmN+UhKTiJRuwjjWyulvjK
TJKl5o/BPkG1SGCmuW0dMGGdw30UhdYk/ebVMpP619Sof+s2PnWScahXjkD7wqQ2tz6RLEpmYl7p
QkylSgY4LCFSAAoY+QARL6fgAqYqN1030Ax2YB9PxjCqR0dLzRVfBTUz6sBB6YIMy4wfLjWFLU5T
9zh2AL8M1zrlkUr3OCNmK6iIjqdrSxi6fBeVnMxz5fQ7sCNk6HINOvhhx4X2+S6zIB6ODH3QfMXd
TZEDunRp4lWaZ8vQ2jvNE4TV6eBbxkOuGvpKaYPdiLNjUwn9djAYsmVsjtxRTFB2bRzmuUwaoYQy
4oiNTHWVT93v1MSlnZNAsNCj5y5hrWcxxELa7rLSBTbKUdz4GVWs0Z1OiXRN+Qhj9ho9VXxaw7ZX
plM5YHyem1X/bWG6wDL+ry3MsG6q8K35n/z3/yzzpE1/hX+zh3we/6/WpvUHNh3sC8KZwSeyTfmv
1qb9B7YRoJOqYXw2OC/NTecP1xUu7T9p1/i7O8T5g4QUAzuHY+HnwK/5nzQ35csXfwt6U1VTxb9i
6sI0LEN+8q9WJgYkYy0YB3WnuNTPCkJ8fpvTsfX9jcqPUiO3WeWRHzk0ybQPkwJN3d23oJvV6V2H
XVKTCxHieKJWs+thaBU7NTw35bMmoB6GN1++5n/wfenOP71bw7I0YC0uzh0SYv72bnOTRoTj+Lzb
AXMzwYegPBlksenJe+J5dAvEwfHan6hM2oS8qnc2o/OMb45OtysVBAMUIDuB0zNV135P6S7xTmHu
bHp6+iPkj74HmEFRnsGohXu2jY+6wKEwMCTqnTlNyT0vJqrKz4obebqROG7yu+c94gpkQpm/yX0w
3CyaIqIhVy9y0931JKSqPM/kSzWEvRbGlQPqWK6Su8hTloWG31ksnKLfyFNRWcQL067V4k3w+v96
UyUcEvme5Buc3zCyyFw10fqgMeKNh5zOZ0jE662Vx7At7Xfs7QioQ5onzJfM14h9cPnz0jE6cTLC
HPUs9wlSCy/EFi7iSm4W4IT9gkPkrj7rIvAFjNs6zVnEMDJaUNMUs8oKGS9Hi9DdES/1atUlPlLO
EaKBKMlc9mjZlRwLYBvzNjgKsKSpe5Kn06Nj29U7YXQbuUcc9pQNJM4Pkrd82b5Rf+sO6I24hRJw
NuujyDc1R8QZJ+A15vfFi5caJoY/P6p8PUgMC4oU20Ylaq/byU3gZ+a/w47WYh21Sx2i9vwBOI8A
CgujfCu/HvnZ5YvLzyCUSA6mb+S8/Ao9Oc+2GuiZi8YlflB5a6ORPQmqQ3oV1KhQGSXQfXWb0kJu
BT8NCgYW811+E+kP+FVXKmhTtTmEOLRpN8J29OAK8KY1Kgs1VFV1hvsuSnDSIuo2bZRyI8+Ocr03
EYXXeatoeg15DXneOu5IfE7JT/PmU+jMu8i3shb0Je+KCD+qip+HOjqK/ogx3x5zNVhAj3m5jeLb
olsXQrbOGA0XYbMIteZehaGYcrh8B/Iw0iws90UjFCe2PESVSPpd2jZRl/9MIw0VhrEUFhXJEoJs
cUVnaqlCd/nZDSnt3vhuULwHIhIaVDLFa1yn60SzMBQZN16aPPUFcWUgD5Eh8PSvbZ6y9qmsNEYo
oXEjILED/dQOBIlnkGgp7277BtU0JJWHOHvWa4jEeEhK2gZgJUa1f8uEv6KCTVXb5wejaMENlKQ1
ygKus3Zt9M0tul0Z3btuUdyGsXHmJvZf4ySj7ZIKhtlR2m7/fR3m+qP/n9PHEL7lXysxfx7258NR
m/2RwjIBsVE+oeTy18MR0yLwL8OmHAJyyZaPub9qMdI6KVRhcxRiJUeGbP+rFiMTxFzNokbEY1XH
cfmfPBwd95tzUnVdVdAcNoVJ/Kdrim9PR675BMdtFl1RyCYdwCLKEhXxhA5ruPqSeBXoLjlO2AQM
3M60TEHvLIKwLrkPmm8iDZS1YRIWgUu+DnDJzxODHM6DpzsCr9T4mmpYfoxCKQ9Yb2qqsXI2c6CL
rufZ1svInpIr50lsc6Ur8y9eWhWoSRLJZ5Q3ZQq45x8TwwrXzvCCvFPnQXsvzS3zxP5rbl5suQ+t
Rw3HxTc1cD4Hkcya22aizZml9giUnPiTOeBsDiC7LM5zLkPl9DmmHfzFHAs+E+gD2ZeJ2Ypg28pS
kdS2D1LvPk9Cudhj6NlMYX01ryqgIi1Hn7HlclZ+U7NC/23NbqQOz06i1dXGw31C1lCH4/9zlpzl
fh8PdybuDb5TeheHUhR/TubFKIwwbIbK70px2v7okxKMRdWWhHclGhiezVdJgNHa9CD6Ft17k4Ky
alHJWRNC19pNT03QnqtI9Tdj3W2JmYZ/irSTSlbYbJOhe/CCCLFwpe40J6XLzBBzEVTXwCrMLeIJ
nu+RfwOTXfbZpgwdjJBzbern207TGJCN17ahhOuqR6YE1llZKPGUrvN+SkKkqVFS53s/Qrk9/28i
q3xMJtCH0ynTxdOso/ZJYAJ9QTG6uRE57QJtDknrW0Z1PTEiEVStD6IrarLDw/agAN05zHPuX3OX
dUZBYgDih7/tc1m8HDevU10PVEaZYIcbEelf9vt/nOb75vm0vh6Y/Mvle/zcjsxkwjt3eU1zfnOX
5cvr/efrqsI1lxgqeUTLV5wnaQWE5LJ4WdclaF0VE+67vZnXzl/dl6/gsvxt87w4oGlcoEVoVvNi
0GvFtsLck8ifSyi9LPMk+2sxnoOLLsvzZtRbMXZNudO85XOny5FgA7YjKvUlpkgsVP9w2m/rLi9f
jNJf823zvHjZ5/JusgY/n4L3cDXvMm/4p/0u51MQT22q2L26rLocell3+WyXdXGtnylNjFzhMswJ
P/1jXjFaO+eSzWljnzlkuNnzQ6UrdJq/z875Y8ron6OW2p2OdFYFLuhrS4tIXCQw/0o5m+e+Lc7n
im2ZTT9vcee4s89QNBpXuwYz0bzPPx03r/s8eN5nfiOfZ7gsX47+ti6nnIhaRM33vcykLLxXZKXS
Z9JYjBmEbjKon8thYiEWmzd9mZ0DGT8TGL9vQg2UGpTzpDGFIi1dqDHrXVkApX0o7/mzgauaHwlf
dvLnXedts5nrsuu82FpCw4hhXs+WKqIKyk+H1eyrQjgjgxrJrsaqXN9erFfznEke1p/JaPPyfPB8
mnnxMiHv4c+zBqpJbHwG/x+iUncgIr0jNpq5eWLmbrcsnSlbftmA1GAFRESSm0AczDihy+Sf1jUx
911UZ3Pg1+wmm+dmc9k8F8++tHmLrw0o/Dop0JcxorN3anQcZ6Nl4fX3nT+Pm9cq82XdTEhT9STY
ffJ2JGqn7TzevYwubaDQHCz5cJsnoTQUz3PzBi1WABUW+Q+1wvJJVlR9mCe6raJczCLdWZuu/zzI
r8qoJ6xDjEQffLXs1wNZgCjXGI63e25OM4Ppgl+a5+Z1QW7+UrNBW88u4MEmnbyTk8zk8yJUByWN
G3mmL81zUYMFROCCGltoRL2caEMzbi2cJNSz0Z2BRqs2vpjuKkRXjF/lCjIzLpj5/zvKf3JCKB1y
e7myna8dUz4Ek+MEjIzjDR3dYsaIg9f0VcJ4DV/R/MV4wtkJRp63wNbEwW1dgdWLucCs/pwbLYZd
4lamoMy5p7OTU58ECg1agPnh01IZkGPVk5xAnBfae32oVwQYTf09X1R+MA1wcFXByJBpVgZ49ypi
CAzxJho1FVGewuBSTWLLIUlbhf630i/JF6cYkE0AAZR+XclWnZjzXmMHD/K8PLtSP1fOy/OWeZLN
cbCFnhBClQNT+1y+bP+y03ySeTlJFGuj683p85QTLcNPW/OkGPeO1qebQWmmCeUot5PZaTdP4HKj
ye6NHa5K/OzmfvbjzRNDtrzmudqIkLfMy/NBl30aRWXLt90v+1QWbhB9Ur2l9ZfPdmplUuu8zFWG
PvabD/fL9lEGHOa5E+GM4X5/Occ89/+xbt7l81XmQ7ywf/ddNKjfTnX5qB2RRQuBqG45f6j527p8
3G+L8weNMRZMt9DiCcT9a6I5jOReFn0ZVEugQX7QSM00ZHwm9Hm+hryWqZqXHee5wZb5m5djLps/
TxvK9M5vK+1afqvfXnbe59+us2jDI/gyNhbye6odXOnzhNQjTvV9dl7OpD3yH/esTfKyCP/9d9u/
nPT7rl+WP2e/vPSgD/zqlNb6PPX/sX3edQrzfF9r719e459n//mVLm86HrUHqo7R5ss7mGcvu3w5
xbzl+/K88svhn9u/vB2D6Jka32ckw3Uvk+SvxZTkXSEjeOeNl/WXfYnv9tYFOb6XVZ4g71ef837n
2XlLK+OA5zlGVTP86ts5P3GekPdQHeaMxDgSCAjm2XnlvDlp5mhjGroYr9lzXhkkAfFQMMEYJvtr
s9XKzvK8/cvpdMn90/uiQPkuZ+ftn680L0fV9DAVkmzRIm5iqIMXmg+f576c8/Lql838u+8U5JQb
LR2UdVfpT/Nv5fKLmBeFbzGQ9Pm7sOaM6MteqoyQ9sB2L3icZod+dtMGcwuolybcywTkfrB0ZUC1
PZSCR5GrNYcoJ9B6nijdBKBknk3nrOt51v2oWugF3y3Fs2344jBOh00UHUzHybajxD/UTvBK24cK
wkhJDsvoBxTxd48HeZKTxBXnRPxp94wjY6Rou2ebrPJjiKJO0iBfg1G4uIj4DcecJnePBDYAJpGf
bu6+XyZzD3+SeazCR9NHJlt0VFt9VcU+Ddx5+MrgYW6hRYzLqKJ32G57YT0mPDFNczgCTNyoKk0v
Lguyu5K1Y4GLUMxVVMXnS991LkXMvdh0MPt1aVE7dXtU0f8dtporcpquqvDF/n1FbvuRV/7fh6r+
PObPcpyj/iFlR674LJ0Jg8Lan2NVjvmHpTLkoqJSNSybQalLOY5Bmn+V39Q/DNMG1gW8zKZupv8n
1TfdloW8vw9OyTgAzqZamhC6acnhoK+cPRAxjpc7yY5Rno88KqEKt4w8lb9d00LpoeM7c+PHMC2v
kKNsx0BamYOuPSSTBr6ECKyA0oPv1AzQDghyEw/3JC5Bf9cr8J4hbKAeYthLq90AL6t2ixT52oHP
svBzA6K9Y/yuRrVYMWz8MVnlQbUU9xgZXYhjEHgA/pNrhQrUqhYoLbVBI5XFxvpdBSVYogilRJoU
694kgXKqx2BttM51qj/3WkTaZRItCW0kJDA3bwpFIVw1NiPkwfWJciA+NQU2CUdiOY8YGek9Y590
KbDtWH/PBtNnAADjeLwj6qfHi6tfZ7l41aoRSEgOFiyaUGhH6k/yR268RMrja27nbrofp76hRN4C
sc+dc0cKSghNe2lrGXiYvl/atqltQ/x5MNiC+y7tbkuPYSXHzUGRhs6bm6or3RwQjHXg0ppaqIuu
RB5sRuZdFJe83eKxbbr+aoqPeTZNe9F3q7SGjDalo7FOCpGiBevF0vXbfiWm4BYw0IdIwFYyxET5
fwukDcrUtA0HjeQx0CMBqpK90ULbyOAAJbexpe5hLu5LxMIrvqsbnC1PTuBGB092gdoJw5yPQrhq
SkTPKoldOPiWbRVgLrECC8UBREuiqxeD7rynXYi4SfmtM6bSKIdcRSSgB7TPzDeXuKMky35kvsP1
YG391nyLbR9AEfb0kY/FWMwNMpEfXiquCjfDp+bhY4h1TCQOKWjlYK0goN5OypisotS56xvxovBc
EFWOEuFKb9r3wkai1LQ/YPhejfQxIJY7O6tGZUNaxTqtxRVyFrEuCwAVY7VVxvCjScaNYweCSyG+
043i3etcTL/hGgUr5DXqrXmeHppM4JcbEn816rp/BAq2dhzNXTVJUCG/q/dd6ftHK6nvTY/MR3V8
M0yeHh4IhACDmoGtQ/OFuo49vvUkbsKNrTWnugCWwnODoJk+ORVOTsNHZqOmmalvatNCUpePd1EQ
pZuw9oJTq0Z7EY/tPUFtThOXO24sKek+x08AcTg8DJ2f7JSI/EwZIDz6prcHXPw8Qe9ZElGlY3zd
JCVoNSdSxNHRh1PXGeYyxFxvRjXZLzbUWsMnOyMPQ3LQAv2oKq3n40I+lCBZt7K5sFZbLt/Rqx8Y
UQ32QVDiYGn7V8bFPD9bx01J8HHJiCFQDcK21FfEaO5+HLXHaDA0dGrg4o3oUPbTdBUp4VWec+0O
BDpgIJleAowR66CrrrJGjJvaG6gb9eOyEeKMaa5a2n0fL9yh3XleqKw97lKb1q5vOyekJvyujIW7
b2QKpIahAXNbiWgbKLg7xtYxA/p+dIrhxqFCuCFmrMMhV0LeLr2dgugSbJG77TVNwQ9H9ogONJu0
u7JYZpoxPQBZ5zIKfpFLUgN4LO+H0YnPlqpiBHCTQ2Wbxa2NtJRt+MaiKD720ukS5fhFLfs5VlwN
G0K7Ak5Gkk5oXlWm/1Y3cbf1crxHVWghXeOLxfVfwu9u6aj3JJkYAg2ZgxhtA8FlOaa5s2jhryBj
p5g+6MVL0trmRiiiPSZg+CqoYtPwJqY0fDBJApiw0qFw7PB0YMTYYfsu1yapLWjK7KuZcg/pgc/j
xw0jIEfFJlylSDfp9O6hAVuXmsVAZueeoqazORoUlRcl1a5XBYpTPIBVbD01wrAxmPlACmWahh7j
ZgyqO9wWez92B4ryxJG5vZXgAGAgsswIhi2CEgmdtqv97NGgKLMBmbY1rAHn5FjvRRC+8gBN12Ly
7kJUBLpmD7cqAtZgMjB8WgM4K1HbWDBDa0G8SvrUZNlPWx1O0SD6s4YkFoa495ZGGHhVEBQAsIKT
FvxSoqyGmIQ33DIrE6uZ9qjX0VNaKcamlphNLn6Cg3EjuhR01qlanB0uA93qsn2Pg941TG1ngsJd
EZ+hr2vTcTf62EIm9JNN6xHZi8MF23Lwoji6fjNG0gukCqkMbOFNOimDscMLhtn8moi1p26kNOaC
9fIrUqpg68lQYCdcNbpyZ05gbytfPWtueRdQq1m6Vt0/C72eroEf33W5CZaJiuFWCxD6Gzasc82p
pr1B8PEjTLYbp0yH44B0f+UPZYpPeSKSboKIHnbDc1Bgek4Cqi2VAemruMnyKVmPsdB2SunVR6vl
G9GxVMSTB74cbfE5yPc6Y/bcSQlZz7z8OonMnwQsh/vUAShmNNULTD8MHuCFVjK0co3V6Kr1a/T9
/nit+wUYLbNrV7WZ/+JZY/2YbPE4QkhuuuGYgGUH3O3eI0amP+xU+OqSt87w3EMQevaKa2k3OdPG
6leuPjlISlJzW6n2O334bCHgrESMHGJ0jsBxwJAC7tVM3TYwsFSNQomv/JrRmWKcjoUcsFa6u6yT
DuzEPTtBIT3JQ4Rkr0wP5JKvqCXF104kThhY4agWAp1ZMF6rGfYbMi+VB5Uf9HIcmxckyyBXgdtv
qzxuVqrkTRIF4PM8Ns2ViycBCU2gLG2yaxdtMVog3UBGp1YVHMg1Q7DS7MfI1E9D1W+tXCF6zXT2
1cQzsFOS8NpKiEXHZVxiG4ES5q51RPfHISTxw3pB1UouYl68qG7SXutyMqrlT4ewGPgMeHugcutx
sTb50RYpYnKMucFSr6CRqwgqyQwkBL3KU74ZVwfbU6Ro4bToNVaIUwDNIJ9LCVnJToumEoze2oiD
6kDk/FrxJu6Wqqpu+QzBD796aoPfdfOK/5REDSzf28ouH3xbd++i5ugGRgWJxU63eU5DQseqva6I
F1r2Y9LsCggYZxIiyKN39lmGjd4ajGKBK+lJVevrtgOZl46DctDT/KSJAqmezbhenNs/Ax/xiRbI
/3GcFCRG3IdVcvRIQYMjYiGs8bk0bbXQ1laRfNAcchHzlmKlxgTExxVfxhRpPDQn/UelZ926Mcxm
ZSjYWZqGn4qgY1YhRm4Kc1/k4UGl8v1bRzak2bsO9M+zSAdta6WoPwriyDe9jNX0vE6h9dUNa9qV
3i4UtLN1j/SMVoelEmf1G4PK/g59ebHTW3PTp6To9vaibM3+lPTXDimSR9VLnVt5yYCPNW+H7q4v
lXRdTuQnK1Yjoe5Tufa8EXY90kRBGN/B1dHRjyhwW8OCgEHrdlP5/mmwaerrg7ftC0uOn9jKdpSA
2sAhDnvMshvGulaxU9+qdlPfpHqVn+UoxaQRdpJOxoNjtA+xFfqLaizA0migAURgI95MpG/WBeyX
J427RstpLBve29aycgP5tmVzCRS/UGfHx8GCstiH7Gbi+ViLAJdwputn13pNg4ZiAOXWnZ2W2TKo
h2c/L67GVH8xDe4ETQ+6J+oIkIwbrEuq7wC15CHdtROoNC8T66LgUTCocLyc4ZynMmlltF87DABa
kcbbaYrOWLFWndaRRFy1BgWF/UDTRUkj5MvuHSL4n1Ze75UAlkI7eielyD7UVOzK8qnUXMym5INA
dEBZv49755fX5x8BZAszfHGdFvv+uJs6uhtPlWt2y/xnF5qklIAu8g2Amu6JtulZUQk38bAKeM15
GPpdFZCsJa3vRGmeDBoRrUG12kDag2Z6DAjPxONXKvVWmapNozTbxpqezKFmYCzSVwiBiEAHiqJN
E4Iv886oSTdwbPuX2U4rx28Y5y/u2VFJlh0acL24dVLrgSctUqTwo6PhvUjG+gcpj5sKiAXB694x
Lvut3jg233jsI3jSTqCzzPJJ7qQX8aOD9m4YKbNG/V0pvCsnNcMVbNj7XEPFqwv0cporc1B50hrE
rY/WbT46B67s3y10Gt8HLhoXm6KgUtlR1unUdlOAYSjxXDtVcd/k/o++uvVdbNpl+tD4N2YETUhz
1hM+i9IQH5a4qQ1yF+QLlkaNRYd+hzsdB7ab3YgbXCRPJblj8nXpUBNSU596m2c8A5KrXNxXo4Jf
QMs2vRLoa2ew7IXa4xK0DW+hON467S2U1KUqfyAny00JJUecMIbAXUKIGy4dYh+CURHuxkYnUgq1
gDGghldzlFWQqfD0LCY9PKWibt4YawkdxyRF2H3qBn2NOv1lqOvnvkKGQZaDVv6sK6ydxBLEd9iH
dTwVRNyYw5vijvvJecXt9MMLAg8bBMne4R3m59daDNcKreswna6CqtiKIdgxJvvLGNUbXLgnq6LB
0hKNbQVkn9rjfTY4eCgzY6v4+jPO2JM1GrtIa/dpd49vDoBecaZBv3Zy1GK9MWJvtddmljyYHYyh
c1HxcJ28YqOkxrhSKiQhSranR5YsfUWJaN8WjGUXGChMwq296kbR05va40ohZn5ZqdDDGuycCzBd
5/Rg0qa0c2K06ekdha9BCV3mZo8M464r5A9Svylb+N0E8uBwREoWn4JxWhca+OPSv6vTni+jGe5T
Z3xwppT46vBgxe0GZPXGbMltyhpiz4qzWo7nisBNSnfKrnHK69ImdohumBWGK0uBEW3UPzqT3AtL
XwS9mXHlGOA/w5c2Vm+xy9ujBqqBgJPIFHeW0j6j5DtyE1p2Xf2hGoLo3OzkwtggH+KaT3oleEoP
JkpeLX0dbeNaGZ1rU5Qf8fBQaelNib2/rtGST4+NWm+rnoYeMBnhOO8kaa3w1924hB4rdr2HO7Ry
YbfnrWRlYZMcSkA6Ht8Az9QkTW+qwdn5hiCYDyg5mpMX/F/zLTNLxKZO6pdaUe8sByuZlECku8hs
33I/XOPdu0/z+oj9+5dqmBuqnquqqx8cHTJDciaRAhubtxA13a003TsivM1RaNJhJJWh/o3P69Zq
vVdSVl1neLWb8snnBjfF1poA2Ycqsd6bQDLpdeexS8WjqtXvbqP88pvxkIGIzD0E+K57FWHytvo3
GfukRqTxyIsFOgM+4eJn49B4C8R1SvV0kQbPpveQ1eSNG2q1rTqxH0r/xFDnseh6BQcT+tKJpB0g
DPVtbjh4qMbfes9PDk7hj2ygPhVTMaV0uyps7blpnMc0Nte14l4PNCaygnAtsJjc0xjt6a7b2FgX
yUurRD8z/ieeS9J7HqwjV70aBS4bfFTbFimsgpU7Ndt7bhjoURVtpRTD2i2yg0KurQXpJE2DbW2U
O5VR2IiOhYGaU3e9+ygK9pHQtr4+nlqTS9sawBnfDPizsom3COogokukK/K2uLOBJEmeympQ6qMi
Xu1rCo1nNKegAjRCusyQYOUxfArLAqJtgvU8boP3Svc3ZSfOYewJuu1iZSaDuRhpLSEcQjUFXF4g
Hi25u8KPkEBxdMjK8J4m0RNSKuARDm7nOIKM4/W3YwY0sYyVh4rH5sJLi9NYQQ5RjU2u2U9TwVU9
Fuk2C9VNhUEl1yzCJG+LqCTNxEBOXmQvtZFvbIjL0DdvJiSxOmruflTvepeik1FuAFL/cIf8tjSq
ksJXRs8UTgDg54JxQOxwBEntfGVHRW6iR8yNg+qEGlEiHIq+2SpN/arl1q0GrirTrrMwOadNurcU
das1/TnrlHMKMHLU6rUW0zUaypUZP4o+f2Q4+wiO8ao1ohURPsuozp7dcXqIUu1eFIOzKMdTMSkp
PDfs7UYJeSSN6BLl5nqE2JjKhh7KsG1ON1BYu4abiRV5K93Kt5RzVmhdDB0eXdo8Bwbmy4o+mLgz
jf6msrPnID0rYXaMBE9cen+qS9hCH+8qYq9a41lLWprJ4ghfk6aBJQkthyiontUueigW2Gsg3Uar
brBPlB6vGcfkZ5/XTw3N8yqssZf6JxrAtLT6eIkKI+usW7MiWFGeK1PHq4AqRTZaA8FKyi3wztTO
3ysi6yJjvvDt3t/RcOK/klSr3hQfKj1a32t/17pNvo6xiqd8rbvjj1jrbzs+XcuDQsuOg96tHbX8
8GMLl6yOFcucflRldhoYtE/QfrVGd2NZpHGVChpiCx1zFODcH4Yr+f/CEfbSWd2TqzevaZ1cN6W5
LZJki35AhMWdXuBRc1RqatZYnbLxHUrk7xDfVaMmPz0bVAzIg3hFRvGdF9MVhpFPhFGtEy2JtEOL
jFWApGsx0ouyREuL3sB9qOCH771bTW8OThRB1wZAQwsrv2+q+4kQzYYgmERBSkCG3QpZwi4WWbLT
wk1NJRuWJvACk/izDXxma1XB82SFLyOvKaggrjTbEwx2FQA8KbB00O8j8Vqb/ZmeKw0moiode7xN
pr3tZvcwmLldddNz1RH+aefFVvX9tWllZ1WxXho9jxcDGeujkb7H9XgY2g+/zOQN/CnpLLEywKBx
ySbb3nD5bWjUTbE0kU0dlTiwqCu0TgbFgF79yvbdlbD061b0C61BSA827pRzLR8Skw56PJRwgzrn
AKB/oeDjO1F1plWXj8RMWjub2Ll1ntPGimgfGY7zO2nIHggafVe7E/hPxVOvJu6fFioU8qvqDV4B
9wZ8NnU7l1sdUg3oGnThN3Hhe6BgPB3vIVyUQYPbht8U9nDjQnlJGsJO6/p+yPVq3Tt+sDZrf9dC
eFrUgf9Aj+DXFAgsBDVog7ajZO4nxtKuAh0zcRCedNIvFlopHiKLpG2t1BlHM26sXpyBw0AnNpQn
qCag5Xz/YVKGG+FlT55p46ttYnJdh1ZZBSAVdxFJLtskyf0FvmLazRkpm7BUSF8O1pZWgeLo66c2
TtyVOto/9NwzNmE27CueWzjhnk3FoPlDVy+kLUeOm6+sRXlnMq63rIqoWelthycjrTapT4BfVdOf
cvQMR2uBGKpzSHwkU4RS5rihzN5cL7zCdlduUO4rZLmPefLGIMPPqr8WUown7Ef4ZACeQ2eX2fwL
U2+t6gq0U+5oYwxD1rSuXJv4EEuO4fgunXEw51gaQOXYgd/v/Tz6GRQYX2BF7k1k67TfCrGPE81c
Rmm5N5KStFwCNxovH6+isbX5b6DAcWunpzjovZo9zVM/BKqi1BhgYLwsW4YgF0Ys9AUhq4I2FNhF
E5+T3lnpESz9Pcqjj6ibdgWsuA1B1dAyrIaHmnUTVMPvlKyUhfkjzXN6ADmqTONRicQTpCF1Cfzm
vpZXclUxLNI4Ic9ETeSQqRx93ToNkRcWxY1MhWVjb0ig0xfVhMbE4/GUtsGKnmowpODgqpsoMh4G
LX8KRoAAN9VUHO0iO5Nbv441LlmzQzBbe/3LqDnvuN8tB8lOgmk1VzwZFbWf8uSDYD1CVYir0gBw
jPDkcDNlT0Vv+gvFHPetLo5FU/7iEXdS+3FYaio9XFH1+Izq6pRrhAkZbxqQPHEzOcWvVK9XraMA
cCVAZkGI3zb26jv618SUNclTC7IfV5E2LdzAXZFp8J4UjIclBpywQjHWIY0Ec5c4xRqF+UoNlK0g
RLLhX5DyA05dfT8w6CAUZdsP9kMnuhcPm1oQEohQxHucBnuI7I9eaFGPU7Q9j2yTmI3wupeeEQYM
d3pD3G4/vNOtYugK5q8VZ6s47xkqSjRCjeLsRXO7vTP1q17V7voIpFOfLv2xvPcj45dejafIi2lr
ZcObOpi72OmfjJBOiW2T81g/qj1PH7d6U/IfaISCvceTt26sein4JVOSJt+egt2GqzFofOqyJhIc
ehdlzMA+T8XIMyyAzsov21cPdVTcmdCeKIIsgm64ZpDrh0W1cAEt6SMIqtuQql/v3DGGsiITcqMq
gNLHqbr3h+RBT9uz5gFli4JbwjSOZuMVV32j7qkwd/QSYRFSr87WOpzlglilMR8YCrGqPcXpd6vx
dvHgH+glrewQNbvbE2hj6aeyS376tO+XwjNv+7jfDqApfLXnZNp+sHo4svGL6TXP2A7PDXJOcHrJ
PfmgsRW9j9mHH1HQyGg3ClzlFvAmO9VOimutdaB0hkHwCwSE6wr+PR9k3BGm8RNSB1HWIww1DfNP
QRr30uqc+zoMlsIufhoDXS0XZLdOuZ7xmEFenCe/78ZlWtVHQumHbVoUH0qIKIUxxWrSr0Ue3IaN
/eJ27qP00k4mmYYp4O2F2tMYqWokeumNo4CHSqvmyS8ZUoy6bfnop8M5sjuIFFWwsyYsCLDuPxC4
7LUhu+kyYP5aw6gs0gX7f9k7s+a2mTRL/5WJuUdHYgcmYm5IcKeoxbJk+wbhFTuQ2JdfP09CX5Vc
7qqK7rnuiih8IEhJNEgkMt/3nOd0essZbk26FAkySgf6c4gc7Lxu/IbAkPeHa37IH8f+ePjHj60/
8fYLkvaQzSatp8JjKup8SNJK34uFU9jAON6ueR1rfElJr4AW8/JUopXcrGkIq1Z13Xvf/BeOTTRP
8g38YZShSXZaRYVzvIArcfk0dFwQZ28Bl79u1oe+S5qVu3xEQj90lzVtIIe8lqN3dJGpxNDb3nJ3
1syVNV7Emgpv2a27snARd6+7S6cAB+THhF7CoLyGuKwb3F9E+ahMF4J9+bKSsQWcrDsIWZ88u+f9
rm/zbXdVQK6P5dypgh15i7LJtkzhEDABoERVOv61WY+tD9cnXBLK+Nz//nSr9gAXkBqRWeQtWF4l
qFlyUGILnIaOjibavlVG2lkGNzYxojDI4vpMO7U+r3vvm/VYoZGD4fffPDk8hNr4I8eqdnKaChO/
l129iHKcaybfFto3xONmMxMAaC4JVqXAOhJsxVKU4lsuGOK8llqVMf7MOm9klcrGU8b8tqovUp/n
gEix3bwwTJp2GQbF1CCczfTwRI74/ZDI+dxY81EH320583AD+kpQpO1O25LrZ7JloEfcBFktgwG0
XyF75+eBRUC62NXNLeZ0a7TDvFsqPztEzknLiRhHimtOnhLfjvMNXtOTl47Z2bDC7kIuylnM9bcm
jevjUIYZa+tN2o7lra1lf+us2mdEdS50GcgnatxdZQ8nl2jV7dTq/BkDCApUEz7+okj3EZ1L5qQu
typPa29o2gKnaAsqH4Y4aaN4BPbV3ga7uQN70J+XCtyXsVQn5uGbj2Bg8jsBFTAqO/M2GKZ5mzs8
Aq6JbUtz7hdT/nKLLNnxI/2tsLOgKK27JiHqiy82nLTJO7m6GV4zA5+NNINQm77oPmUUTxo/W6Mr
7sqK+ftC86WHKOPy39SbQqoFM2cVkXgwxA0jtd9+HSdQJqNZlfdau5T3S/KrIv53MzTLEHhUF1N4
IbvO4VOBKsoUV0CUh88Od991i5vQnukuTXewX6DjS0TCDuW2ctGn/aCDyWF97t7lVKTvqJGesEA9
GVHtUsqqCUg7Qrr/ZVIiWGixbZzax6BpwBSlkgechxsTU9ViCbKapQR1gGKnS5abcTHf9ImGcEka
GebU8kbvSaM7x/RGF6CzQ9cD8ONEfCr91G19WTTcifz8BoLoE/c7caRM98wEZCfUh0hHCaUJDZWC
nhyviqE2IDYDdb0ee3t6fcYuXCj7PVpm77Ikx1JiQCrG4tX0vR+9s1yrombumlYfLPDFqdXcsBEj
eQw/TtMW1/BXMHc/RZ8+z0V0lxWgv836Mk76M1loxaaz9JfKzOqN5ssvLvk0VOioytbLEySx/lLk
Jo5hcbU7Zoq6M14rGjBHUIV1nWPPS65tyTwvhcaMMHKTmE0D+C/dJGKwt5U7vFqVAfSJiIZcGHJD
Lt7Oj4mAckLmqa7mP9URJMMqiYFKethYLX149rlXaZP3OCYR/aRxfqj1VlLQIgEFrshUMQXr7Jcx
HO+8Ofs8ahbTVBaewmkf9ALpjE722JHWNtOSyd+Fdk3kKxT5jW3K+8K962ijDibhgSA8myz5IJMw
yHvKVqC5O+JXMlBTvvw+1kzC3EJ86aU8FG7hkw1tDmAtL55KHg8X85fN2g6btlXs7Wh6gqOSb+ap
otIXtVtIgyfdeQCK5259O9lrRjVdxmzxtlMxfOod8wknwKKI63ETPfSakV9T2M7bfAq3BtQ6OVQX
LUkmZpA3Ab2HgdCiulJXmAW111DSeTXikt4u4W6NvXyF0I/sZmiePB3LTPpk2zdG/Ge/wyycuuVH
MM8BksprXesF4RDOo6fHJ9ml3y39YRzimSI5PYvK676UKD6gdM37Ge8Lc4GfJUDNU0OH5EGbYjeQ
PS01YRgXvdqb+JCPSxQC8GWdhwYkvV9wHgTFyGnI58NkG1eRMqNsjVNPI2wiVQsAM+SZqpSAgIhW
N1nkmIpSa1aLIkQuKnwB7OrFZRYXJC2YnbzI6h0FCpwARf3TjaxvrhvaGNGpXfYmNcnU/zC3yXSM
bTK6m9LWL3X0FRC18drjRTft9gy+OzoRHgB9NdNede1WMz+TFQoUq6l/5LXOMA2OVsa/dJ1x31UU
9SZ/8JmcDRBdgOeiFdMSnTQ6MFYVC2gtzrZ5wx04JutYTSVbU1xmm5YdAPFq5zS9vkXizqUwt19T
DwhhJLFX4vnk60WHPPrhtQ68+rJEqsbiZxM5ZnU/UU7YGLN3dJ2lPrLaLZ+aVn5EMfVtsNKfaf8D
lpu9H4w5xK4ZHRl3rYeCk1XYFPVKHCaEojIIVNNHTyZzAMnUpXbWdfuvwi77fU15uXOsZQdKtNp2
3XQPbRxmgEPzETS0DLIMW6/9NdZMcLisKPm472Wk259DW/9Zx8s9QY0GqJ7G26Vkg5R06DcN+PTd
Mgqu7Y5aIeb800TRI55lREez10CKhlYQm9JHBmTBlA9bmG7gh7Gx148AFLOdZsBJLkP6M407A6Vt
vxtDeYi0fHnWlvTEiBSfI7282RVwGrLFPsQ2c2ajKKct2p5h65LSEXfYOMO8/Dlp2bhpU1xPPiMb
JV3nLrWR6BAwijH7ZkXkcTDiUhlriVcslfbLjr2dazRf+ln4B0c2j5Rl/aPp6fcJTanGjp8gQkGn
o1Ox80X0RM/6SGXIu0WuQjN0UpzSWC6wufqCgAsmLp6t4WzIKxJFCIMyzf6XUy8vxVgO/G7nbDvG
tQ/n9CXv72Or/RFhq63RHjBRa4JhRNvehAIiZvhAlcXb11FN9bmbt4w21mFgbrwJI/1bowHwhs6l
chednxUVYOKeXFxORrefhP+DxLh0O5DWyPxHfCeIjH+CK49WaXlgb9E4FjnliZAldeLUYl+Xp4x/
GWQyn6BHTw8vWvSzbF3kdV5GpIMmjUvCfXdPSJBiU2veXewJ727OtUAfITqJBRRnVSQZuXSuykE1
taNw2z6IPOB9XSnGs1tSq4EnzhTmzkCYdE5JvKT6kh/sHp2OGBsYlHX2Le97DbtQ6GxaSyHAsUaV
+8IhpdXtePeZlhA4Q+7keaxeJ81OSJ9RR9RmafCLGvEzwcbElIkeNinisIvT1NyqItlO+76pX98e
ojk5NJZOWmQIsYxFNs1FNfmbIzoWWXxZ96DgIDSw0928wgpzHwnnurs0FJwL8iUC0lxfoJx2dA7h
Ga4bdwirfVr2n3jUEcoUo9EQ+aWNkEbEag92cOB0hXmaqadyCZYnIYmwkG1bBYnW+IDsFpb2HVBp
BhVH7oye/DrXpi/sTsuXGRIEw1YNRaMBIlW66Y4P6Cr5118atam1cNzHtva6HspiL4TIlRMb39lW
dhrbIjnVGpyV1vCPHjHCqJnby7oZRjDxk7SByfnw6p1WC2BnMXqVqTiPOdSTnDJIkE940SOQc+UM
34JPHD2ghgyr5AUpkGYgq5G85ENfXdCW1JueIZDvdQHGF95hmWXHPvFufTPRXCyg51nACYJMZO0F
uSO5UvD7yFXm62MLlHhJNCUXEjsT3mP6nWUr3wdUpJeR5cm2nGhcpI23yfWJgonj0p6yZnmhtiAv
nSC6Y5TGAQgPcRaLn9WXARhxQHXBp/LY1xdjGr1D1UVXsj5JnSkiQspskpL1Fjei20c0QtaDbloG
fKUogicEakjhNjtPBYu6c3zJPIvazvoHEyputX2uCIG7DOokgPK3DiAF7urI709NIoBa8t5Tyk+X
da9LuLf2KZOodm7uQRgmj83AlaY33yGvLCefnm9uJM2hGtxTV4lpL+rxEluWv6kl8xlt6e+7gjeQ
iOmTQQs+qL3mKsvW2yxicNRt+0vtUAFra5twhojp3Gw4XznR+2Xs8zva2pK0432FTojgYJRSHtUk
ZyJPIoxagMBwOCP68KQeJXvr0XoKR+Z6s18fktj5Yg7tS1oghCZDYF9IJJcEjfGtJU6Gdlr663/8
Dm9+B0c3/i0J9vK1bL+2v9NH9Lcf+cvuQHA7YkcU7QLABzcuHfrHX3YHXRjQR7A7OHC78B7Y4F7/
IsFaAvoI/3MdkuN9nuE9/M3+AOsLXInuCcN0kDxZ+n/H/6Cv9o3f/Q9gvuCiuMBMIKR4hvMnCrYm
jTNPI9a7FPJOpoqPHK1eXF1AdGeEhVtCFZxDOcuDPvf1APMPN6y1eqVdlV3Zu15MzAdL5dZJ8tN6
LFOvWfcGZaN9f1gZxXboGvu4PlmGXxKVjDkqTICumALr3grwaFSW5lCjpvrb4ffn1mP5ant+f7pT
aZ2S2M5mDfCMVZZnQqinDSmq0JLPQ0HBKidtRqV/rswKxrVuS54G6qnV/8xgANVgDQ8lM2OHGUPS
ehQ5+RziuYwmpF2Ejo4x6aNc9xMRds6voevrA/rm2Lo2xJV6PfOXpbAFichswFVzXyLeVC9g1L5F
FwrO94l52Hoe3bDca51HJvfU4GqlAHPm70mcyv/wkDiYL0sbkYC2TPfA4WmvxYRg5USy5i1qDB2O
g3T0VnGvJsI92eQqULX0Cm9jEe+aq5xX1yfxNVXG7XWjLTpoo3WX0Vwyt42ZKURtEA6JSpv729tY
3wvBQH+9q/Uh76Pbt2J89JWFtFY22PfNegzmajCNiBjLFB153S3U3Mm0TW06nFVOsWzrICzfERBk
0ZbyMKI4qDzO60aAPtGrdDhOHcgocOvRTmn19wuRu5PK3qUKlJwXsU90aDdOQq0HicmsjPfI3+GQ
wTkL+sUENrqoqig5KwfPb1n4jMR5FOZ+VCnAE33OwT/7Kh3YpPK6K3uEe2ZF8DKSknpDwsUZ0dZW
V/nCmJ3F2Vozh2sfPW6YWJj37X4ra/2bX3mAenBQh4p7s24Al4mj8Ibt+ghroLfHFXCXVjnrkdWO
tm5WAM66V80UmfT8KVysV1dlKDtcVckSe6BNQBGdYMeRd7X34pB6g8s30yeM2VepzKnKZ16teqPK
bM4q0ps1QeJzrBKdO8P/5deFuU2TKCcCAWaofHu1XAOh11da7c+p/Qx3mNWdeRxSK+Ts9o/EHVh7
wh/EDongd61VedMqeRqRQ890gkTA2tGBBIAuDiQ3NnpzqQyKkHJPrE6HM3vE0tbKZr6eBjvT5V5I
+fTHv33140WhGx+6sCE4eyR9oVMewXej4Hpt2mvo9rqrwiqI57GPhIcWKqHbIqobvnqMIOvqqAxv
JHvQ+Fu0MHWMIrCtJ9YiBB/sFpX/nQNw3dLwJ/uyj8m36+WzM6UzXzHXObvIz/Cts+ruSRWPiRfP
suTYVBMJgQiH2o6Y4lGxB6jqk/3gnAxVi16Uhd1ZYUGGSjH35pYmgk0lbFQZ5+ukJJzDZhf2yu+B
ciGoB5saqyiCRlVycadBIFBR0d1a2EVCu6NC9LWAcgIBQnZnQ6Wua1P0LZr5glYqkT1X2ewDbc1s
SBwU5PRRyFixweROB53zdwZkDZXAVOQntbce80Z9oA2Tfl+vfk8lxDPDZzQgC6Iga0wFRpFcG4S2
IA+vHYiFUEnzQmXOew0Lh7e3pBLpa6Lp1zFoPQTZvNtYKmmJFo6uQndNtclUyj3rEystmP+jyzsy
FwMTXRKos34X3nat2t1WvTMcfQWM0rPqi1+ShJaZIWAH/2EmLI1WobK2Tv5oBSyXJLqZv1Ys1By1
vSH6+ZxFOnnz3oOvS9SF65kFQztbxmVM6P3QfvzoGI9LARShysjhLmgSirwhD+LvYx5M8ctEOtTb
uOypDCOo3zQiEOMfhS61QxaNjxrtzzGm9mRJCeGRcEqZ9DQRwyQjLYnYFRPpe0AiYxQ0qI0xEzVX
zXCQs/8jAwkhFBmPWnckDQ15T8XHoSvrcSwYq9eHodH/QE1JoyuWcjurP8X0lGEPeuScmfquSor8
MsYiu8h91XPB2cyhz1Oa1zj81O66cd/3sHfsQodhs4kqezs5lIDiWeFRLBP0ZG5VJ9Mwi8si8uIy
631x6UfWO5VGGabocM6ShYgYdmaYmeqe9JhiIlJLJcx3sKiQQm0XE7GeEIywEd+ivZUVTyULh7oz
SQfxvMdybI5koxuHQtmWzRTElOuybDbUvWA9NjuSNMAcYV2xUs1QhRx0YZ/cUkxnux4wGnRc8YfQ
l/dlPrqnxMnvhklMQEKn5dxrA4qqlBSW0IJlSE4O3W072nmZfvIMF5y7FaGu0RAwSmO4+PAE62mX
+UYAejjcOxFeEcqicJn+QDLFTIQOJoFVFgHq3TLC5u2fJmC6qWPdMJEgxqitmEJuZ+YkkAc5mafn
dVN6uPhNOja9Bahs5QutuKF35pAni/RkU5airKXia1bQEslzLBK7Iv/ZTCMVUzleDT1h/OrADBqG
SvXRn9JqxMjmDl+NGIFFT61D5sNrElVfZ0ICD+ZI42mEKgbJVxwmS8eK6X4oJPxKfTRFQO/znIRy
F07jS27HOpFhPdXv8RX/QIscL7w2moTeH7O88tUlrTG+xFQTGrt+LQbnOQunbBPTOjh48fzNxpTa
oiBGMq3j4k/uOmoaByPGTOtZxoH8smZrJ/5LoSfXbqQJCzUW1b2JmMqhh0JUCzbB3TTg5ur0ZEFC
HlEFVnSyJQ0ZoOsXBzn5Nslf3I56PX5vdLga+g56rHYamxCS3Rsuu6tIKsiVUfzFrQBSLSm2Q+ZP
u2HJkKuUqEBd2hvORFGTGeMxr81in7tdF1RTHoDBUPeBr7JqQTTJ2maZZ6j23U4/TlmHKDd2PoJv
OfOX3biQ94A8WJh16u7jc2tZBgAR4UR0l+VjlQ2zfudmQxtg1osJEyqeE4JiA5mglJpI231puSd5
g/jlWAXShVz73gkiSIe8xmwBBz5cnBnNMbO/yflBqhSVTL97ptYEBbcfogOUbio6gzLmMsnwp8XZ
FUuCKKkDdN1y0emUUOQpTElPyiOKB+Qpfpla89M8Y0seSGLaShQ1kyepGObRZZ7A11fxxbCbkz9j
AfbdtoJ565J1YpaYbmdOrx9+RSJ9troUMr+LkoxiE462B6fo06dMkWINM8fiUbgn05uJiLYVm4Yq
rAMgXE7p3eQUuOeYOOw1mxQm2l8fDaQ9G74E+bYtEeKgfj2Rgr4vLcw3VemY+3yierm4CSvd8vNA
ekSSpNzy0nhH5jxyLtfOoXKKnEbJ8MXridT0Y/EyEqzNNfoE9bY4WpX3OUPLQ/XGupUxHaf2zjHg
5ZLimVLbrsa73qlxcA6BK5G7CdOD7LD4n3NvREvAOx2e+wifcELUAUmYjHTQeOIGkdUcf7Q8c0uz
SxyXErVtklQPnYkWs6JrurFGXj5NFFZsVIku/x9TiS21wQCFr2xJ3Y8OyvJALukVCzdT0lbGlPrS
rTmSJV4Zw+McxeTgzsizG8PeTLb/gxoWA6E1EqBXudnBIcjooAllDh6PU+jcD2mFx6Tv0WkVFGc0
8s86t04Ossc7gb+dBr59yGdc2CIEuhhH4UM00kai+zSiiK8K+4emyYPU+YeL1tubebojwu01mspv
UdzzthG/bAklJ3SJD4bqWPytcqkguUP/WRdW/k3vnK9DPexG5Q309P5TQ/jRDnUGRvWSDDmqVYHu
59Soi5NOzu9b012uufKzol8ME2GNFrcNlli2DMP92oZ/36wven9Yrj9ZjUBN1oN/PP3/eaxImjtf
k8k0x0glmR2h6AI5qe64+hTWrJbV43WT/H1vfTjS0vvraYc5497w3btGATezhbnfutc5NOAjtOLY
R3Hos2ZYD6+bQr3q/aXvx9Y9x2mZvf3Lp99/TVohPVgfzh+ygXPz/ouEBod/jummqHf1/sL14dsf
WHfXzZCFarpoOajl1re2Hq2YOR/CvKO5Te4KaYSv6UoAVHP5PmyTIGvosObraptQTcBvavP+mvdj
1RsM8F+9hkouAj2t+0zfttq8/9gfvy9bFwx//H6cE7//zbKX6bJ9e+U/fWe9b6Is8mhs/Pbrck90
ewDHj9JS7K1qdB90Lxr3pUKsDi3lj/eNo2Zd68N6nmvV/FmAFqq51iAVcu79+bfH//w56++/ZX19
1sTFtiOxYnStIGROzrtziDsZBJ6bdSmco+sdYQgoHJ3lsqiYiBxdWSy2Us2se++bFYf6/lDUQ5Az
mB7fD617mNazrUMDZfvPcKr/7BhXDNym91///hqMWo9SgkUWmqmf4wIKS9yUPzWnQOkmNe9/wqre
KMm66diAi/81k+VIVlWS/EON8u1H/kZIti1w/w54ftMiy/C9QOmI/zAsKowWSVG2CqT6e4HSMP4D
yjIuVVu4Fqpoj7LmXwVKnVgB4duqPilcnWf+ewVKE7zMb/VJy/dMKqewVgxHkFJgrbj+3/gswvFR
jtqR8QGKrXbM57w/ank1E6qh32UJzeOcmPGNHMuL3vXWR28hOMDwG9aBzG4Pg768tC1uFNL0RhTz
QmdBZk3njlU3sAjtIuA2cAnqzWHwWyQ+He142XWnscdrU9Z29DR6Wnk1s/YZP9deEBPvWoAfZhRA
ZxHmI75TFiLcFOhX4ibodWwZ4UDvNRpbkjgm54uHwoI2CKS+XMWKkl5ukiuNUh7ipXs0y7Dc+Zjv
HyiyYV90Kmaf8ZTt6dQ+1jRztovAx9WPTG27NvXuup56WOt8rMs4MPz2Q11NR8th7r5onX2JsPJM
fXRcUiYLvtIllS4TLdoeupXmCATsZgsMPoJK42ZBSPLrJraU+HsYv7c0VWBFWDTwZY+gcYSxpDnf
Ont+pYUEUDhyHw2rkTBdVGNnrpC+Z8XjbHc53jdKjIjfLcj6if00kkzAer57bb3wF7KqYeNkPrQ/
06FwY7E6SLBOQ1cJsjHDbO/3iHD0tjxOabJPh7HHJRbdFVM4nFJWznruWOeqmn5V1Zjdjz3J0Yl4
aCtjeSrsaYZr00ZE+GEJdfFvxLUl74aGlYdBNO8pLVVAvTVekpjkm853bg3xWkE4UayKBMk0tcoo
RCG4lV1cHmTl1nTwMSr8ds39k2AJB3L5n19kx/FcLg7ityngczX9DhoqsPmgAWqdD6UarUXYH22z
t3fxlM+IYgagJLrsdvxd1KzpF9QBTHMKzBC5hWw3Ntr7wce3rlF9wyhG3Df370cXTk/QLoP5QD3I
8aNnvZLwH2YvOrtyeExI7T4scToTqNTv8Z4kh7HXb7meyZO0bHKgugKU2rSNxto9QEmocAa4CU5v
uVwHfyQosdwJ0B63qmgPMY4olXOdbJ0Ofb3MvrrD0r62KAD8xX0Z8t5+irGUD8v4BSVAFAwtX1U/
crByIqWgyvEEIZqaew/VAa+tgTsOtEdpssSn7ep/+PcnnEbKn2fcEq4ahDyPtodlA2r/hzMuibOL
0FCUH9w665E/dO65Q8aOvMa8MyMSDEIb8k4c3efXKZMUAmbtYZLDl05oGknNcgrqmfAD2Tff7b5E
SJUTj2vqRXMFD4qN1rhL9CSFhc50NVebqEaFTCjRwuJ3hHIHtnHbEMWp9an5oKcVcckt1t/pm4rS
OedyeG0zzUOZk7CWxJsvEoRli0cQEknXI+3Vj4as9AtnqaRyZB68PnLPOQHyZlRPD7YXvgDmMA64
iTB8SuqaWTnSHU0WFt2u/IwC5JrnsjwU/UIj1Lu2Khx7rppuV4N1ICtJfk6Yziv3x5mAveIoFvNH
6fTXsTH0o8vgRoUnOXBrrrd1mVYvczRerdAM7IJUvM7SOjyasGy9Se7jVLpbM4V+YkWQ3uaZQImR
iLEkrkxWHbFF24HKi3BuOSUxPIm2H5gdTgha1pTYt/pQgcCRAwETqf/JVe7MJblmMepGaX0s2ir5
YFvDCekakK2WEAVivw5xFT/RP/Hw37M41EbW94IYcET8/QGuE6r4EmaOaJsgzbXbEMOazZCNXuiW
fAQVcI9Fot6LluSqeSJBOG+TkbWilx0TyPrYB1zKoQvUgaUhSCTpvUDK+ljnmXVTgVXNPF602ONO
MnBJL4OcLzWKD1Ma1Rl5QAAjpT9ZcLdC3xu3A7nx+9rVvHNpYmqKdPJAFlIBPnhef5QDlUsqnKCH
7OLAhf6jg/K0aYyBhDUDKwqa3O9l3LbHIsdrSLs67zpxx/eK8NQsMIwluyIrDuJUyAvY3pOBcuFu
HMl4nQFOh5CYcAQt2f00P5pxYT2EPVFzZWgfpgR7Uz/b8uAQOn+3blwI87Jm2jrzL0OcmsljWWAH
9m1Irnk4Byz3vphGgjW2b7K9Lp0jFwHqgbIgeMxuDxoAgk05GtMxFaa/HdIoO5utvR2NyDxYi9UG
8+Jye8qiazxydzQ8+YCB4TsErfH474eBNTLit4HXFsIzfLzRuIVpdRp0VP9xGDCiIQwjXBFPMHps
KrYEghgl5T7fTf1gsJfT4lvNY1Z7aPdHj5z3nmzFfhuT2XviYml3gnU7aJHF3iwll1dRDi8RKrCt
zu39NETTD2IZ7Q9JccaDJft+urZ2uMltKNGl5hy0BrUq7oDurHX9tojN7lZ78tPk48url6k/jQAd
DlpEsuvYzcbVj/KEhfEhvid52UWxSkwml+MVzle6qdq22xGXglvKLH86odlf4qj3NmRZY56Q4XBZ
iHMis6ucSRC61jE26arJMSzQOaITkaQ7WxhBGW5Bj32biGI40pssyLm1gp6iF6FlaH5yV7kwGPvh
wRDta9rzFZUp4eYdQZEkfTIfkrjUO8EyLO1ZCVZObh06zS0ClLYk+1JEQbmp2Zd6Fi9DEX8ZZPIN
1Ll/MBCVEkgaXQodiMcQ6YgfZ3x/hFTGwBz2JaLLnWvZxtZPyvHctMs2pTpEXSTXLo5vkFk/EOWT
wFxW8THW3VjCRPHmgmh0f2ZehhrnkkQqHWZKoRRMecoAkB3ahk/USMZj68vsrpscECbky23Jk1di
9+xH5erOoZ6fEo2mj+UiuBCm1j4Zqeivee08myWu8qq46iW6lFoWVwodCEXVhlzo/k1R8X36P9FP
rIP5HFXl/yr74qEi7aH9v//bUV/K3zKz+NKaTJ5d4TmOYUM6VAmuv017RzS2WrQ04ROwL4xtQ+Rf
Qkf6l6Uz2qOwjBfZFEdNW6anwf6eLv58Z9l7HVXr1kyW+qsIzYNW5gj5RM4sWLGjE6MysHoZ07UY
0dRqyxMJcCmsJId2RuM9anY+f/ZK3M8kxsZP2CHAzfkiOVidMjoSpQM7YthKWwVIes0QWGUx3dUV
Y5npNgs5GlNOHk/v4wsYwwNv45uTjPqls7NlN7V4KFuT+vxjiS77SlEKTW6JTU7DA/lkh3nDJJoP
zWnEix8ThIGj8kjBCy82zNQrLYeOK+chxXuBZz53D67dBnXSa/t/P1xYf8R/qRNvqbWN7pCy6xpK
lfH7iS8Xssb1OHKfcmehVJnq062WjJ6fcBKGDyVgjYOwYrgZHoiartv46AGqNumv0tat7Uya01NR
UVK0tV2tOHoz8MOgz+SLCIUNRyzSto01+DcIf2AmG3NTebp9KxtBdFecX3RmBqewolnrMWRsjap1
qfnlrAnsAenWbGbPNEHu88z73JRxRUpqHG9LIyyvDhZyeG/tB2I524DOTbRnlnzS0Oy94U3/5ZeT
btN//nZSM3B13TBcXHd/nqSxaJJmsUb7iTkid8w0M+4T/bGla3xu4kEc+JufHINAJWeY+rPol4nl
CriietAtEBsMddRQy0PW9h1zX8oJc4gVz7HqCHWorJGi+XpA5iIyNfIGBajbjRkWtPbLksxDmdBO
7JI7t05fwWZYx6q9Uj+4Csgxe6qlePIMlMxeBK7IKfyD37rfsAvYR0bF5dnFg9hMpn+SCIQX8PPX
YSgCXRLp1AgIUZIZY0Dq6xToXjrfcotBLqOwctGSFk8dir/Kr6xz3ZUeWadVotyP/WkG6rXxslsa
JfEnTbftY5m8DlrfXOkJ7uc+I8iUJK2gn2PrWeizxMmzOJeilSZtxZmB5AwKZqBPTyMBONWwiYcR
H/yEEVEQqNXq2hYINJ3x2v7kjFyWI2ud3TSW1J09UI00CmGOFg71/9LRL0DJdAFN3ne0o8ak6UG3
xmSn+USYal1e3I3NDMsvTkhvc6549/qnBEWF1pGwXne1c1sq4GJpIuIravlPvdkybLTT1qyybwaG
269eRgRz56G3t0PvWDAnpI3koq83fwztFhNFuenmMA/KAu2hji7msN6BrLh8QBVQXytR3xKp3ed0
+++bWkPSGud42o1gKfP2ZtnjqRZYBsmaxbdQ6WdwTpWNXtZIXe0sY+ckyiZ6MbPC3oCimR/Rapwb
hXdJZvFadJ7+cZx8DLpNG5STNrPqhO41G0m7G6C27TsNQWbquQ+d/FgYRXpP0+FGLHW8N2wf6XPL
yBMVh8QYzEs70fWsMV+MBNBts3z86eo9ztHKifZ0sgTCvSJ7hhcXJ1p8RdJd7WULwmd9iJDz4Bbp
d7MqqtM8MYvjkmLZa0Dc80jn9TJOO26hK7MlOttj98E0Z8LmZ6AubhfhUZwiccfJ9d6yNf/lVcxg
9udV7JtEX/m6Z9trweaPFSnW9wLIzlA/2fQ58UH4IO3t3j23VFRu3JSeFoehH3eode9m2gcjRuRv
1K3c5eNUH+ZQqWNShxmFEsqbdnMxoXbvkvBBK8pHy0jLZ+WoNrrlURhpfEyA31FsiI2PPoaxbUKY
5YZ+V3moDPncpUSyiZb79jrOmk1HIGHejifinfgkon6897Lwx+ANTyI3/eeIJNyKj/lGKRqkj54S
zUQBZcs9k7AJCG9bY/AmeHxEmVKd6TH26YC9xzYLXI1guVCX8XaKHTptWkha3OjuG+g0F23xvFtY
V3RxCwBh0qlL/nBU3tu9eYGNihjap49kl1H/2ZXLCaTl8uzodDbySMS7eoKMXcrHoexsCjJV/NFc
6vqYJfzdXJvS5yL84Pjq1QQz3k3/j73zWG4durLoF6ELOUyRmZMoSpygFAEiZxD8+l6U3clVPeh5
l10q+flJjwSBe889Z++1IzNfWGqXL4YbovcmYnUTjfhAZ17cRE/DaSEq6zQCqjGZLZ0PTbl0upQ7
ySxnax1P2gLpWeHGs5h61mB8PROHj/EgkqGe3HAhKM85cBWWljKtpGc5E6dgRHKwkvgo7o2tUTId
e+nhwARUgs6CTXDT2Llu5bBQMg50d+lBNU9f3c/zMSgp9my8N9FWbioL5IuuOagUcPAkDBX7XsBD
d8/oa0zCK8HeaKqiWgzaWWKN0weOGRQdVSUTuCu/QOsmJr5ibBZFePSjKtW8QU+QbmAef4Ccwjlt
xX6EZ585so4uOGkaZPz1kIW5FePTidNLkuKYeubO4hjq0GfHSIeq3OIM20XrMdXnA9fB1brsa9JI
XK/0Pgu0SomXN/RKOyxdICV6JlBTU3xJ6o4dN/oQqm4mnJInMpamfAETTqGhGK0itci2N/O2JK41
P2P8/6RhI22a5//qG9jm8eOICUtBe6cDbyx7QkKRffr67bXoBHnXiR0phIliOJhAc9/ESWNHYmHy
EVrZEUkCUMmK47ea/SKh+tQbUz+kr3iW42XSPWfEIVLo6oDQ6dYnptMjKSepGAFxTPZwMI+a6Upi
ZZ7VR14EdBEbT0jzKgDDoEE00F8FfLugG9grs1ghahMgnJKw/967Au3LE42az3LNUKFMF7FWnuu4
Au4mluKyFl9GpaXkqZTbuzkWYdNuUJJXAC00wkar/ltSUnM1F9hdjB6v6yO7+bGU3ABD9rfDFGNP
FUadsBXI1bJWz69ZxG1HcZQk/eOtueMlBflauoUmQXdiFV8ji8+wRbzX98JwyHs0QjnV1mR/VHuG
s9BIxnu+Z/hyGnocNLnVCD4hqPnmMcC2tSLak+PtTk0mAAWJh/RS3mTtCfMCbmtaRVCUk8jdMia2
JkvJWyEZjTNNo7FPtZqeQ/tNn0LeJnFtuffbLQNWlpA1TxJ5oI7qU3wjISrozZewpDaCQGYtBLyO
a1NNzmnUC14dh3nat2EzTyBpOq1Y6SAu3YHzkz0IahQWgtn5Uou3REml8YgwrhC1yhN7HNx5mdwe
mMKj/V2jcaqOZb4oYoRWA+KcJUoaAuM1wIOGBFGg7G6YA++govtmOsUVhlLZnO+BMs7LonhqA55l
86x99HndLji8Q3Ah+XSerTQohVnegv7ClMQkOP3KU8I3RWZba7kR7Ycwmi46NyDkVefE+hythal5
bKcRv4NVN4o9qirFrCiZ4UNS3o3SCAGTvBvSQw5FPJMLS6JIyPpUJw3TmLZS2lwfNIs9USmepuHp
yAzB4qJZex4WZo7iMG3zGhdTUyq/eRNjMIV+clHncsd8W0Zn1bCmqVmL3Uf3LesVnET5Bmn6AXNa
E+17MnShTu3+j53y/1OoJUp4zjf/++ho8f2R/I9szX/+xH9MjiTp3wh25j+SyrSbUdF/DY8kgxER
mc8qzRfzOVX6D207mZs0wJGcWwbx03+K+H+OjlQJbbtm6Xzsz4qEidP/RdvOsOlfC5znrxB5XQyR
GGIp5r9Ea2IxbwbNiPStNCMnzsrKmdgW/ykirEmswcKRQDn6+1Lf+hHZVwLYDiVyjsIKnOh/ipLT
DnVwl0LAHuizLf++PJ5BV/fnl7//WdFwIG0mT/x8km/hn97y7wvygPa/aTD/8WdCCfU4wtWS8dAC
KWNm/KcJ//tO/hPYq61JuNQzhvNPdV2nBhvW37dRg5Ke9Yq1sbo8Gp1gZaGFg/q0MhkaePcKJr8K
Zdrqmy1qSTr0SQE53cQT1hnwo2zVghfAxGDye7PYJF2BYwcFl2ThaVf6AbNPyTwZuO2im7NPiw2V
dYl8swRMFFQupsrCSGOxkbu9oPFHbV8OS1VAekMXvD7OMU0aweA1xal5HmZrYchoSRExIiykPZ0h
VXUpMevl/WER1vT3bdd2fPsnw1SkOx14oQ3/XqfwlJn/fYeWxljAk27y+LH8+yI90ACK0213HxGW
3to5/JOUZgh/n3SRJkYxfYfBldf66EucHvuP9JatEk5YrLYGjdLJqaMJ5UXMAU417gs1Vk9FcWtc
yKr/yCn50xyjk1Md/H0mGDZMCf/15V9iR+enwMAtEQfc0bn4fwPvvy/iUyb8953xnMD/fSdjyQg5
Ytp/mte/V/73xfjPzFThQbvyXqggW5iw/EMY3adENsdZIDMQPSFqkkgDdwywOnHqNAdlLXWcXe3m
LGsnI3Pu363owoeD/Fr1oM58ivpR8CWAUnbuR0HiCIS8IVj+eA7DhFODpHAYjnxHF91SnOIVBfBD
djtEbOKuHyd76vxIp2e3yp71j12+Zb+SC0roUm2Sm0chp0C6zShs0NGRCf7YKXfocd+V5tNab0Gi
tsxj5hk5oSv1ywShptOs6AJ0IqYuG5NXOI+Lx6d4TnB5PcDN27cjoCyDrd1OSkz6xkoXF4zKUJYi
2BRal/a3oa5BU8BYUEtP/0n3dJOgv8pg4xE/ILjr7fJUnpTU11/1AWzZ87KBD9JwcauwmFwk/fkU
pBxc6fskVgivKUftB5fvbqNMbuNtbX3W30wEuHy78eV2oKaiixx7/bo/gc3nSsDjJoViCNTGkSGy
y5v5yaK0b6vqUEOdO/Ln9TshAN5HtkjteiVsi7sD/q9+h+fGJCXHdj+CK3FBxqeqQzYCmiEe1mWn
2/cxmG97WMPPWPYfwqem9ovMbAPrMtCEbFE1zuNLhLvVg3qzubq9jCfHJjRM/GDUYIEszL1ue0/w
Vzp3+qjyEnHacFTuq3Ivn5VLAYFGYw2xOUSnsdsdFHijTEVP2AEWI/rv0lMwesa+zrN5rM0QTi+g
IOQdDNPhueUnfY10tb+Un8a5fLW8fEfmqD55xrCy2nfrZhshUEl0uRbZPFFAGccp2mRFGr8M+r2w
dIPbJp8dcT83btG78MDNF2UtvOmorSBuUQt9qD/3F4BG5Eos60UPQ8kZaWvI7ii7+XfV+TGPQxSk
X0WDZg+ZvVtsZIWVIlRfyR6AqkCU4iGrTuO6eb3v5StDr/YNpBHZk9xs49qswUjYmINzkKkO1nOr
87ihtNyXAYnhxjBWNO5M3Ymv7cq7LUQ4ny+cz258Es4dCjqjLQAVXn9QGeX9WktQw4ggKfc9w8mW
+q/1hRF21f2o38pS+7h9WwfWnZlg3FMMspl6FO3qOQKbOtryRI9hVe87UIm9I13gIjSOtQRYAS2K
IAx1V4acAHdz6dVsBzo4I7v7kD+Kyqvy0OR+KOhPeMl30/kT3Xb3e9xAuhs3kDn1i7omygZM1Lix
XNhIhUsgCIdjbBJvt8hOvXwz1Q4oYJI03PaloeLHa8yaARwzNH/Lhz+/ig+vxM/fv3XKO2tHNDOt
fqpTOZLmxlHD34O3Ad/NQv6YHw6SZx4ptlx+3b3ixXot2kAb7i4haYHuwIyAn3eUEpdr3n0AnfSl
z+rHYgkFQxzOuo/lcWSJap30bT5r6zgGeWRPQeypiwmjPZRvRzvf3h8U834VsFpO1zH1H4t6n/ah
NCJtC/gsEzxO0VYUF/VLtJSioOzDfC98AfDm850ERtxLnr3y5Z64/IMyodwQo9bDa/RYAKwUnwwM
1xJ8k/dR2QTbE6Ut3FeYgZiAlWx0rDu0q15Sbkr4loIX0ywjDcPGQpGQ7Q0tKA2zyNMPPN6HYpN+
JqljfcXHPlpqO0NlAVF+mKZxUiLpO7Lvb9V4TptNBgDtBPTsLvj8mqh2QLzPwtoQrh1SUEArnOza
L+nUv0UbCzDCvMfdMMZu/DqJqOxfNR2KRRtWLUYMWidBL73ShRTFQ4epTPyFmD8A6EwcFo9b4UUq
yS0emvMiDUViABBTHO5vNdlG8Iux154ep2i8yt3PE7HN00vciWwgbkfUxhjVQjiAjLjY8ztUelgi
ynqw1tiXmZAxJ++ZbtspVl+LTwZtzjWBTEKID/k6pKz85gv+A6/Rj+4eb4z1XwyozZbJV4zj3n5h
+nWI87dM3RBKxMvtncdmWjjRW7skn+bG1rcS6VgIdoWiJP4a9TVwgqxYlAAsBh96r1yEdDvlypOS
fdXS2fWkfjNOAS8PFhrn/9tThbrJ0FIASad/uejdp13apo0NHc5PWcZctTsY2d2W6lX2bi2VZXrU
V3OobpXdYxedzSV3dGFLK+HNYN7OEpNBpCPx6Y2XAMqk7YCduonkl8qWbqGLolaKsPJsS/kkg6LU
lpyFo2PuTS+VDyfTx9yVL4B03+DWwbftt9kdq+YGSM28gqrmv2JN5xPUvqXkS038SA7vT9wZUZWu
2jpmS/lFSzHmYHdb6TTucfascJU3oOjhyZYo3CkioTUTnBCmadBgEYBF2ART+vKo/EHbSGM4qq6Z
b/TI4e/LtRfnB4Iv4gH3P5kndn1kITo/fxUQhF0Cbpvq1qbR/oMbsD0Le7UJJMwMbL067T/IuXb6
c8sOcoq9xkb8XM4BXROgBjRHJyJZBjdjfooFnZT7xkuVlZW9GlMoP3XgDNDt25d6qTfWOzbH8sCf
El8UrZLVnYQtKg3HvDS1y0s6yni+7Xl9D8xP9YK/b50fZ0bQz+W0/xUMt92SxYP6IOgHdwxwnQSK
V177gxCMh4cX7wVpOSy63bRS3pvwoON8+Wmv9y0EJHNX8zseXrJSw5Kui5sMbjptCjd7E0FbvrRI
w+Hxr7hGgERmBNGMeU5j5XRAcSlXLc4KC1iKY/aKhqfHjuMMMuMPd4J3Eoif1rt4GYByT157JgUM
VoWfEwZ2mlfUSrwKEvhsbQ4GPUD2li+xjetOelBX+WG+TJf2zPXnH7sNq5oQLBsJFwbcu+eQTPky
veAB4I6tCZ0Houk88m25NF6l8+MnuXvKLSzKDSy1JceAqUYsZ4uyF38N+/pD9duOrZXWLveQK6KE
oVUNke44LOKT8GJ8c+O0gXQW+wvKBe1VUjBSUW2jHHV18WI+Tj1FCa/kA1CG9EoODlS8pg/b8QiU
QasCUoIbmpc+M+Ys84kWW9PYTW1xZIW3o/KaHnqVbik5jV4eDiKWJ2b0x5vuDSPad7srCI9g9OMr
H3lsIz+RPryu2VXf7NMWTKDCV16ZJSVB9Q37Lei3Q78gVEiOzpyqml1/Fj8L92G9mT4E56z0QZaC
veq6Ddj26OEXE9Xtfjy2x1beSDdnPCpVYGWL7P022WC2zFWzn2WHuPHmlH3x5hvFm1BvOYScMNez
bstmzyAVhlBHYAg/b2xl0RVuS+b43Q7+OX+1goYjheVR7Re5AdUFhDAkSzu9zp0TbbNddOEVDYyc
HjenjHdjFdA+AzXPscn61SjPn6kgTq0ewCe2t5NRM+sPMZHRNJ/emLVCD2FmRU9rqUm7acE1L7Ce
racHaA9YZNScCeFANuJm1eVYRm7AEwaiTKSf1cMC+J+JRJwvRlJayyfx3jTba6Tg86ObCeZsGP75
3d+f/X2JVf5fS1SpMEwYrjmdSDJndEfpo9RtO3my738aefWppk+e6vm/76ZnfO3fd4Ug8LrS5/+T
qx3Qz3xc3RlQE5zx/JG7pvRl+L/+tFoTM6XpuKR6/OcpMRKZ8Na08ejJJZWi1v2J6zhnDs9/8C8m
HdTMNrNAHxYSsPYRN7OK1bV76uOtsmHb//tWqfFVznkxOfKeiQbyzR5jxE/1c5MBojjihiNax/Lo
3GKatoHWBgWjrNHFVjx08Lpx69qUzZxSph9yXlZtqKiL0Vjiwyk/dck20S+QbWoLW6yhN9UW3zV2
CgeMNvP8jnDoyeYwuRkJJb47QgooNuCXqvp22Iy24cgn/aRsCOSs0pVg+vBRsGXIhlf8lJd5L3g9
taiF1JVa36svYKyideLEm+FdfueA9Fjx7rcpNAtbcPpQt63DnLiDr74Pm+bKqTOePKgpCZJ26JYm
zG+7Lu3x0hD88Q5nby9d9VP/Kcxu/MOwnAutvleBMfly5vLZo4fPNQ+8lvwzfqd7Dql1ftQ+TVc7
gJ8FfZslR20Lg+P+WfrlgsKD4Ue97tdMMR48hb8CyOq3LJx/El+6ptR978YBiAuXzrTnbfpNUcxJ
b9Kd6L37qa4NRq7OSUn2MAJpxcUjioDzDj8W0/tA22PZ8mt7IqgPAFRSu9AytLXyKbP/HbqAT6Sn
Ht4AxmWI4iY+H3fd2zOBVnYZaod+GSO5spUthiH8lQhvwelCgRa/J9i3WFoySvY+De+odJ9MbJK7
rMpDosUP8asYH7jdW+TXkUNYEMA8m1zBKnfS2Z78eM1dWadO+YnTijPVeMFMJ05casH7ujt31rHb
OnoxHMwKC33xEO1sE4Gf9zr/tlTClgE6p/qg/5T5CL75rY3iPGaHyOaV1TnWJxhs4dQnXsHPh/zB
UTg2WHY3ao26g/39yPlZWdFHkVYSC8uJ8BjVHiXyGtxq8phLqzDtbeMokl0IsR/05zdMgUsbccKn
piKuEL2kn7ORn0kAkVx1Ga9UL0YN4qIBnYLmiAysvvncRiYTdhShqBwDgn5YbK2NuEBdeQ+Hc7rT
Kte4YGQmXCzId9U1OQGyUSp3/kZ+eIhGz0id+NzjYkVVwDX3xk86ysg4k8s8cbTUb578TXAh4gpG
6pzweR8Mr1DaRid5gePhwqfRBJaPn4+G0Lus2tkZVWux4fQyPIvA8HZVa9/iIJCxBle+oCykI8X5
oS484gKfeusKUzSgcwfCLbThZ9hJqEr0u1Bw+3cQCOqRxv5z4ywcGmaCdBhgIp2esQofxobjQGH+
3lVHETZ475hdWl8UfxxP9aBePJtlkq09KV+exgkFaD0dA3oE4KpfxV+y1MY150gxdqbrYx2NH5Aq
E6at7BMdLyLQGwdOMochEnWGD+2zCI2ClAD7gUM89Q3Zi5BS5y/axRdf74uayARECBQx4T2xE9El
9q1UbAbiI32wS/muJHb8CAZ8jKJL9NL9UwIsuUIk8ey3dE53fd5FV/OHLgKKwBM3RpbZPIZPQW7C
UZyugPDG4Vv75CZJCGW074LTXJWHq31286GAw5j6OQ2Jt+GHJS55r2GoZ26VU6utxn23ZaJiEHt0
qeUwJRd4y+uiObHQD5Pu0uVK99MVCQGtDD126GPN2oW0HQGkQ+OJP3nrddcZfyIXbdqQcPJg+47J
hXfM347+V+5jZiuuSOKQtRaBQNsnvi2njcVh2nC7zwhHALf6Rhns4vXhIjrdGT2SOPtxKa7Wcda2
ReZNgytJTp4f8uwlYmW6xJUDrG5sg3jadPdnm4UlVE+394i9l+ZQvI7wsp9EzcFrz8AUAqSNXYCF
nvXy1qwfl3FfLccwOs1MfRjP2I8DbS3MCx6fbvudHXhIYuVkYMwcNg8FbppfzEGRLC1QQbpNquuZ
lL6DQSctxGs5n4sDwL9mU0+vdL3YiSJtn1iUCh5bTvtpeMaWDhqwpwvPbo/eYVPv9P28ZwaskzjH
qrTuKBYwUizJ9UDBYT9/3YF8Aj7HZlrM5+dKQQTeiU+eR064QC4xD09ePCusycP4ya7RzUGK0k9B
pjGw8q6qc7aZ9sYVZaLlkDIq/tzVcOCRy1bC56C5meKLSTgny6L2TTqhN/9u2BVlBFx7qhiDeRH1
4qISfv6uNx+M6omHkUXAfHdFEb1hUNiVhsHVjoJ619W+Jjk36Jcofw0Gw8ukCovKaWX4F76OZrWZ
l+Ic0MIyf9hqkfTe5kDI3/R0xQ7FKsqNBSrRkDhq2v3LdJR/ej5m3JO2rjvF5NESp3eXCsh1/Uhz
5cnjH1RVVzJsJAX4vVH8stgnW/CwnP0hrQ081nb5gZsc33/0hny5eJuv04YnjQUbejsUEAV1nrTJ
0zPyMkj/+aJdgIabmQ9yO1ULTqhcKwEmvoxZzHuEPLWCE6WBSrrQc6FXON/y2rne6qmbQp4LvVrn
cOZXylW7e0ZJ6h/B7ouGSD0zaO6+WewG7sbvm8fx2AdeRWpdVgD9f9FnD8/YDOe389BbiiSYLurT
8z2zsjQevU5uR+b1jPK9ItQ+yeak+ckHHo2bpA5jY5/d0BxzK3CqZNtm8ArPInJulQP1OJc9cHDP
G4VgWsvv8wPRwoQO28O0YdtoG+/GOTlCVuhbW5ZfG0zBKyNe3OymvMotn+du+pG6k2X63cjpciue
2RRpCg6ckr6rQxcvqiD1b9qeD0W5qOf4EJ/Vb43yfzuuxp7WJpRw3Ax2HFoEUNL7daWvdB+jEHLG
akGqGs+oygZb2+SdNJjobfFc8WCiDueWuEw/1F4EmfYMhxx0B9ZRjZ12J33Oo0dj8vF551JQzh36
Fw3nxyuo78kFhBsdOhaSZzs647RYLXCu+NOxO+vL4iM7ip5+bUgPSoCk28hgaOgP00K6oE/8tdow
fjiSnziMdcqFcP9CDtIFgCo/WH5VbsszmyRRY+KJCxsNz2e3+6EWx3cE4YFsT9JthA+29GwJX35p
buo3ifSlXwKd59Z/mOceIW6KCl0M6NhkfIZOtAQkV/JH6rOxKtKyHOjpFFvO/FfDYOJGtSeT0VG7
zeBO58mLXwueAAq8iY2PoN+QUIUCjYit/yaswJaNlkokkcKjD0wfE9invLyv5V9WXSRuMGaEXbzi
LutP5beK5sQuW/fOnWCTl3foCeD+gfzPCq7XTk0fKF0+GH5MP7BHl+m+OcYhd+sXL5JM2q5f0yyt
Cf/q7GYZLVRKtwDWtMyx/Wq+NlvVu69uAW50uKkPW5G5PWnqDL9sy1bugMQ/U3ppq4xDyTJfSzvt
AbgErCN/SXEpzo+sUa0SysCoGJARVqs9y4xIWsXmOqk59/g9IZTVmqPd+Gl98nAStjNeuFnkb7l3
uX441afXaFnueHq78/0ypy4PlMvl+77mL491e+rOLIop/RP6Ny83ygRPXqjvj0/rgphnPmexU1zZ
lzR1RzBmMn+x0VD+R2vlGjVuoq/ML6oTAVkp4Z3pIjmSg3l70Q41DZ1TJvOSyZFw9bX8Ahs9v4zh
8JNz7lnmu2xDHu2b1trVIkfBsC5XquEB0OW4h04SnXjfMm+x5UXtWZt4D6YvCe8eGcYlFbjmoXbx
CZuyq/XNU0LLL/fW6h7ej9ObFJjrliWJwxKE7GflQF4gVXxqJz6fRmtHMoWUR3WRkI7yiVVhPLFG
ds91w8Z83pIZFlK+x7jPnj1nE5A0pzFWPqrJ2msbAgVtFb3zWgvgjTIOeBFvgEDcJ63AdBXTJWIV
h7s8OGCDZ6RikEICtDsVQp7TMNjlylRsvST9zc5IW8E9a7ny7uGYIXq6WTnXLKwZvSi6DcuBElkO
c8mjQCS7/Utatsv+Or2Mna9NrvxGuLPLh07FPJDfxuFwx6mPwvRIKod0hQ+5qM6c+FYMBBYcLIzz
08uwybdExQEro8/34BnJ7O5dpNPKoh+HKLG4d4SPKJze7r8ib6+yhU3zJvT+8NW/kv5hTWF+aHpn
KMGI2tqruRI/aVxpo6dehGUrBcnx/jrBKOh9WhfVd0qFxKuim094Zi2GvbJEvE9Ii3xjAEBzkw/c
q8maTryYSCDGeHg074687skmh7pwv2qJI67p+8yn+bFWPOxnp+YtpqPECIpiHOpsQTOGNslRza4j
7+i2mN5uEyYg35ph4NAvdOU1nfSvsBPoefVHPrYmsvHZ0Hizh8g2JXemRc4yghvSFr57x/hVXhl6
4H4s4kBjxCaFt73y2Ei523FbODEMA/PcDUHd+VBuE47BORLHEK829FQhc3FRhVPmiOSVl5CLHTqK
X7UtOfEb7kzSnx90puXn9b+RaAo9/igBU4ioNGyeAs7wj+O8I8NJfzalqr35BQSHv8y5IJ9xl3nZ
hlUbIjzTjPh79mHh+swW980W2Qs+NE/262XBw0OpzEYSbzQP3M/H8Kp99ut0tAuUgB9gL0i1ZfnN
fqvZLn77d/PJ5iHemONDt+xWRKYDN/5VXsj1femWGJM48M9X9feOuPbmPG7P2ShbSBIi7uJJw3N1
jIQ9sa8DLjBc/9GyFfePB6wbYrmX97foGXJlM5CU+Njo/A/Yf5ZmtiSTRlMB4dsM6ZSbnY+O9CAW
2r4996yz9AlaujRDyQoYWipxgN54goltBo/uDQ1882Do5jAmau37EJRxID/rCGaiELsH4DF2c1Qp
yhEXM6N7U8YlU1PStqu72wkA3W2QxuYHxXG0BZvSImNdTEsKAuaFHPzckQfgq3xHXFYKLqtlaR00
LYAno4XtSbL82aSAsdOvBBQPW5ZLLsxHT/e8tXPRzZgG5zsGHJNFU5rpZ8jBhdhZnsVtiofNFjfx
VWYdo7r3ZHDaIZ8eFXCGIZPs8ecreJh2cSAijf4nUYsYY9fk8mySXaptOtIGoC5TgxJS6sQBS/aW
t0tlnL5RLRf1ugTa8ahCajTrwzgDdytfs+9Y97jVizXsKc98pxNg2HBpsittpuJwX8dbxqf9Cxp8
kxApLCEvnOEZKFrvLSoyGibppUHeSBOq4h14ws/0Zb6zycma+9yQgHJRbFxB27B9s8MhJWRxHU8E
LP0Uh4YSZ2F8VbrdeFnizzKhrmuQUnqgvZGshTCTHZYnKfOZ9d9ngqC8vnXLGasvSlqGVAGjw+TF
bVqfaTLzMhDckt1/sYFCrvuez5Xpod6mTKs2BUitV4jKO4HlSGYy9aC2aSaCq7wUDo/iVpzDeNK4
rwU7Od/87oQxQpQ8KLZmGSbXvHaafX2uoJAhjYcjlnlSSs+ONPKFlO7n6dWCjVVRO7NQUGzwUvzh
M6PPE+i0d1zGgtzrqtdt5k250GwhpHXEvUBlR6z0mb7sfIPeYmcnYw9gS9vJS7ZH9ZVMWb+7kPtX
CxgWnPEsAyRP6dviEEgQxJDm6/XUYqf49XFCMTso1xvqSl4gYwhGWaFJn7zwjN5JIR/ByWNSZeiL
OPEfBIEhSEmu+lb3umXGlUqd9u2G2CA9N8/Xevu4507kRPxXCWeA1fOegTkDo2nwdcOlZUm5oTL0
VdcMT4nUdSKPMdbbwJjyLO2FRbFrXvIjmzpAPaIx3DRQvhkYgde6EQO4YOBA6GeYnUR1ly6nnd6j
6nXyn+giXmbOvhTei+a9DNIl+n6Pro7yQbO7v9L/r5cVWa+SI6/aa+lFnrDoz7cTbweuheQx5VAW
yYIQIlpuvO9kE+/umzKQkf3SVHpO6Mjo4aahtstf2hcezfsLNxkLntz42kl5w9Yh7O6DLS0srMfy
eqzeRVoYrzrNmD6YsFCUAIWYyTpG7zLurn9KZdVmHqpjVIoPtmiuPeUO4L85JCkh75m5QHPyNJaX
ySXlvMqWKTkc9UYissJYDDWsYW9Qg8edWQZ5FF4BTizj7rdxkjB/wLFrDiC9PCu75DWljLEaha20
YWMBW8Doi6uH9+p5eTUXHExmMI+2lff253YqPu/YNn8YCB/49dwxz7+17IAvkQrDQenSrdqfVuQW
YUu3jXV6rlXbPJri890pCLKZLNHaamxGgHCiR7p+L3w6vMeO8wdl2EVeDa6x0XfIhBxxZR6ZHd5b
z/iGtu1G9CFax2BQSHpDutJX48f8lUk8g3b6y5xj0W/bu903Npnx0/QaD1tJ8RSKtMwrD/HbE1pI
Z9fYGAFs85NIbasy6Aweg6sMLuVGwcwOBbpkz5+3C4eKqAhakjaY6DA88YalxnOKpOfTXNWxkxzq
c45JwBcWrA4ieaJEza+tCnxySMSE5PEYNC4yVflF3cc/0hH3Qfdl5k7vIIs45z8C3duKtoQrX/j3
Rp/3Ts9q013EUDkzUhTc6iS868f7e5yG0kIGMeXIXx0lyjdxZq807rSzEC9IFgmYLZ7B07FkdCfA
fdgtL/GJRUEXlwjRNMK4MYHv4q25mULmDLXuWE/TgkPQ514Kpq9s3zN8E/aDaHPH12flXWXIczvl
qlufzU8k1RrNn9XwwvDk0TyvZxuYN3t+4Xf0h/YgfqqrbAfFSm4dYOVUeOhR7q+Paxso8XPU2tFo
oC96Ysis2VrkoX6T32S3OCVXbrv4JNJsdswdI596dov1xwfH6owOQ3gPMmqwH2Oy+3NDU8gBq42U
nSGmyoJ3Ss+PE9oAAoYHVvCKfOwFyV/ouZtPi5+x1r85F9Ra5wGGbRZOtAvMRk9F5DJWZnCLbsrL
f+aT7ieHbvWskO9svAgBbCQkZxqWq35b7PSt4PKRpteaB2t189tjfbAW2h4D7f4eqJ8KA8PJRhay
kkNtb1pe/3a78OgmS6K4D/l2gjsYAvYWMdZeVNrylJ0HV1qUAY4r2ccdNBshOjzaLDTmj9i0EMLz
JoZLfx23Ou+W8e33s2Ub81EzpXy4yUogQJbrzHE9scuzGuZHPfbW2m8DpJ72NYgxenULPudvejFJ
7JFaPmg28g6Ebty+CG/oOjBENJaPgyIv9B0lZta8WEtxVbB8svU0a+7Lepmfq5trfOif/Nkg2coP
SwQ3ivSeIqehsr+0G6CFVGw3KiK3kfdT76VMamawtejpyBGzeYfQDhVOto1D25kgUG4R8aU9oPsU
ENhxoiYONv2geq+Vl5Ei6eFJcqBwdtds8atZ85sQy4I1e+Yzvk4nsu/4PbfyOQk2V+oqSlztY3gp
XqD903gp7QrHDZ3tYpmd+o2wzF6GBSoq/W/Kz6nxKK+T2Z0WVOo1Sx8vkR2TA2ISmhdG2MQulhvp
nb7uz52qah2/luunRCx2yViO5oW1az6SBY/Wg37qG5oQ5jZEmA92vhbY7pHPebW1i1DEood7bd8I
b4Z+D4Oddfv+1jDdpTu1jF9RdAhr/UBXAGt2dGWne8mypXlAWHZA5nro35uL6MIGLXK//mDFJvQU
boLC7aPs2EHYafQlqiG1QYZGI9yh0JSaf6frPJYb19pk+0K9I+DNVAQIOlGUNxOETBXshvdPfxdY
/+06cbp7whBFSqUiQeAzmStvo3oz31Nl2xfInhMCesrj5n5+ah/Ny3hsgjzbJ8bGprJ9aQJOMHdY
BMXRfcqjvXVWEJBwZWb8sXwLchk8RDHHlFhaxGtbNI+MWah6AZDpTjAHrseZ4K2xvemFXXfzkr64
pF8i6mXif+M+EyXqUH75GA8Pb3l4CzPGpq5lYsx3XTjSN6xU59/Y2ty39ImGoeONjIKcpsmvL805
peagrak3BAWVGpWyL3+6TzrVZAjSs/sRPjaU2uSqNftOerGyA9hHPRmOx6I6p8rO+ra+M+2Gk07M
i3iybc/MdqzRkzd6qv6NaJtp9i0WV8qdTbErN9llJCVjVz6mu+Ks88HsN/anuHClk/qdjN5rNCw6
B5dBPzXulBl85M4tHpL8HqpOGAM5QJ60GX7V7P9eqSFIvqTMKBlj4Rbeds/R95T5WsiYY8PHhzN1
7viy3I2VX6ubKQv65hWiK5dJLk014zQVteyOo6wpmS6zd2V4xa6J6CUEUbflsQs2+Qe/i/T4me9z
ahkAgx/sd6n6VTB+JcW+heq4s46mtYnJzhp8jOQGsecqzeJa0UDcxcLoEjOAk+dx3nW/poBUDz5B
w7pbMJ/a1wyJarSLyxOBESbTD4N8zl2Z38KaQEbFmQ9bTYmIz6Zp26jf8yEmZ2CTLGsJS3fD3DLa
tMRmc60Ct3KPFY8id+ru7L3D2nTYETsmpxPXadbS24gTDkbS+SFaPB2aOCII66D1WyoS/mCZv6kh
klFAQUBx02FPIo3KRYVlBLW1tr78teZndxVQD3HE7d2VD0l2p8lbWe30EiE7vldvES9i3I/DBXim
w7aLHWTJYuIwDbd6/jVbB8NBLPYyO4xrCiCKqwyRWogiAfNNwzCEkp2yW/OdZMu5krdjSdHqnVwR
hIjqcLaSfAHXE78Tw8M348G9IE/qO7SxeL3wAeGcv6EwKqqtWn5Gxh53qzmh4XjhxJxY++HZ+hou
18V+v277/+75r3fhTCB+kar4owW4Pi92onU60qCH4wdIHVvJeE04BqYW76/fm0PLwB5lX4ZQunuY
Nb7sGYylLZ+ESjCUA/vYHZIISPn1K7tCUT/Oqrmvm5MjDHrF67euD2oLqI22Y7R9/Z66FDxM2noP
94cbtyGQr67doDOQ2MtUA2IxJT/quGrtr99r1gfqDMr79QZYdf3nq78PXJ/350ccoyfuQiRD5w0G
663rk2Tu6Jzx1l90fWq3ooSTVMsOg5k3d9Gwn0DotAZ8prkPdzp/rGolTtCMbbkNoy6Y0QBpadeR
WW/NnlX4yXPWz7dNNN9PYdsRUsO7VkrdvLOK5C7P409Xlw+6IT41Zei2Rm4YG5f1RpLN+0SkfsPn
tQ/vpmLSIcMQ+Vrlb6HA7m2n+bTN0dNl0TAFS9dGW5mWNHlMEFxC5s0cWewMvAZvqEpL49i0yT06
0VxPzyLJ3uRQjvshoT7FccKlz+K6afUJi6u2n3bSYrOdjJ+lUmpHI0QWhRV7dgyfdwX8FK+RqQzb
Fh8uxyCj0fEiO009uibbBxwTmM3YxTsAcNe4AEKWnWb+wBXSQvin4OgHS96ESNJERGGUJ6wsE/Sd
JmoLOPWRP/fIGtuRC2EGRGwelWkPy/9tSLVDiTp1RQziZ2WHVlWkAEEJSdJ+ywtSbEzcoki+Yf1J
t4bukSDyWowUMd0w3EaW9qtVkDNbMQr/Vt0uC/vyKh6VjbbYP6k0P4lIxtWamCHObBLHbJQJk4P2
hcTxPa62jWGz2ht0VfXglXDCE0pFxJQYCzrWOxkjtkMQOBc/zlSkPvDbZEoeAKR1LWqxZqANSOfI
m4xl9Ez87xuxhgYl8UvSDMVDWJKpm8baPVF/8R9EiR2XRVDIhUlcm8tDa35N884sxGERnAPnkuRz
XnK/nZC4q0m++Ins30IlrvaV/K2kKB/IbKNpmvIRB6N5cNkFDJgeEpWZQ0OS1jntyGrr1nNNXnwm
NW4L9ZxWNSKF0kG0sHR05Jn9QSJiF2ih9eXGy+2s5QylHBXlsWJuMRCz5uN/FBnMNrXYmoh1rFG1
lOGOzCuKXj5qe1vv/XIgcaKbF9TcAMqFZKeoW+VLzZHoq6PKHJJAWE1DHJlxMkud/Hczxs0RjAGR
b8xEnATfdFrw+QgBg6PTwIqq5NSu9genwOq3IaOflFS0oMi5tmUqIyqNQ7ZjhqbVYjgtznywF2jd
YUo1YKTtuyCNJqmYoNUdC6LGsAQBSBYnAy3/NGvJqKtJ3+xEo5AL0Trb1aOS0RIMomCuPLBVVZgb
RimXtlR3H3sjYuxXZabXcCpLK2kSJYySf7yEHEikUDCM0CLHA76BOjdH/V38HkXWn4CXQTvQdM9d
vZ5KIpOVXGQeekqaNIymIFzKbFMjui01EN0KBvOpy5UAj7HJBbUc8pJQKOto8QIMNdNDSZoceVZM
wSM4cTucuEeCJ9JTn1CoyJaqr6gyXKyfSTsdVNzaCBEdBiFGtDNMB+QHa4gkG39kDj84S6K3GIvz
TWnn6g286ACEVr9JmmwJtN4otq1D4OOEUjUa4Ot8N4uR0ABnr82yvBjZZSK7YuzYIU7ZjPi55wiO
V9ieYIhVsvhMXOHJbFbubUN2d6VGC5NN34qtvE8T7zUm2NkXc+Yjy/5qS3p7oEQEK2qzfucYjByF
8QIegmv1VQI0s3BJFcS2skCDazYPkxTGe8a4UdPZVYKC06J42OaGOIwUERphdjd268DjH5IPQhpT
HxPdUW9jG1UkICVzYEE6RdgSQlQiyVzfu2p34xCjdCx11sRpTeXQqQDHh7psthhQ77Ru9jWLfN7M
wYcfNvoae77ahJkZYvUFDAZ5adsvDfYbO74r1Eg7Kxr8YK1/Lsl+Lvul9LtJoY0nk4FGq43PsqIB
NVnaLyYhVkrGsJ1uzh6rit/L+U0T4YMII/YUtcgOaBFJ4DrG4Pi81GVJ7p5CTpGl80ZCTOOFMmWB
j0NBTeduB/vUF1b+7E6rXcHqPzoyOTDtUw6P1lduyV9zZ7kBTJOBzElm8NKPLVvzshBpiabJ2MP+
pt71JVJzVyUfwDHol/qRkZYWWcES9cgm2phUTvfFKJWcSTNzCj5mKOVa4JGGs3gRRzlKv00b4e9h
4zwWKfEgznaI0BtCOyOhMRlflP5hHtuXtoSQBquSfA0OqhjYjz6HN2qqmxwn+Uvi6mvGhake4Juh
OQZjwhoHjYfqMhlxgGp70Da7rdtTTBcsPgZL9EiglQ1huGKzgIrewiy7I40PcbNplL7bLPtejSvf
anOi9eQMCYXxqAMGw9AW8tYXhA3LCOVfEppIcAEzRns2tzJrMYjwSyY6nD714OzdFRGHvJ22gzev
Y+qWQtxIeE9dpQNWN6BdEZV6YzUMl6uFyGwxM/vSQoUlRGe+kh0QI0o8LZ1YfKNGPVGObYdyiUC5
akjJkakOoRnlfkm8HMBprH1pxJS/MsOe2ACM5SFdWEbsJxs0WhiEJyOShchhaqjPgM/s5l4nDcKP
iX+iWKaxTw2mHq1F7zdwhb2xWTzFtjvjQMzZYQq02ChH6nkYbmqrrYKIBD7QCOZ5npgZlwcXG/+m
6NnvJ7ax0Tj1b+MGo0wGlIC0LzPdJSza1SkHgIVAHlP0q+owXRYc337HQK1M54QmUTy7eet4oQMk
uBtNxh+GfNSK9EXU0Y4YcYgafUtAUkEzohSa10eYXoo2xbfExUQ2NmBCU3uRxnnWG5MLebUTPQPM
WclwbHXlD684LbvjvlqOOb7NvfMd5vKRmMPlLPuhPY7RnmRYxJdWMh5NDVwD1AvEMJIpVOM6J7eQ
n2aIt3xQ2OKX6WWKHfugL/3zCtLhYKWsobqrRrCTuEDbmU1jShQ5WUyAowZqtgbOKGsI440U5sAF
PbZJ7ZDGN2GGpSt5jhpN/dEz86VsatWbKgVWDjnBIaLPgf7FM4cu9yrVCIoM6ULcPiz2GiEBbDRB
1KCpdeDUxNZLguI8PSJRrR1ruq/Oz5OJIRaoi4roUKtZMIyxPKiktnWFKu56/n6ySaKGHAOSf0X8
Pk9OvLNGpjHenErj3uiUXTQzTZIaMKnaHvyhQf+jtGy2DSUPpqklUSNZiNkaL3VeJkGhx0GcML1S
Y1T8ZVpjQ0p6zIprCySa3I+pBdqBy3TinqNRnff2mgDRpKWXEXK0VSqW9DnQeNKjLSHTjRWxXjUt
jIyK+tscu2941jwtuiCDno/Ud7xg1XMoF2dfn6CCGI+LZuG7VW8qkEfHheIkWF7iNDG2OMABzaqH
KmGZY4QctepinsbYZJlSixvVRitEkuc+MZnST61W0+dcqkhiuJ2xkgKnsJ1uRltL/sCy2OiuxtvJ
5SoxsvtpSRjauDNqyLF/0XU93ee5vCBEmLQGwyWC+lrlrSYIW4dT2vgFbt81N9jez3Z9NCYjeqjS
zIu0eNM2SBVhf5FFUncftluNJ+nCqXRpV+D5B8P0UZi3WkWCMlZhX9hkTxQzkMTEfo1V85FEHYiW
/K28TClqQhlmFJDZ0xw5X4k5mDt91t1tW3QPKpnvJ2lwKivIQzYzQS46LygpbwAUh31sVu8N6BZq
uvZNagl7DaU8J2ENyIiGe+ST60mLKL+u41VITKIeRY6lSX9UpEJcxHAHlmK+UYM6cpStUw4bt6Ny
qovlNJrxjz3KEJfjV5gx2Qmz2fQpxrZFV82kuKtnGZPPLDpUCltDrZAcVwzVerpeTv5ufa+4bFS6
pGyDalX2pnW/d+1abCId/ReGTXMZGGJE1J4tDpHanF+MSWJWdBLyOdJW9V2zPtaK9MvWeYfrA7ol
By8H0d8riwylUMvwjXyrS4O14ElhaTYm7bucUuJM9BHd5JjZgYkwPztag0YLTTSLpXP96GIizu1C
8tWMdk6JdIJHE/Rppt74SYJUo0kIZB6+lWVJN6Ir+J/edzUe6BFLGZktkW+ZmEPHIUGmOEfpNgxp
9RY9eySdGwZGz66Wd6Pc9Gbmw+psfVWyMaKLZp7vwDGl7diTN3uBFcK8q91mynwQ6CYmyXrIYUmh
06UiYZbQXxGo0cjv+SS7D211anJ4Tv06cUMryIcHjVMFKTMe93qpBXHYsFae4+6emcKzyFV8G1Ls
9JA3kCwlZiBT/5H1BTQ1w/Gp5sWm7ZRTOLOtVUzyzBTGjTNiadO6t+iGDqp5PyosxNL5JY36nZul
jA5i8EcyguBr8mHXSAseX01VGJs4VJHVuqtftn3B3D0doSYnN3dGUbjweRZwp0aPItaMA92a7odB
pfNuKGZCPWUUWjtn3WL2GonodgnXYlnl4KQuRZDT3nKcS88B+xjO7pfT9A3TqPSoiuGSRtot/3Gy
w6GS3hDHhYd9qM+2kn5kegavEfix10tOfiRTe4adPYDHqv1B75CWzLy+yvq+wzXd6MTiaqGbvyoW
fKpYdMe0W32KcmADOZMqLGsR5JBmx0lh7zIRetzzVhoQZzZm1uS30zrna8n1buKvfjIPzdxlRxBV
HB2OwVqniXD5IGl1aCuiWWdpveC2HXV7H6cPJSAnNhvdd6ygqWgYDtQdTY/LXp3YL0+x8fYXI69u
xVxmC8aK2N2EhbcoaS6sGtfWPE+AYpg4uFmjo9NFj2jV1ngbl/a2cs1xHWXg8dYQxSVa2PsWqC1s
SFqx7xv0db2xFHTbxmbUUZMrYeUEPRqXZmXblIaFqar5PXPqNd14Psk+h6cJYQcRI+qj0TVDzwjD
kayceDcMy+2iaNmxcND9TUt1dPuu9aomRDsYJr6ZhveAVxiNLtpRX9c7psGJyZDti5XbrOAUzxpf
lyhSDgBBXgZDR8w1tDaZIiiBeD/jnSFATIOPYx8IE0cveoxSHdrpGQT2KMVWN/E1zC96bmFFVRbC
pCuUVSA7byKO+nEpFSLLoUPSBb8izaiURvte6kfAnqq/nvXJ4qUsoTJOzlqS4A3Wk/sSYUeloTCs
5nrXZuSwqiJ8VBocItBX2cn6uZq/5uTKDMteb/FWCD05UhaSbggGu5jGoFC035wof2JYXhu7oLsr
+pGMJF16YWuIm6bTWa9p+cYsnNK3EpeG1nGfSOHlQ2hxoNosC0d6+DuNkw3mLPubZEI0IQjfezhQ
W80a33FQdbyJDXRpk/9sjKK6roppK+qUPYfo4vvZ+nKiBywOFTMp0H6969uj9qF0LFPGdXs0v9kj
nUtutR+aQltXbdvQeAtLvKVYsA5Kh84j7+PPTmEolMIMSMsULuhIWZWypGzr+o2PHAOmkFh4XTHe
G70fb1Qd4aliFRoyd+VLt8bHpWGn0VnnrCmRArQOcj4Sm/Mx+4ntpLgsSPW1klUZWYTE09DCqdRw
1RidBMYJZ2QEMuXqKVwS59FsWIiMLK9mhl+RnqhnYH9eSa641w5INbNqKh4XXflyKjX+orf5MUM+
0qr1VLgmU029/eH69i4tZi9mF1Fl3ZV13xDldDCnaNpGdfJuwP7DIt6PXFATAzMvXPKg59Rwkihc
5gLffqcBHpN1YEYUMTashkYft1y6WE0YwJzHnERjdfgKtRSwHErxMqQ6Ic0vxHU97GIjV7cT6Z9U
DOpnHrrPxZLiX8mvJyuWT+F0ho767qjtGCyWbE/1RGZ2lwvVsxKlRJBTfw6jEaxtxqZsIDLPhMIf
XRdeVUrdUi5NsR3U8JYTXXqEd2zcRFXBcMNRnyq3pjeUk0DqiSnO7N+4eCX32dTNG8J2Hh07cv1w
gdDY1u2zUxSeNdeGN5U1ttRSfzQ6zn+FajReHlWBLRQRoFHVKuxP4Okk1zlmPBPnvmJSGqgjgLxk
Yxwaoph2NsoDPbf7IBQUoQ5OTj0sOAtJBT8CVRLxW/jkafWGmDOK0xngSOHHi6gCVZ66O53a4hCV
xncihXuXpNVlUTB1jpo+ke9Dt7c4OF5kQSFvWL6VmpCsle0wd+ws3aI7618jwhPJiX9DR1ij7c08
abdsHcJXvSh8Z9ER6RPJNsbpZwPa/+IwjqZrmG+swX5xEd9JrH54XowZaqD4XRhkHliORecm7uy+
+YkYvPllg1ZirPQlcFFiLBXD+jqk7F6n9qUiy21k69nNCHlqN4bz2Zkm4uBtdqRmOFPI1RQHtkBR
HAo0CLPGGUNlfgWqUEPKOhHt3PfvUSRe0tI2vdyiS46r4k2bF7nTzOwYhjDP5xH7od6vIsuu8yRg
aq6anEgJA4x2entphAOKIZLMOaLY3LYfPcnfTQsKTFtGTB1WA6+g7SF5kdLmDSpeHqVYWlKoCnb7
C+OIiSvcJiWEaZdq4N1rjVdVTMq3Bddfb6X57go0Vk5afaTW9Kl04qw11olr7WXknX2pQvMAiQ84
IQn1h7TlMyhzg8D1N8Ku7F3YwJERqBmKUzZi5E+RvsuRk3+HLYsLyXRDP8L12aq/86igIFUd5MWQ
dYkJ+l+/jOfmHgAvhqo1HmpyzTK9uz49qm1nZlG9NhHDOHs0/gXu0PVJ683fu/KaEXW9/+fL64//
r4///fFlaPi7/t63HTaMY6CK8Tf/ZIxHgujTZL25fnW9EWswbLMGof69e/3q+r3ro3+f/K/v/evu
9XkhtJlq+Fab0J8zrMLXNKswqyA8XHOu/nz5N+Nq0SceEgAtt5pbPtKflIfrDUcXqVR/74tlDbG6
3jdWny0+muTNlou5yxb4s4SJaxuDUeYhzzricR3R7Y2QOLlqdnbhpEPLcdieyoGo9ViJzcMSh44H
/B7Jynq3q5f/PJCtT7Etg82D0Hd/f+D6tOtdwVAosMb4eP1WYhrGYdIA3SJ9yAz8y3B7rs+7PnK9
KWXDP07T+ZAmOsZtq8DQRSCBebg+3MHZ3pfaN0mgJoJhd8DdCjPZS6CIHSkcoGyttCK7ZpkPjhrm
bsX210i7xy5lQTM0c7OxIEgerjfa1CGIiMtmQd+4oBCBOgNL8mcSaC0Kx2T6marJMeMCbjRszOK2
ZV0oBPjYWNv9DaqC3/efHKzr9+SfjFu7IR0zAvqsDtgbro8MUaEuflgVv/KRqfzfn/uTWjX31iGE
MB78I6WqisRKHhHDkf9OElyDsK4/9+dfuf7aP8+5PjR1bFLUEXL831+e/XcE1/XZ1weuT/7zc//n
w39/Q+WkbeD27f7vc//xb5ZE1yZZcyQeZ9jAzOL050hACiYs2jhyH0cD4aKm4rOz5+6UMXoGJwU9
Y3AKlmEiYXT5mRlqTaJsuDKQ472dzcUeDjBZq/3IViljj99FuyEe/JScGhGhW6lLUF4gVrzQFZ9D
s0YuxiTM1Szim5xSv6FyoeM06bIhFQjLYibGzlIL6TzdQp8gwMAgIjAoCNl9gJNl3t41DN7cJwqw
8pyNnNLcGvKsqih+1GWhV0VDjVmJZf1QNAg/AUxujAmoQQvDo5C/higRflOhgaIWgBcOEZoRnYdd
HnWRVT4RB8GsKIYMoqKkGJiSeRTd7LvhX6J/NKJ9PamPml3cUd62mylXECIk6S7nErwbLJUgbeDX
G5W+DGo/cioHP1fZX3K15GKWhP15Ulks9WwwVZ01Xb+qwfPIPQzlBA41w7SVCrTE5lItfLSA4tho
leF+zAglnUo0l5LdYpjexSHBjXJxkdCo3Y8ZZY6/pLXtaS5Q6njskZ+GiNGBkkcOBhDFdl8J+YCh
YSQeBGwcRD2KHgjN1iI++x5SalO0X4q9zfK8Y9FostHPsktL5gmaACJ+jRi/bogaVGO5djTMD9vU
P7WsxzzbMkwzZnVnWmjHY9J+N+XdkCE3tPP6FZeBvHEdOCdNF0U3tcOcVM1IFU1VYPUD8TrIE8tp
X9v0DhE7WJDjzdEexZk9QTN0T7VCXazSmXYFDJO5TTYsg89jpp5GMq3Qj/Wp3znlrej0ejua4Z3Q
jK+iXue2/DnQNfGe5Zq4EWkPMrDAGJOFxW87T455OGIcj2pxGxfM0LicwRRKBK9Jrp0jKCO6MjSb
hjQdv0YCM1eRtiky9U3p9F9WJnaE2mwUfvSWcQAfmHi5SGE9DlYzXZg9ahHFWmaiALNM293Z8Ghq
hiEHYSgzrqks26sOXVDhiqMdPmbGYN5Dw/1tarj4k/w5okDBUV+g2zXeh5Y0CbdbXuOdiIi4VBYt
3RnZquu1um+WgWvjNwrfqen1uhITn97nfpVyVtOlurBcoWbVC1baSGDbwlY81liaX2b2dzQ08UvJ
eCsk4deLx2Rbj4DbQua621ASvpUle4aZz1pthPuaV0i4umDUWZrPaknmvXTRwDmcRA05YqszzN2g
x86uq8JboMDNwTAKziMl+ZATBnNMWFM7vNd586FU/AWyQgQrw3vydy5tPNH68XoPwh9MSkG9n3/U
zBK3TYJPQGsZ4Qmo81CQbaiFyMBTM3yLE0TVS6HA1IklRSce4C4Ob8sF5rTC5wN6hPimXUNRoewL
F4Nv1B8NFHYjxp62AanE6Xyrj9D4KiEjNLWy/pIWY4OWoGpPt4DvGejbVEZ7iF+ydmuD5H+UXYPK
MEUow2uLgLmLxZmaHoCfiuh2Lo6dnUQXu+eaHLEWMgxSXCZd/XBSV0ENU6C/1LLn2Uj6oM1ow9XY
NknOCb87Rmi9aoLE0JB3TT1/V92nl6SrwAcuOu7ZsOfTPQ0Dspj5xh2YTJkRoqlhDLfmMml+ZXfj
U1+OrC3Hp7ptFbSl8S9N7/VNzbBg25lofidVU6nh+aVsidG49KsTcXTdTYNnOm9lB+8k1Xwx3PEn
ap7WErrW9Iw+jKmtgwJGJWt8lLDTXB6LaOxA56EmRcgRLEKY/phiqoAGJDOUxhZk3r2mAxYyRXxH
PAchJNNKQmB7tw1Tp9t3kXJHSEsWsKx67heSWYjVGltSSTSH2cdcqdgLlcg4kH/6nUJKZdBW/Ewp
SMKxiQuqNOVFKHXLq97gQTIhZdbdfFRMB2Nbb2+HtGeEX+oMeHR7xYAWmC3q6XHqNPTgRsK0WHgL
YT7HDnENtGd5u4rMOHLtciAeqVqk30h5Yk56J5SrAD0x/DK1atoOuwl6WP4ADJfsMDe80e4CWj9K
gNMQtMQYYXq3YZtDZJruMub2h7FisSKh+mtTqmMaLt29MmXvI4JXe5qI22SZrljpLXlS6KNnrBaW
hoVJafRNZCKFn4f51Ddpfqi38yjv80rlnFq4n9C2GeZ3WHyt5iVzlATNTPVosdQqFljKtcWVWQr7
x1o/qpbGCieTp2bkA8TMjmpvmb5CAgNGZSZX2uJ/n+J4VxUs2Y7EglzHT6CATRWprlvv0eXIGiFC
KA/8OnkYLeB2rJmxQa3fuz6wOLDxatt4KtsuOrqx+UZ0dLRNGxIs+pVgM6436phhpoiK51jEMRGV
jXuYjektJgGWSb8+H1SqPeQl3DTEp/qmRE6QooM6ZnWh7mt38bR1ehi2WjCtPYBi0xfU9JFOW6qB
skI+rzfaf391vfvnT1x/oE0SFnP+9RtDp1HOTetf7ozqk8hyID/2qHgO3nJ0ka9y6o5VMRcB5SMp
6uOcdQfnGqjOIr28Ka1CJ2NXACBp3KCAiSibdz1C+6+66DyvJf31xnA4FLT15no3Fg4TdBo2z+ia
/pCFH5HRT8ufP0pvYZP73dzex+sRnhlcDzqY+Dfw3oGRrU1ErYEuKdeb61f/+h4hCFw3LQxGjUYS
a7p2TmQNMyOK9B71ZWaeo76noSvW9/LvTbsWzn1iRhuFjfPGqFl27tSVzNqtNSvRUvQsBVnnbQcr
Yb1JbRMp0/V+EhHRtdRMY9xc31mCfOmbxR4qFC+QWWXzMBAgsbdsiEXOerPkCHlFV+ebURlXUhWw
2ENf4TprSvM2tktOEJamHea+1A/XrxpFaIdqtMhI1BjFRiaJ7zVhadRiJi3Hmv++/g3Xryz6W8JP
kHDFCTEytXroWkc9oGMfYotcwBqaiZYh+o2qGBN8rhrzPtYfWIuUh0J16iBOHaBs7fsyUufR68kN
a4Oat7BUvDASWHbsVj9UmqofWj1tvJ5rKFE7qA9s4rJuVnQyrEvXLqAFQLzJQ2gKoM+tim3d3Bra
Rh/oZdhjXgheTgJV2hxOLi2v3yXi97gCb683/fqVOoaI6RedwdD/x+TaQPy9JmcgArS+OBJSjn2J
NAQJ1atyEeKmCQpnbpiv7stuUYOJ/ehhWW+ur//1rs5IMZcMc3i5IwB663tA5fafG3eCoeKgFdgs
Lrkhdk5DpMU6otIxKHsULzUFr7uChP8egNe7c4qnnLjx0Otbh/CN8b2q8NQNy6qVTJe03cbK9KVj
j+e8b+/HqTr+lzSGNjY6MZ01YISLu2e4A3wz4srLzBr4ZBaUmZ/5xBvtlI/lJ6aBSBkTEmLkwXP0
3af6SzyVR1ZTCiJVlNprLQhzOaUg3uBosk/x8/IOXuxnumNjET7HTxKtR2DPEE438jcQxfVDOQWM
PdkgVviSWAXMN7pBng6FO8tyZqzb7q1YgWMgSLac1JdHeNLNCOh12ysBVMd42CkPy133XXJ3RjZ4
YyCGAHHEDvBd4+OrktPodW/8Uxa7OORfzY3ygBmNJaHEDY7wxjolXypdDPZU0ps4Ahk/7UpxxDvV
pT6VczMFOEI0Yxub34hhgNVUgEaf1Pd7AFZ+clnjV2+wGSO0eBJMSsUW23m6gqac0/wdXbQT6jTA
BT7+WIgEOavXn4rLWb6xHq0f86w9ig/9ED4yj6fWa7Fj6bB3b8L4RM3AaUV7T1/nu/Bnwhv+OsLA
7oLopCZ7AwN/vxk5aVs0kluj9gRbLOTkJ+CzS0XTfVO+cRzggF/YTrA1OuXH9AvHZUVunq8aW+D9
BhylHL0Fxl4AD724qRNWWBvkcYCixguVGOcNJPHu/Qm1RTB9RWRuPPxyu203I5U/zfi8nZqL4c6o
d679KPI/qcf/Z8iL5vw7SMxRSMAzHdMmTAwcu7mGZP4jSKwiGyDNdRWjJkEOAsmKn/0Wx3KXffWH
6AHKaY5uYauEl8T2ZhkwVrRPzu3yzRFCXYtGL1/ZLoQXqMSRUzbtRb5yUtMoiJ19WFxgdo4VDFVP
F4FwNXbs1A2BhuTvDaIJysCX5Td0v63cyncoHLd4QHfVy3BPTNZT9dIxcdgQxfYrPUCsfcs/DQwu
wXDOD1z70WEqHLAY63d6MLORCOx7TmZoDXbIZrBTI5/Gt69jbJoDbdwYHp+ODZg3lKWLgTuqe7Fv
wTBPTLNP1kBCyvZXM/xYT/IEjjf+jTEBQ4P9GweUuWysI12aBzDtPf1CDKn8MLdG/jo+slh4qnnT
sdrAKuYRPtXwGgSyfqRkewyz4cm855DtWD8+IDarX5FYOOdye8YogVeX2XDO63dAEvVuJxTZu/wL
rf5W3OsvUDC3rh/9IiwNY7ceJE/5ymnU3hzdT079XtnFgXHGF2p8kDiIfcrHet/dgwFE8CxfS8gi
uF5QNvnInTFH8jm1cQN8pf4m2ZMNxXSST9h8tyIAnnRl8wswWWL7VAdet0m8HTBLYJ9ssGMMhMd+
NV4c8SmAU/fVB5aVakylc2JEDl18pTdw2CLjO88eVYYn6h1Ehj3/xWirX9QfKff1bvqkBedP5QIe
mIf6fT667/SVAZXbltp8J3AMeSto4fxufqAkRCHqH9LA8f8RVHD5nwl62r8zyq4HvqUpqmHZlutq
a7D0Pw58QPYtii5tPP8/9s6sN24ly9Z/pXHfeUAyIsgg0H0fpJwHTZZsyy+EZMuc55m/vj+mq8q2
qq8P7nsDVUSmfCwzmRx27L3Wt2zd3+BZClfLPYbT68n1PtuLwpRY8lX+BdsMyiaMRk84kpqF+L1o
lf9mZ5YopV/j/JadsaRE8WwSueS+vwpVTOJg7fXDTWTTK+T/rbkP8/XEIQLRhsOG58cKn10MHYM5
2G3Z3gYMcLFZPuEfiW4vu/O/gRaW9DRJiX8ItCiGl9+S0H/8hX/kWXjmX5ZyXUvq34LQPecvR9qO
5diu5bm2s3x7/0yzEH8pc6nPpNAe8gvJWfbPNAvzL+G4S7CWs+QqLH/r//7nbzfu5t37//glENIi
HOPdOeQJoSRiiiW0y3ZRO/1+Qk9Z2/a5G2nqyOQTQeVcj6FaN9CcusoDNOnHHzU9MLwizamJZkgP
pQJpONkvRiyApFdTuqVFfA7iuT+V+ktIOg2oqLhJoqdoeXyV6fdp6qId4TDfRmTiNbc5CX60m3pj
5ybRcgMhyrHU4sjk/RT1k3nTDU9+bSb7LE+oKgYAOKYp7ie3PBnNeJjIZafQBT7n5MawdXLfOySD
JgyAgrNucesn2ZaEU30KIB74dT/uFdO1jejwNStftjxkxdooUPex0uaGlriYMlLnU+jFJm2EjMxe
sfSTgvlGuUTfOfRx/FKK+yp33lwnZW0R9m8RCeXruVanyGvJd9DNUzXOwcZNGx4qtEloHAvjKOW0
Y0b8PETCuIkY5vYDujFFlqWfW+NTguK2FCCnZZe9Cs9ZUh93QTEvZpXc3FtAZLWAKOxmCX2two4R
vegDYjBzE/SA5GuF36oqwXMYCFSt8pZ1Ux6hhySLOVr13KjFpKJjXbozTE/bJs51mnGii51M91OL
E6Kymu2odsQSU0HB9fGSMlrpcHp1DNKqEBiZ6AFg8Yoxv5F9RxUNnIVQ+S+ybp6IvuvWnS+3TRpm
W8tXwGCz7rpBLMDgAD72YNNZ8Ho3205DAmMGTzJdqEPnCPrC80OXWdWh4THjgJmwlI63aeQeRbi2
7d5EVjNo0AQ9ZaCU34XIj8If2mNu1Kd4NBBUD3rjfExaOB6zN57T0XABDoevcsB9UtvmQfaJTTWv
SP4rsk2uonEXFW8Gu3dNoHOyScbMwKTfPecuDIZoRu/atwPNBV/tbcw0Q2VitXMR88YCMMIYEpk5
q0bgXlPXfe9+ywsc7CiQqSkC/xtGpGEnEu68SaAjmnYwG1oranHCu/cqJ6S2Z513pQJlbbTTf8nN
cCSnoz0nwUzZTo0tiqGlZ1HsFfN1UnfBb4C/Lxg8F9NtGTTBvRPvRL/062vmfpxgILUlme76szLE
fJxqveoN299ndnlf17044+zoT7H1XdZjeg4N2Asqx7lRG8Aomry5Kl1ZHx0GNEeuuHFFr+KYybLb
l16dr9o2+tQ5ZNrJhIZJ6GbOySy+GmNTb+nEPQcT9ZSr06UhIcIDfnobzwRCev9UG2W8CqLK56yb
noXONGopssQNZdwOmXS5tJHw4xKNQ3OfaXPV9RJCpMzPmUVbkgBb2Eaes3FKvM1qQqYmdesChSNj
OEm6a3oDaqfaCv9k+po7vQTMT5hjNKQB4/Tkc5tKhuX9TTCC0J++RClQ7Gbhhof6oUbAs7amCaYR
IgUm9UdF13Rp9/fEXH5BaRrthjhgJZSJVWbb6dosmvvUnr9Ln75Ikh2DqF93HgwnZONv2gn2TmEo
JOKlv/LRA7EG/cp+61WQuHsyjpndVU291rgXFIvc40xhWAzTuCq6Jty20fPoCNr0IGaajHisftbr
0QyfMm7aqArbBedZULguAjQkZdP1Q12g7599AJnKGZMb4yGoWryUeUTwTHqLwrcHre58JcV1vk6t
OFj7JA5uVFdi8U06e0/jgoFsSl3txHd1s1SxaVKu5RBQc6NWznCgDM4SIi9vHY+pZZxgBe8LBPqd
n8TryQg3XjWDlM0+l/OiWXdUhdyHKZeJLEFW86mx8wGR/wwLe2Jgg8BrTHwqW0JvMznp1eTUX5yR
80eOfMqqpbhrZvdT9kawEPPGHL1/jfk3oYMdRsV08iIxkIORfy1G72T6bnLDMAZnsdUaK7PHQet3
+4im0q7osa/KmiZjntmsOm0FidN4mz0b09UYVlcFipOVGN4SF6HUNOLkayIRfOSZC7A8uptrL4LQ
ZZHuPk2nOGaUkObZK8akJ8P0j9ZADE6gaEUFNgwDo/9UjR0yNVrJVuwf0prebe7ZhOg1wQcv6x+q
PlebeUSvJeQiAu0qsRnD3mWp7X6YfDSfujDilcvM45ZedP9xEto/dHHLssB2x9Uwoa9qSmvaogrL
bpi95BBHSP+W9LoZmOFoKeR85yd1y1qkOtEX5PRRJujfeIlrsAjusJAbYqKcT20BxcYPXO+gZcTw
qYZAM5ZKMEiD341uBqKDV6EetdGFzOWOfO69MQXZyvSwiFRNX1/lYVdfe03cHvqWTm2vZrSa8FMx
FNq4DSApkFy77vQIzdZIn/QEHMPoqyfTnCxUm7hQ3CUkEg1Jv+pMQLgOxhm0Ihy3eqZmVn2R3kgE
40NFJNPg1OeoK0+ZE8gjMjaQ7XZzchouEzWizRggpziBuJlLbzjYaFCYwqA1jLJgTVpW79P+dozW
Wo8eVlOe7BWdm3wryxG6W1mQt2ENKxK2HJ7IMyj5IryPTOCUjcwRuVfw4rGEeBU8hpGg9LWuXW9r
dRGAThDrHvqmqyou2z0tQCyLYD3JX+dE0EN7Fdr63JXShvxkEEkL5EXAh4iCRywzuD2Kudo6ftmT
HTYWu7rreeSyoFOOdVLL2DGMGYTKEnwOurCKnvopU3Qp0l7tu6QA1zaQlc1eZrdNtOTJ4Hgzqm0Q
pMYHHeHJNlvNgtJgIba0TE8dGNSpCgJMqRPpDCPRQ8XS+QxjetdoqeLuA+400p4A3gYzYXsAz9AP
B8GkVugsyTYhUxF3Xlkdulp/o+8NRcHeB0lYHS4/vbySDSR3F5yda475Om36DyPuqYPu6JJXhQuG
bmmilbaDjDckxznjNDs4pfgSJyia4hyflygF1r8y3ZnMFJXZTYfLZk47a62k94IQoVkHqv/6i6jE
zJZvm5k0TgWal5mau53PhMMZwQaTqp1eu5FHp6ZLCOe1dbmlEUozq5KL2CJxeQ4kikR6Ao2vzcCY
1lbbvrbU4Fc4n5hCLTs55gMMFNthVuwT6TR2gObGPoEj1DzVGeLLoIH8YNRPftImm7hDKKgVFmYG
CKe4YEF2eReU+mTPCz9YcCJOUVcdLq/spa96efVzkyHxFWXk7TprIBlu2TT/ejUR4LmPgnXd+9Ex
1EsnHOSqb8ZHZq5EZHE/yTsNaS9PwOjGIESKxaXYUr9uLFneXXZ3cGE9hHS08X7DWVwax5eNGFqk
3T/fk14HPdh3Po1LIxZxbn7oyyDFjrdc9iMKdoAGi6zKQwAd13m9bZZeubxImi4vG8nhTcx0hK3I
+WZan6zeqhjlM6lA+k2D7vIyVQ0U57nSq4tW6CJK0qpDsP5je/mBJYu72cHCltsgdCo6r5yfxeHy
6udGeCBO6mU6IImRQvsGm2IesPAv7XhB4udBLZvL23pK3swSlMHPHyUlHnGJFJZSkHi1y7HA0MJh
uRyrxlYnZUf+xn7MayRLoUK66M9AkPUc5zyl7PB42RCjGR4b/b1aerDhUEw8z2RJ2tVCFFuC70aM
D5piZ4cLqT/83Hh1MhzM1KVL6c1PmVEu6dShQZbYcs5FXJ8VHY8Z+R+DIja6pwVnOs0bwvHBvJ6J
1NyGhLwb1B0H3zD/sdE/X6FJxHI626BHjfa5Dd3qcNm4Vs7tUjvVhsKRex+Sbu7qOIniik/qRN0N
xoIABcSMHY2J8gOSbZBryx/2y8UuKtAkLYnF1zKYcbV26QhSvsgoyJe7h7PcIurlX7u8siYNqODy
vm+Dj5EeMAov39Hlu7h8UX0iso2Tux8YMtA792NuOZXjwdC2nO3lm3l3/jbDwJqqAW7y8w9cj1VW
7+3tDkfL9eVEHrlrwFiZqmZXUxDoywHhOf7r8fLGskdnipRiz3LixyG4fMrL55W4kiGi/vOTc9vO
N7oO99nUE4RcozUyBVB8Ter6mMud21r3FitiV+LIVjaMm1J4eI1nIPckomm7d9ZtG2+mqSDuBkFr
TJY2GbozI0bdvgGb07ppaMAP0+c6SbjB4oGAZUyfLmE2DVCmTc4/N6OHIshlwtKgOPJkisZ/BuBZ
FzvTxS5oR+qhDzX0JO9cGdWNHfh3tcPazSB2oWKiHKA0uzIwaMlGPhRt8aGSG56YHWuxGTp6QvGO
hX0ze/kZwkac518t1/poBkDg8RWz8huiT5n5MQ6TCRxK+Rln8mfMtBBSBJeAlcU4I/J0V0jorjXU
gComiSs7RdiAYKShZHV6QUoNK8+a6h3EEWR5F3eeOQOHDtJuEcVS+rj9Y1za5TGo23MrBr0L0vCp
siYXeVEMaZxRK5oOd2+ZPF8Ds9132s23liAPcBrvvEw/xgTH4rCPjvrVoE+wnrJsh/dweFCdpvrS
/aGR8pzWX0f7Xs8P5FxGGz80ECpkySlU4ysLkozOPoqILqDTJlEGBJLVutakPWa4NBzfDeg5GHxj
9Yc4ULd5ejfp5BtmmxkDQcgNNA1emo5ixZjMEZVpctJqhEnp9jsVlw+63iND2SKeBa2gHfhiRXuX
uKQKhiOYNJmli9Ph3CFSp+rrz+b40XdBk7eBc54oMoh15pKwIEs19SqkZl65OPF0yrMOac6VGVNX
aZQvc1tkK6BAMnlpVP/YOPpLz0GYCcm+6mBAXHmOgs0DzCgzH6q0reguYMeoZ3A8rKn7mIlTPDT3
0ndxAkBxr1MPA3wafexGAXLNfpp8n0BJEnavMvVW1/itOsFw3Q4BSzbdXVb2xJltZjkeW7KEueC/
NxHobq/1wlXZwDIf1amKiRxUmF47hJtWReM5Vi4H0mweshIr40Ss80yiQBu9znbyEHsTApDEIQSQ
8QxS0pPrjzsBJabNpmMiSdNcwod7OX7NO+uGgfzTXLsfEst79pyOISnX0VzMam8K2splpe/SMsO9
AQEMSR7Dx3pbO93nosge2EtCEDwmHFastzl8Ll+mKUqYxaVpLvxY9gBn1yFxAekYfA3BcDemksIx
WZuEyeGAEr3jbiKmh0L2aO0lTgeReXfR2HyeJ//gov6Gm9R8rhHaMDxM9q2NeTXT0P/mOmDGNib9
0Y4qDJ6z8VwTIw3ysOBRsO9Y9LhF42587bC4rfoX0+64+RndWtnY/NuZ24HTWaBN0vaOuSUxk8Yq
xM3EoJ5a2UBE5uTWY6NzSCYVo8UwxpNi1yAXMATxz7tA+mjL1Vk/HLuGxDONSHJCSXHVSMKg6sHE
AAuztItzopgVKUVO+VlLnF5l7yE6t97ayWtWYdHflJRYMEF9JAQpDOwOn/41asfVIMMJHsLDlISg
67IFkNVvBaGsmEjJ1zQR6AJXNQ7xUBkn0w5OoYkuLhjM+K5EAAm3TGADcx+8EHt30cP6dIXFhHJ0
N/HkfKeyCNaiQ1bJNeragXUYs4+o8O5ZF88nS0anwmP+aDjdd9F5kMwqGhK1eBlVDQyiNp/zCAbM
PMtj59oWDFEDbQXMl058k2kNKT+ex7UOBgAbeBdApEVCn3ExgfLNuJBnoC8yJiog5neXZo5Mz8+f
omi6a3K6sVki+q3ZSgsFRvqRp0bDKUUjcCIqAcTP3nCHU9GZD17M5McU+Rl1MjkcruHctKm6NT0Y
DKnB6DBaRKkwqBAkBvsspC3QZrgLfP09BuKyZhmirhsjAl3gRggvlYUbvfzc0LE+cVtbRSPfJm7k
77Q9pk2N8VnIhPmZ73+ouAcBvq2+h+lw3Qp/ceTXbyFdlKtq+K5jgFYGox8zbddkN91HIQFkuD+w
kmXmCSXIrazSbzxiTg03MryFBTVH+7nr9RuP9P5ajDDKPCUPVmbu4/hboogHGOZuODmoG8eYmoxA
c9w0uqF7tYkbCEYpjzQupCUXi6lduRBlErwvtCWN4AA0sNDendV3RAcb3GWoaiNsSgMZQBIaYjUb
r1g21KqcNDI6B1x3HT3UiQI9nw+Q2vCJXHcdbif+JSt171IW1ox7Fqq4HMjFlAjJzoU/XjPJ+VKP
LsC6Hpd1kamdOb/Vmks+gw3sFdlAaEGrrjW7VrT9BDd5xhLYIO4qwufCrGBlke2Dwy7sh/xWzM10
7yvSAIIsAn86BuZ6jkasc+JWdjOO5Qr7XGIDJzFxafa289DEJQNkncR4bHdCVMPJcPRr6KmzwSoM
sQhG2Fw+5smS/xUnLs1SbmhB19/5vbju6nI3RD7M+Gy8mYJe4twS36IZ81GMCV6KAWztBNQrPCRZ
Ciy/AazDXQKpMx5fK4WrMhfBJ1DcWdvIIw3v66CEuaYsqGBcgdYG0w9RUoArRfJYdOcGxTuRAQ04
INRTgPiQwkSkvI7ZTAcOvWjO2D3yjehu6rejNZsH2mSwJEyPBEokvauodu6jyL5DKQlbU35K6G9f
NYtP4bJxcYZUSe7vrLx8lNzYBpLpYYC7LYPmmOZQSQIY5H+Fyn0xRUREwKTB92z0y6M/SHPr+jYU
0c5ZbobjzhDpmcfcdRJ23k3kgSUE1vAh7l+j9ujblVq3lESQtTDA+EI81S0QipKgxdZNXjwfdjSz
CHIu0v55tkYCmcCRBekXMwHFkZBr4uO7Fz11Sx3di5T9adzh2xjCggrGk5FB2clc9Fm+fFFqAp6V
4zcP1H42WV5FbfrWSfehqFBKtECwlIhfS4TDMx2PVdlCXRslS82Os05r42xHgHKwO1VQsVFy850s
Si48WG5A9W50ULlTaK3Gkn0xEQpNy/RBVBUUhipDrybWreXtfacgkSuNKyBPSytpyD7WFumYndtg
GGzF3hH4ilLVoQHKnUPoyFvXWjI8dIxKAqHtqomK8rZNk42ZACdnNQDCtk+pUOqkOoVk1SYmBD4a
KpADAUf1pNWZcCXL1l95fI9ZCTuuc6xxXZrey1Dm6zhGko2TzCaFl0scmcTSMO+s6eSiA5xpWnh1
8Zilbs36CkhgaInm0E4p5O8yKAmVXt6bEBxoNbHqImQQ50Z96SNkALAOl/c/N1EZcrtQ3OmN3D2M
kwXEl8BvAkTNcDUtv8HAaniILms2FGtlGMWHevmH8hGinjONGwoe/oXlRz83PcpJEtxh3C3UrUM8
qrQhRBMVnRmf4zl71rQy1mWK1vCnzilv88ICjT4jRY8Q2/yQO12UTh1ThwP2j4E1ZnSarSDfXn5u
Os+xjSosypzhILpxoJNDIThPKHiGJX1+rBC71C2Tkctb11l8DQW2XJplBM8vTY7QrGD0lZQzeCZj
7BpoAqMcVJW7tEfUsqFz8+smbQlJmOHZQGFhYS+XlfzoiwerTanUIkKkBrveqNEf8GKyWeysh5nQ
uDhyDAxhLJzjuB1obbG5vPr5s8Ic7toBhmrtWjTllxV44E8ECDoY1H68//nDHEpwoVJrZ8bQ89IZ
RXDigCxZ5LbzWIY83X2GRbXCiFPUbXvAg9MeqlzboNHimFZbrOCvM90yYv6eY7jNoazm5nB5JZe3
l1fLf1HZmvgWz5WrppW4KsI7Ldz4oNqOdCnRkZJo2gjhQWvJ64sI8CIHLBc5YB9Xwd5l8tkv8j4/
GeBAqgH1jVsnpHnwM+z6/GfLK2tErWB2Dg3OvHuzhBixTKMM1AjND9LvrX1SvV7eXH4s27zdJ3xj
rZmbh8um/terd28peJt1UgpwocteGcUoOGVXuB64YhYB42Vz+TEMCp+82/uumdWSYhQm2zKNbywZ
8jZddvayxyh66dw5AnLBso9ymq2Ds2wuby8bp2pj+O4PScmTOEv5mvD7Xv79X3Zi2R2AMm4G9pP9
uPzJxIkQ+ZTM4ZDAstCPsqpvvZ7o4i4sA9ZcV0VlfsoCFiuzSzxBFJKAEY8svCaX+J1R+DviSEVd
yps5g5uXFbS0jZ5uNsrxk2UTSzXq+CUZ01dqIPwJE6RlG769VURvSuVPRctZgqnoGh8+bPTE7Jj0
dCjr4RXRPC2OlPmsJQyGh33UkP1No2IjJsjFrGjaMVeo3Pl1tRGuvmNvYL25nX3S2uw6ONL0rfnJ
vo6sJ7xeb0bKJ3B6SO9BjDRscl3i0OjG1uRBBliAuKmaHwwDwR1+zuiHSOV/VSGWd5HF/b9VIVTa
URO95L9LQ378rX9IQ7T+SyMA8Twpfog5UF8Mb037X//H8ORfptQ2//Ms01KOrf4lDxHiL1gatulh
GbZdj5nqv+QhNr/Qk9pEUGJ7aCI86/9LHmLav6tDLMsSQO8k+hVlSVe9lztFALK6IrJqRF89rs2w
8bZwJB+rmdn5pBFg2PD68pDYmqlmRTBmyxMfPSiTVDOs5nNIPOMEJYTGAS0NS00oxM9j26n72s+e
rDjF+TbgzJfaYAQJF6LF7ImeBMB6PtJJs5BQy3ZbdUV3wBTwnErcpggI+mtmKjjaahpW9Sd924RV
gkC9oRwD3VoWn1MHvlseC/x/nbWPe8O7ZhI8XBm+e5o9lKvjjFmvzBpioOlwaISJOi88etjsRJW9
LHySnSPrx7oC7lUzzseTzeOtB0yKtNkGtAcvo6J6sHKje2u5hPZdQDgliJa12wncqwZt0YwmDF2u
lzLjF9TlxCOToOBpUdZMYzUeLY2MmghO3Ky39dTsTKswGSIJYx31ww5H9DeIN6FFqpXnGgE4CAeB
YGGLTbLccKg5nOvBgiweoAb3pFNvMqsnfSQi/BSb5rzrHJ/VpttcxVp+mRIldr/onP4HPZz17yeI
lI4tFWcJ5xwwmN/lQ/Gk677oS2iXwntkatpjmWeTanhxChjZFUwqD1FGd2t27JRkhjVH7j8O5p/3
xfu3c1VKT5hCSrRRrmXq33fFNixzDFhW7wcDdWdUEiPJNJNseqO7C+zsyfDyt0imf3cE3gmouESk
K2zL1ZBWPRz2747ATIE5N6GT7lkvn8yKbicntk//Cbco/Vy73k4GkNB4mGlR1GQvGg0TSHQsBz6G
s6+K+eOfj4P9ThZ42SPpuablcMFqdLq/H4jYtBvQi026lyEHIs7h8TQezxvM/hhGCAkyOkwVjkwX
+AH0uTyd6e0kVEwAzEe0YtfB4L31IyJ6x0E272EAvvyqxZI6CiLRGz/+8OedFstO/aJlvOy0kpaj
paXRVup3317AFRDlWcxOY7zYRMRitLGe1m1voPaOHQvojYoY21fPjmVC6Qq4DiPfdBjTmAXusm+V
g0dFeK2BYroAekRAaVQ9pb5YM4wAHsTK3k6IfKzi17ZA6Z7aDZAuv2pWozG9Mue4qdRyIOwIu/XY
kqWI5kKF9oOtq3bdpd7j33zi5cR494lRw/BJXWF6Enng71/TCEorzBIT/VmLYs5AsFJXUbYNhqdQ
z/ZJeBpGKJmyrFZiCKGzec0zmqicmUiqcqCjXOIZrvs+Q31Bh82s1SaCOByNqJHs0XvsKwy1sX+D
YgPXbslNwCs7outT/8UrQbGorkoOKsHAl6vupSrGeVeDfaNdkK8rH8NAINey9//ueuHh9O5jIx3X
ritNvB8uEsbfP3ZqNS4mVqBrbe09Fl43cMjn29pPXxEnddvqe06LKLeB+47NBJ+wUPUa1k0TzBuv
oaIcnSOoZTIGYcTd/M1X8j/tm2Up22Yci+ryov79Rd1bVxh32tqJcX7uzJqIlDktPhe65pHQOI+o
uBBVYPe7PA4QqMFWW3jfgYMaO+2Y5ZOc0i6XeWd/aVx0aDPMVHrw95yWtADBWgG4oTS05vq7kiZI
ZPtx9hhxgyPS6q4KrHoHq9bEaldDuAJK18S9XBlBRPO+zA5RHH2JQEGf//yxrX+/hSnTdSzLsxyg
to65/PkvHzsJ4iEKnBJPgoMqjHXLnWxmODBOi/BwpvdZiZXMybVpxdHzeTPj+yOSIHyAPJhB4iSG
+m926d1zRdIeQdNM6UMpoyxzUcD+uksyMgarD4lnC2HT4M+Yb00aBNs6y/d56sp92GpM3b15tD1N
mJRb30SYqK+bzPq7PVkuw18u08ueKAtKscTrQDPq3fkaZ61j1AaXaRsBypff8O2SXMQyZRPFOPLR
E4BICoPDjKwzKM1VURA62mYlOtWBmYho3adU2/467GZno2y1Luhc/floiXeq9B/7KBzEwjz5uJss
R/OXL7Bz0qZ2ipFbSaNuAPd5NGmSlfSKj4atmy8C70lgZkcXPd6uDF/dHggOy2iTCLDshoLyG4s8
4GYl7VQv/jBazrVZwxSIdXZnG4Tk+pENk8aTC/sm6xFRGE9dF5KDNtkNskuqPc2403DBpv75k1nv
HgvLJ7M8zTPdgmfrmO+vyH7CPF+pNtqbkuCxCkgNc4vpGGmNhahB0yPakcuoBUDPJIhgc1Q6vpiy
g2oKYjVcGhs5KuPY+JtrRr2rNpYds13JARdaUIvrdydoHzh9Mfuoh4fY27rthFsJ7hXP+ulRmQyg
xzgZrqNkftC+sJYDGF6FbDey3ox2l1GEMqup3VytmtE39grRWVFCf5M2aIE5JSoQ064DI+rW7LNq
Q68SnHSkSZ01nB0D0e5RjKZ11c2x8VLAvVSibyDTwQpJJEq+2SJ6RHangQX/UKjsvqOJvJkKlExt
AWChshmjeMVQn0LdfvN7WqpJ193kdmLd5j3fY5vQJC7bFxQN59E+cKjXRRumO28xsHjA94wEZHlb
4Dv3FwOsz47c//nLd5fT9t2lpziZPc9lheSZznLa/3JaU676A8MLYycpP3YDIpK0Qlc9z3zwFIHj
ncj6e9+jAa/9Pt9UlU43c1aVG8eigwjTedvUcGy9ZFR7tPYrFWYxg1dzNfVFuYc19Qayo9o4Mvjk
p16z43rW14FHs9+mzLwavCHaAyEKrv3E9zaVWd4y1pfPJTl4/qph5XSiPwRKYvY+x0HoIJ4l6kbk
vr+feoEVtAHfHqIbSGnBUjst94fxiIKDxvLwfWgIz1IDfItA0vfBZAy2khm7zbX8EjYA1xn0oyVj
vSBQeAWNF+zaRBAkYISQdv063AlMo+CVGH1iNl0NqfdFBYZ9n6MVZo/bqwoG+2wU8UHO40GXyvux
tv/NTvC7feDfviBSBLQACKaoVZ33X5AJLatoUo4SfQo0uXkDsTk3d+UIlnJCsRgreOnw1eFgYDai
r/HogNlAMlzch4oUr9S1oX0ADRcJMt+8adr1n0+hy93591NImzzHqTdszfb9oiAybE4io8GZt9TC
1dCTEhUghzJ5tpOWcTVwmV0xX9sMfjFv0LyRFFgVX6aIMtkFso5eHiD7DAcPdlfwd8eP5f27E1yb
rqttlg7K055+d4JPulGNxKK617Utt1GEihSY45c0xvXu28SGlOMwHQ2JuT/PIkGs2C6bY/vqx0Mv
rILVnw+X+LGif3fAhIDsTmiBKdi1d1VpWpeG3SM02I0itZkTNMlDNi6NPL3P+xyGqu1v2jDKT/gv
wm1WvnmpXb6I4tmK4a4WQtRfO72UqmG2GxgoH2XxRjnTHX13yFeR70AtjcQd085xPYQEwShui8he
uSp6C7Ban34MOvRofdiCSxmDu9pFP42KoiQrTZzjsflWlEV8duKi3DUtwlcb2mkT9IzGOZKbMMBd
OHu92NLLeq3jMDyNCrZqUtSonGOqYEXopIjdO2CL/SH02M8egijYk68mMzf6rbIuD1KM3q7Kg2OX
8qtir2g2SjLejs3gwXMgGEOdGeA4M/Sz/Sw6lLEPmq8gPi/sm+983UTWxL3Y2JP+RpsQsQ6BCIce
C18LqAAR7YxLFuecnWl1LIIIT2wo40dbP3Oww7PIhwfflP7GHZDjwPoB08oCmoectk5O2dKzTAMC
m910w5xd7j3CqUksCOyVtsv6yAP1Cx0+IsBGzMOgOdZqxtuaDWCr0qVzEUwxjusifXYtg+hp5msg
c5kJs2zKaabL5yyXiloPE4PnrsrEcM7zqMdjplGNVTx9EYbBty1QdyGp90Mcnr7zeba3ibS3ddhP
+zazv09zYj90afzizgDgJ3cyQBRAycNBwjPE0VtngP/+mZvgDbk33tmK1b4ZWv8mnWEStDmRYfE4
8E3qfmN7sQ29lnlPHQLnKF2PuM52rK7lbIR3pZ1VzKDRJNrS2rK6sbctEGQeop2xnyXoc4E/BmGB
+zGwMEdPZX7TDKOBkQOjZ2WODRND51m3YIbiIC8ug0bAo/orFMZygz0kOdEDyih6QZRn8Vg/smxG
l9aRDWniT6BVW+iNjx4TUl3R7p16+Da4fbcNDGDTWpXYeuHBk29a3tK8OEvVBODYm6MYE1R20/Ak
samTbMw17cASIkMClgur5nVvL/i+0jlKD4NANDR0fRt3a8v6bMZpeE4cVF12nDDpInXWslp4ssph
XVxm486J5L0tiLVx85E6tRsnZrAdeM0R1FTqZwHyhgq05oUQ6J7ctDDvzco6hj3LxtZe/yi669zf
xF6HLszCG6UdGshJbm1Z4thkVYPU9WtrHRgznbdaUSO64EdqV4wMSBPs3TL95Fu5u24an6z53ovu
gC6pq7nh8SX0x6KvovsafCoCXYbAfmH2Z8+arI8IWon/s59sIxg/2g0KAtkgkrApmFagM+yrsSeJ
unCabeIH/qkzYA+V2tmkAkxnMn7o88k5UwOVcebvPEPNW2eUt0iQg7OZfe3NAQOIBL41Jt5/c3Vm
y3EqXbd9IiKABBJuq2/Vt74hJMsm6bukffozKJ+I/cd3sRVbVrlcqoLMlWvNOWZ0lcuLjtvgnhm+
v3TlSSCT0HXISKDXueTB9iqqwSs7iFXGfS1UdGdPv4Erb6a6tq5pPxsQcsqc7CIEFkZSuBezAAZV
dVa0j+f+xcltAjKS5NKPGOpNg608MNVBt7ihC8+89NZ4DT1i9mwMOo/G2G2s5RcvmxwQYO83Wyfp
xje/As8YJvNratkX6keU5XnR3Ps2Ly6N4vAdofabMZsBcMjAus4LkUuZRGoh+NsTpyHeFgEEYzrV
n3vBKZfdMFbo9bitdlXrFhfQshGK6dR5LwiP2MBHL86THYl1abTmJ0Q0vUpS76ENZmfP0Z33yac/
QYQJzDWv3VoWpmlr9H+Xg+g3RQSX0kiWgG5PPjWRFTx7pE4BQ0tggrmEL2aEYFCpaUrJu0mSpejT
Uh7r+cNpWHpqlPFZZtGaCP/kPV0DTo0/dlm3u5pkDci6IHviGQUSZKbHPkXj4csRtKl2OeEU0QGX
jgU/FfqeKg6uVC/5MDb3ZgkJ1onJKSi1qPbpcJXhPR9ldkRi/S2DEV6qaVVHwkgw8Rq9uKNN8mFR
yOSubsG4xOqaFxn5tPZ+zupHV3EPlo0wNiKAHp4hfcfi37bodUdiWrq9aIavonTe9GAW1xTB4gZ1
dL2rHMakKYFPdMbvbs86tjJZm7FPmOY4NFvTJ0jDsX45Y8NaNbjMiwidsSfEo31hVte5tY9C5MT5
CnsRa+ao64NT5nBBmz0OauwNxa5S5zlJmsd68kvI2OI0W6G1Z7T4jHQ92WURiYx50Hi7yUrGzVx6
T9XUWPeKdrjsmJExpchO2CNmxEoNnsSgJGog6onJMMEaDxnltxcw5PKy8xQzQXNpupKCBYW4qKfr
UDavGe6eEO3SR9Z9kQXkrTmxoPP307tRActNGj7gGBXmQHzAmh5Us2O9GFAPLrb0AgJn414Kz0tI
AIAQEceDvQuFw9Okil2NTRDsmnhWfykjrbNBWE1g1s0xMeCkFER1ANMtLCHBIZQhgtrsyKT2Yw6k
dVHSLBFsgNDRNWh2SkCBxXtdBaXmGNlpUgBT0o9eAsXpIZj0KTda1GLEQaA08Fxc7j5mT73wqKoe
ognha2fTI1ouRu0ZKpsQ06kSB6s1IlQcZD4Hs/+ajsGP7FRxDRx1mnOaXGRzdGuUFjgOwuk8D/jr
DBQYJB0RGZK4RKw3cPW8aLzHIRfsA2Kt8v4vvPbkAYTmU+Y0CusYMxRUcfUmQ+ZWyT49Na1LePcI
ul4m89HJgnIvmeHg3YcN5+clEdPmUJEm2rz58fBrMN7H3ENJB+Pa6EBM+KH7nC4DD9ZxEliFT1AQ
laHbhK/VgN8JJZeUh1bwWDtyrIudI1GOn+OONiO3XMumC0NgsQ8x1pn3AqSDl+ov4IGnkZ14nPJ7
g/43tBJoxW6zK5lU7iafqM6RVL+p9d4i6NzbukUyY83ho6wx+uboAj0CRcAfI12dxmjX6YoUAoxN
DbXTroFanjjuMyX1xo694dKhootiOCNTP3e0YcgC3IZF913hDkaASF+8FZ+RBPA9huAinPSloTWy
Qhb50Q1OQPKDZR1hNSMRxUBBSQz9pJ3QXBohZRtk88bEMZvPcp/GID5MwIQsb+RgjiluS6YCaK1s
M0aLTVweaq8eRkr1PvQVQbN0NzZVxtYMt+dlmD/sTufbNEKL5oiS1M8ULdsoc70d6umnGsRI+9b7
wcLxBl8GG/HYhtvQSHaGTzkRdnoHuRWVsfkZK7Gr03bYZk27T2JC7+mwEpijyrWyx4sZAAieB+PD
IRQ09qYvzvagTmoMIS3H7Ww8+gXaJpVCNu8KG7MURheINRTHpOXyOOJ5jHITqerb8sRZQp/G3DT3
NGDUtS9o2SXeHqE3nMBa5dsmCdAEeucG8F48o/bCvnuPgj2YK7k28OtJSVBaKrFjon12UXiFDwN0
FN3rZJ3oDLnkbBHVS+ef4B51LzAg4OwmLYfMDmffKXnJlmZQUNlfuMWu9QRPRKclNtTst10Ai4gu
sK+J4JzwqVgmlEcqtzuNaJztmnQfFX4jaH/yZP5cec3B66tXTb8BjyVNjjrgkO4Ud02KV6HIzUMQ
sfBhgK1XYcbtMtTJ7xTWd474bCZsRukyXtFLJMI6JHMgMoKjl0bW5ldb5sVj7gcHxVKw8dJyCU3l
AjSRoe6bSj1XDUN/kiiaKyNAbol6JGlzbn5RHLFl9+TheSp4Be7N1mkV+27x2dwcNv3CrfILpMFx
XlCqLN/efnB7yO3bf18WC08saZ6u+tv/DoDftU/K7vJUgNLYx24PDG6U19tjbt9PtRkvq9D59t2/
B1qBiW5xNC//vv0//9Ty1EPqAxWqVYi+ziB7qRySfVXnfBQLP/a/Z7Z1ZUPGXF7x/3/aqYX+mBFj
ePvD/x7572/+e9D/eZYosJ8hoxOIZy9c29vLMN2YuPIowXG9vJbbE/3P67v92f95mv8e8z9v3P++
Nf+eZ3laoKKvQUszaoqukctxnRCe/Oi2bX/PVPjQJ6gDBjl+BbgVqFW7/WhExA/5aj4ZDXxzGOLx
ejZLZN6saDex6hr/xPAgfAr8JB8+coWcMo2/+rTAgUAbtK1cmEl6Rxoijg+t3gY9elzqnb81NWZO
8gP11hr790gVwVXmBBOYQ4jhVxVsbTiUYnjNhDpW7coS/YM5pzCBQyM/NqE6wdwvLiWzdw/Sgufn
+YMIjqPnE6wgOIJxAFFbUr/IxrLNv60KoqfE/G4GlzNwCnK3aFBWhYEz7vzjXFCfG+P8hXkDarza
RkO/tkyCGL24XNd0+zYCfOcGtfE1c5PhCDJ2WiEQPyeNeGymZQ4RloTcjhetFAEomYmzd5bE8yAt
xQve7T3Z7JXjvZDSIa7mNK5JsirBnvSKTKyHDqvPht96UwgsPEO1JKOJQ+QamKW3DSe2dVQS91sb
UjLt4k3DAs50s8Me6WQPmfkc0+reNLP87SM8RckcrEWroDsOR49LhfShn4yazUY87mk17Cy3qreJ
xIOOKuyKcEKspU3S8lh0zZXGBHUP6TxlbpCKWwf3BhlI+XClr/FlWv2+NDvM4hCx8pZzkBqw7Ej9
mojQv5Cisosb3j0RTJ+VFTy4TJP2TWLRyQUx1Q9wiSgVm23YJTE92vSxEsiW4AfIwxhOD07Ggupk
0VnZ5a73mruhcLNjEQ7MscS73RPphH1enWqZlrxa2ukiaS8NJ+p7HwFntMSnhPHFmcTCnZqL1Vj6
9T4kiugUIc0d5ynh72KtYgHdxdUYrsVkvqI7xtU3G/FhhmQPNZZJjodwLs3AH9N7CK0BgwSJILM3
NUdiUa9CMcmcgmIjMSyu8o49EIlkv/JNAzXWUi96BtlSxmQB67DLcOPOUXyorPgnHTFe5XitQmgC
+3EarIOlPf9OCUi6Pa8YnQmIAnCHKMCqB3619pozTSiYK98ZCYnzsfzTZghcjHDgWo47pH2u2x06
lWwzmLVVYG9Co+OdgSRnxeO5CLiwfKI6n+X445iteeQvQWwfyfTMu3I7ld4vgmcIoZDfyfzczHN2
qGec/bFor5OP24HA1TnC2OLY85frUEkW8XCfFeFLGjk/TJGcRs4AF6Zj6hqELRKdV5Npd+ilT4iH
Q/JKFaHnCkJXrIs5qLZsdh9jV3Dpi9inZvZCukb1vUhw49I5AmWQphd8IFvVLBJAV7IRNwjXpro5
205pbXEM+Cats8LaCqIgMeGmxQ4H4rvdEks7ZjSSGNO9tG36uIwHpg78v5RevBNx+5K20cV1v02B
JYUuz0Mzo2tROcBg0JSIfaeCUCFz1Ns46u+bjOyKzMa85JuVBUHP/VV0kkXDAZhsASNdAQ8GJTHk
3VZU+sNKFaBTa9x3Yv4xydemZH62q2Ef/+3CiHzt0Tv1XdBuPWn95QIc1sOYUUMkzpslh11InQ/Q
2iFk1QB0FwibdICZKGdhcwEiRVEZZlJBg59jslrVE7a3ws7ybfZNjTHqKD6XmXOavcxARx0ga+f8
EtkYHwsSz1kw3jIXh2IavwWmWFU2ftEWas4eUvu1lOO+n+2T7QR0UZ3+6E7xixEbMN8NeqrgxQ3m
OU6+b37ceNh6JZpeZEpkbCc2Kdu5kFssLi8JbQtRJ39zw3/0Nek+OoQIiMlkGz+1eV3vsrrlHpmy
R3IlrpNrm1uGBUJaP1oIG4q4vuRR/R5MOSDRCDVAN4BJw1yDwSqBrDbQAw9C7W2J59kNBIPtZDlT
z2CPbhyaCZbeehb/TDq15QOKtehqmHexmbxVVct0QgxfIbIJAIFIVKduYnQ9R29J6vyx6ykEu0F9
O8/eKSnY+NvMlk9Cq53ETTGCrXZrKS4td4BqjO82YX0Y5IfRFBxYGru89hqXmeu+SQt5c/1rMs0a
/AGYLcxbx6g1Hsw6xlRkmac5DWnNIddEG83sjByobm8U/puKxvhMetinR6FXa9PGIiIp4UPaZcPo
vWAMPlihWPIjferMGtULUJ4yLiGeBAPn2Zw5aZmMBzMh/TvTGQf68Es5cJBTgYemy0oQBe4v3GjJ
LtApow+5pyn60VsaVn9g//FGHtsJougwHK3jEH5QlaD6XCTpfsyViQVj2vp2QWYvnPQDqX9ewXnD
jydzN3QtKS3ypPGXrudQEbqsdzX+klVKRPVlCGfCdIYSq1mtn2yPnkbtZC8tIDiPjE/B6slRNe5o
sTfHLAFq06jliNe29kmX+qWCs73yu3TEYrXkyHu9uY8dKn62qpPZYgtLYhzyRhNDRi+gs5l9Bngl
+hvK+YhQRe4pRViWBybbc9ssvESSvczMo0dIh2ogyQFvCxuniV8LMMqhjPpjhQ3BwZHPwumB1NwU
KUI8N41fQxqZi7Pbx586PiA+fykKkAetiMFfmnTzWL4Hr18bNYJvGYmT0aps1S8IBS/QWA/gmYJ/
3vTLTWoGIeAezJxhku+Zt0JMxATv+DBcE5XzxibFurMMahowRls4xzhTXDogNCsaxjCrgjHdpY7+
FJDwN5jbiDcjyW9LT+gp6QoSsSwY2XJ8nktR/NAXz2rAOsgsqtPMgPYdWOx752h0w4QZ0YCoz8bI
GL2ojuGMe7Fusr0bBvN9pll1UIKfuYl+SM/2mYuk4jQV+C1rYd8ZQ67IksFdgYHyI7LinX+K5tw5
cNqhUddWv/J2JCe5rBbXSXJXS+/YJBGCaAaYu1aCMPJgjvgJlHLySeEDld4GA6c8B3ZynVQeHCZz
ehrDPeo5EDT4Gb0EugTTAjaJX3Y8QGjcxhWhf7lF7mJpMBLSAYZu0VXrrHLe6mB4msr2rVaMs2vl
vXfVaO+M+b5zQoF+SV9NRUni5PqKhO9MzN6D0WKxaAbsSFrde9z+mLq8u8TtEa+7CzVo6Xe27XvY
YVUscfMSu4h9gcTNDQn0xJnaFj5VeMFui2gN03p/sqJLOeoX5gRwEg0o3/T9n2brQTfYmhwLxVOt
A9Aw5MP2CS+nq+RhBiWFPtDZ9iPWFzI3llK8vgvNSl3dfHjqrJ7eZ0k/ksk7OZyjDp7zxfSBza9b
gLo0pYsYvkJS0U3594ddz3i9QRxky5LBUjYOq9wwKrbYSrxGNjOqLjKMVdsmNhOZAYbNXAINcEri
swIO8wcP3kI5B+bp9kUSr4f8jtJpMTTcvniEUW+UxPnrdqCl5fKlBd8gZ1McQLcVhNEthlRB6mwh
7RORUxSLmhBoPbTxefBedayYExjZ/Ik6d5uKTh6sNBhPcFFQoIny8h8z4D9LPNuVx9HBIRF3sclj
THLHmjAtO2n+sQPi5f/wRDBEtYZI70vLPTqL4f9GB8F3wW/43/eiy4GDRvjIo5xs8rPbgZftK00E
1gJWvpn3i5jzw+ofkYJMinc7JdiXltCUVOHxxisgxRTKwO1/b/98TPetzcPgkCyuFVrWCXkMxQxG
bjaencXE0n4yaG4Ab/Pz24PGEcXbaBsoC0TIAq1bw4d4hD3IK9w1+Cs8cNKsQCQ3jNELIuIah25E
00/TylAkLAgCPYsalHURczEWZq/XU0FZwRUAygCyQ3VK2zw7zXf+jQTtkH6+mgM6L1UYH4OQTBra
QYd/P1zO73yQDArH79kXFTOwG+ZZC3AFOuc3Ydj9+A9hsBxCE7aKzUjbanXDiNyoIjn2E9S+d4mX
o0GtMElQxZGFGC2mneVLarRIZhiX60OTzJtcT/YpBoy8Ggzf/kzdWR99UjPQcrsnYO5ftVcbW1Fw
/Wqd77qFAX77Qj97Y3WSUnkAKTNlEJ6SEivM7Ye3/8uWbxu/YpKCOxo1NkNPZUxs4ktvDRTQG8mo
jHIIDrCWDo6twOQQwu0J0pZm/cke98kK+Js8KQRQiGj6zKXwtJELwAs2evNvVPLHcz88Zv45Dc03
J3OYZoY9XV7zbeZcu0Ky+mCP4t2yrTdIL+1ahwQj5t5TGPe7aR7JzbC7IzXxnzKibv4Vud1HnTMO
BTYNL7Mo7qUxPKLAfGsJl0Wu8zp6VCASA3WPQXK2ag1951s6zhfiy8exwfkeVBj50SwBNyvOJOux
Jg20zG1bEFGoF3SUWJz7LaM+cjtxtzDzLuV0SdXMoW75o/++tPSjGDpAoSgmkqaXH2ayrvdGwpl9
+dn/PDTOlovv9pS3H5udlluSI9//53F9sCDKb394e9zcwsAya+daphB1kOMWRAqTvcWo4W/tDle8
7LTag/gjZIi3aeg25dVkvEoqgJUk1/TUN/DRwDQnoX9uOgPZaWZecTZ7a+aCj0br34f4aBBZ2Ku2
Fno1RHwgOa7IuA+fHLFMwlyDNLiAM6zJ6ib4Uesz2ujjmrGxruQzt5xl/u36Ut9XEGUJUty6ZXO1
WDwunjw5Q5xt/BR7XdAnTyIvMbVMFDdFSeyfNybnscW96ipuq2bp3cGxWeK+9XeNzBO8tgQnn+P/
Ke2DUdYvHPslNR0Rfq7DcqfNnY1GeZNjYdt6nfVMGvF4cLqIojtkL/apMYgoWEJN70QTkNFRtw/j
nO3r1sQ9GNrHxlVyQ4Bes08Ia1AcWSgVUVwrROZ7OpGc9bX1V8qRe9RZyLFMkhKRfFRjSYvGgY/P
nj8N76YFlwIP35cVZ3pne97vNvOv0msf4ck/eDr6cdzCPJvK2ETRpWIrfx1Se2+mrXuEhr8eTIrf
qd1r1+/JCQE21+Bbm0sGdVY+/RC0+1bbItrVyyCgLeUdd8drHCj0BlakV7nwd75W30k7fLDa8yuW
R0fYnCWUenGC8UG6iJyY98/ZCFk85T7TQ7XrSzzHSs7dHsnXH+OHc9ZwSXzvxfIiYpXiSG7wTrzg
ONEnF8MXdPxMkSst/1YlxMx2voZFi2ytESfmmKR8oQsmLdFN52eHw0ru2hYc+XfhOb+h4UXcusw+
mKtN20ULDdxiNUpeD7mji5aqitcdQ6SuD6t93OQPtHqpcjmcw58cDPvQtR1BnXO5c40lWsfp144Z
PxjC+iWFehii/iFBDOBmHCihEoBZCKMG0VhN6xown2FuCUXmpLmtU+88Vd79LBhepShJbLfjnGyP
L5HFEBif4Q/sRpvugnEGFIgwqbuO+fjpYG9dKTE8pKV8bDx6Fdp9Mof+XWX9R6HUVbrjIaFn7yZg
0pMp/+VL9GdzX60EFH2u2PJSFsUXnz5wJid69DL1m1oLM3yhjvaUXljoTeZKP15bXjpv+DNazp+O
kTwL9NcIXTpp3YHZSfcwF3lDJkyr19gDLjKfvnOwRhVC8wohQdA0Jnen9UBuJhqY797yftkvumvh
SC8L5VyXvyeTsKNR/SH1mOZZ6A7raEyAbYjPdF5aATYzixb4XWDDR4gTxAJEUDWZpkMh5AqB+yfX
ZbxNoLNxmQoM6Oab9j21SdAJ04cnhmZ5HvQiDUU9EVjTmJ4FvBULkzhT1QVUaUBSJPUQjP2wyAAl
tR6QUaLqmd3iF4DweBFSMKTnhactcTimM7wktYZEPheM+uuz6mAlZWbB6P899tMUeyfmPwuiu+zD
4NyAPUobEgIN9x4yS70nGYs2KDbqEQ25VQzBZrDGO9F7dMHAnU9duu+b+uKNDDY4XN+ryMYnfF8t
tiGnfoXTuvEi96IJocIszpplu7j4QnU0sV97zKRorTm/B9BaSEDqzeRbamNHHbWv2b34bfI0tMOK
8BoLv+oq6UomIAatX5w8rFZcgIlFAcsvdjAa/8BduuiEjwvBpRPGVxj4T7zDE5UIe3v/MEEpmvIK
oKO36Uj5MTp936XhqYzcQ0nuWT6QsZQPbzSYhDT/In4uuoAJgUyfynJ6Bhf4Xg2gLgIrO/UxUSwZ
AxCDj6d30T9aNLCs+DfCkDQTjyLFoiJ18G25RM7GfaewaopdG5soalyCCou4JcG+ROXaIiX5itDS
AXQIf80DGWUWryPjrlTGAzQ9bOIzghrmlZ34pjUBfxOLkhNWv7Ue3x36OknVepwy/kAIAY3qhcyu
pLs3dPumYu+VqQVNtI4OcpwNf3SJm7K3/EczjvZd/RmasB04Zd2ZuXFNrPm3HwdvY8QolEkhgrht
qKFFQvN9Mxp22zKofkcqoRVYkaiOIWjX+6G1a2nsr6eA46nTfjBMInk58asDVgVsXn2Prs02qR7G
CS5t/xNqzi9pN0NsMuE5KiLckc3QLC/+mrRF2Vz7x6gBCDyiJphw4HNMfpnb30aM7ahLG64Wrc9W
T7odk3v6R/lzDriSIhZRW6kyIgx6SuC8/5oiGV/joHmPCrgwXmsG9xHd1BWz5G+LocAB91O8BX2Y
HxVriWMwiECYkG8MnG6b2eD9TEJrRg1KC3S2xaWc6bOakjiEXpl3wSKjN6slts0l4dRznuvpWfQp
Sr0SeYWFGs8NdcKcwtvyW6L7WdpLnfR+hxQ153oGJATI0IBBDIaii+qD4CC2heakYDhHpClDbNiU
HudL0zQtxs/t39QiVThA9hQDZ0JfZFdkvvP4uUFaBUxbn2LtO7vRr+q1awUv5NVWpDUCnc2ctt9T
bsaANjsa0BpoVOFOjzXzvEvgaHnx4tre4S3Bulu75YWwd1iPln0N7Ow76uVM8C+W6pGZ2BDI+tIt
X/wy1tvR4uPFu0e8yOI7mcbsXEI/3pvVXJxjwQExTZfOEmrJU5N1wW6xYU5ZTgxdLe+9BPXc7Yvf
zRSz+Sav3WCfunI6xa1AE0RbP/IAdEyYrq8W7A3kCC39MbaSu9sXa0K5ZwQozYGJ+gzuCcsYFlci
os+VpYEtZyR2Z96IszAhdLtH9WvXpXMZ2QzXVdg18K7HCWBEaz5Tq/bP8lgpc372XfIzM9O1z15X
YnrWTL/6fGhetDXmO1wRVIlJYu/9hEsu0i75BeVr1JGqe/vGi6xpZy0z/JJ4l95xB4fbAEmBY6Po
TgnNulOzYl/1qGYqEE2wonh7iHtyLqov/rQOIZViyZTNZpxVVhMfPCZ0a68mbstUiH9kKO4COSKb
60Jj66XYIsg5hHksB2c7D7beg4Km55rMhF71DXkQpIuiONE8W89geC6Z8k8mPRcd3I3+fhDV9Myz
bOxEHyY29fs0qa2N01slMjyAf97g8Zz7MI6tSzSxxbV2ipjRNio+5NHAmddxZFAzESGdeQC9cjQC
LEaKciJLrOTcjT0blneAEfSkZ4KcU9Ku1OKzxETHEGM2rmPjdhBFqd29DuUd8hhS4ytud6nJShgT
4q38miTUaKtrdqa45S8LM9p5vGX7yqMRb1T0FdtWg0DrUV8gHsBECeUwRlDZipZaEfN45jyUfXK0
aPxRQRkt7qU3XPuscouht6swpJtRS8Q6J79BdPjz2EC3jp/gZ4+mI/aDawSL9KqSMdvPurmvZucy
t3kB1rn5THvjJ3AGBy0p8M5okbeUkODanDcCvQ5H1zA9ZwCuGEyHsDxGVpi5+3am6W7ui+ey6FNm
nmNI3m/kbxQ1nCjZNgtMLbE0tm4TxVs/n4h/6Z2/aTg0B003D4nTeCeT8Lz8N8PqviRyWId1UL8r
RGKMNVUzZGc/tF+qKZ7u/YEYvJ71XxBwCZ3o08jKp7I1SD4GVj2KFIXXBGc0pkxxmJ1t4pil2ikd
Akp8ejATQEJHd86m96PvLGkR1ArgJTE5aNck/k2EY3DknE8D1YP+NzdTtQf7amN+xFJseMRlFjUn
4gZLdhTQBGvSE41XKBsiIYsjZMbjhiYzMu8dl0zyQJr5R02SnqW6jkhHDmzzkFyCBMZAnzugWLrF
Mh2MGI6HlWfp8hClIqKa0eogRk7WSW5ih8yjnU062El45Pv00JyehGWDi/4J00BRg6O4hjFATzNR
D53bG8eQmbSOYB0w6MenpKxzm4w+7CUYMmnW59ucHuFyjZvbTtAahlVYnydNjFvBhjGN/lF1VXM0
MV+RKs+wp58fMyt7UDU5N0VAggrzjvhSuCSPpaO8Zz98Ncfqk1uIUAwDrSdcpeAorYjMTjp5tl2+
2Uyh9l6nv4skIXnLjZ9QFS9uk/EyJc7V6whijLFUrdpieGvShmhfggAmZh6jR3PWi2BTQ2paewkT
knn+VfdNR1vRvbQm9gHiCFDqd9zfTJFDrJTJiesrppdXPbiEi411h/lHVrjPC3LkZ6Q00WNRAYyS
nXv2ySp0ES0zlXDfMxQRwoV5TF8WQ3fhfFuzRaZR6tNDZyKxjUFwhYH+vlnjb+8YfPV+m8b3CmNS
2GILnV8riFMLTqjy5bnlrd0UDVl5JbjwVWaRAJlSWaEwx/2JQoQ+ME0K30kubeA+9qQ1rG8WipvZ
zxy0ewavizPGHbuVdN354KLov6ucp9ujgMKg0AzwtIIpQOxdUIP0qkUBpeqADz2MOUwjRLD9vRy8
YI8Ng6og8e8A7BBcX8NVdorkKk3mJrWHcCSFZhsgjruWQQtFndVMAX+/WTNh9n5HU/7CWZ+Z2ayI
MgjPqZVSbOKmKdNvNUSw9Tyawe1skVEafxcOIlYkLUB8F6+91Tu7YWCAW+RImELugCpGXeXNutir
LauDgm0OSgADOCZNZHqGA7su+yWqAZs3stFtOUFRDBlwguxkOig/M5pxa06YL4nDU2YCCGNUh8dM
8I6jizrlGK2AMQYvnYdmFqqNU4/80ylWY3omB6fqHzpBxZW1/HUVMv0OG7JughBg1vJIuaTl3pbU
1IVoFDnhZ9KHL5EGrQ6lqEK+xmm3m7INKJi/ou+DdU40AwFkTGhSDNQN1hB0VusZiZFR2z+sp4uF
LX2wKnpx9gCrHtIkoqwajqlCCjHY5SZO+ktMEK4EEktV3dyViooaeO4mslnnFfNj5IzcC+69MTh8
SLb7VHORTLwqvzWIhcJTXiXTp+44i3kVUx8j5sN2KnOrpoTCyEBl1kLx5p1hGEn0n09x147QtkcU
HnCS9xJxocizBdukvm/7yVzLI+nuxyl56G33t6o4OlQBf+XWvmsEmiAeOlJLjkX/ocD7E8ptGDg1
C+zQiFDgy6d3dnLvWIKU6GrMz0mQWIcGA0Hb6XGXKw65vk0572eD8eopPZ4GyznUpnk3t157bepO
X0tm7jkz06Mkn/u41MBeNtQPmWDRjCfns4sG56GnjDRHu8Hwl20NYfcPqV4mPPOGWVuxGYYxORSd
99lGTXa+fTH67hfo3+g0GUDfszK+GFFnhqRTIa+2OISci1m+q8FAPutO9nUaCcIMZ5zgrKNPDNv7
/WybT5WrvR1riXsWXXhGjEI9NLabiiP+ofbrX0FmEQ7bWo+q4xLVk7EdPDbJ5aIyF6KD6pwPQzJM
TPTy/tFeO4H+E9IJT7NDE5Tf8jIS7GnrALA5p9lRg/TsOU5q/wBCJ9jT5PdWaBEY3BFinQ1mc5xS
HE832a3VQZizbOgIHZ8ehUG/CigThuWkZjd2tAVfhHOR0R83YnQszfgj6VGCphI3A/XjI5StOzlG
WMoIG8Xd05L2uliAuJYIVy6pZJA4UDRlXvrsaLdAhvMHh52/8QQCbIvT+kqiHeK1EbBQNjXZl96b
rvyGYxDlUoS6p2jrt4bKeF2PrEG3hYj2SglcgaTVqmU7DjNiIDLxPRfLabSTnP3j+F7X3P2SuQSz
e4rbelWPMYdbURxzydSfzlq/lfl9boIsAWpbH0woEVSK6EVsB0VHPFHvBazGXdu/WwaGa/K5qX8D
+t8cDy1dkeXQnHC9oLbt2VRv75PnfRgD2jSH/NbRxjF0e8HVPJIoSLVlDtHrTCG4oXRlr4eBYkFX
jhmi7xSXAMIU6880qXHDPbkxSgc3VodYwh9CitaRRiauOjoK3Kux6WJPLBJ6BixYNvxTFg3s0rrv
qHoYOqiKmakk+4UxHki0UyPV92L+1232nRPKsghpEXtbxsaeFtu53z9Hln6buKzwKEFS+f+XoNkw
9E7wfJMU+mJt+pQVK51YHwvSvOu7NJjYH/1jbKkPXPSkwA4Y0aBCUJbwoFLL/ZS7HH1J8iXQxPxj
YmCnW+ZvzIYlP7zL54k12RuutK6ntQQHs45RfroRIhP0Ae1qaXuvfawuVv7EOf7OiDAISgvB3LJe
EcvWI4pAs8/63E4c+FIeThKFz8iSVUzayXfQTtdbSx0biVjlnOKRSUCy9ZIJXKQHhm5Zchd2TVgt
lIs0f6hkd41ZZFZG/q2trsZGzG9Tmfl2Lhxm/fMhD1u1cWmfr4zlc/y3JnbDybDSYRcMyTfIdrWu
BWaZzNrEdi/OWYKAAkoYIb3c7f50z5lE3dVMoaDmddP/Y+9MlitF1i39RBwDHHCY7r7RVr+lSE0w
KaSgx8Hpefr62Hlv2blZVmdS0xpkWkZkhHaDt/+/1rfe+z6ucYuoaJfLaCJ5Ds3QQLS4Et1PQkHn
UJMw8UgS6M84vkSBsj8oVKB4Luf5LnHIqHEFcQIRZvWNQYFKmWZ+UrU6Jq7dXcTYH4uey19gOfal
54xT5DM6azWF+8ALmCchhJQS+SbafoZzBfKA9EgCKiKYs4luavq75ZdbWgA8liCGZYRoq/vdBtPV
tssLTIH7QYEDCTW52pjej6Z2jtS+ueR0Fm096szDMnpck1DKiVOiuawEY0DMXsiiInKD7PicGedE
/sdMCIHM8Tl7Tva+rIfME1QHcgst7yuW4avK6qdydn61U/xNjNQhHkpWtdTtCDp014hmeh6pfKk5
XouBCqFIlsp+znHXWSZRPfJCjaKwN7uLFbKoHohkXWP1ZXhXHDvw3bZQ9yi+mazIBHUkm1webhs2
uanCtM+Y5mBOR26+SWl4dOm5P9va/6pM/5g5Ae5A+xiTQ7Sq2uo38SCMWQaX2bmvo0+f3IHrGG7K
oACJR7CzNyECnsslDLRnaDs0Utj80i8PM/UqmoPDMnfttJl3BW9nNPzXsWW50yYxc4bR3ncmZ8Vu
OU6ASds5NW5lXz2EFZPBLHFLN5S63ci5V+jwVrd3rntc2qk3PdS+8dL1DoHoI/Y3ThHVHNwTUrvk
oLIRCIl9sw1Y5GK8VqO8rzOG/w1EdZsuURqslgghA+00tUWeb4QJoevSdO1WLEsh4ngMG2/e8tvM
h3HVa7HBWMLqgL92UwD+UBahMJNzb9Q534IjNQuYGf5JnLncL79vTkitOLr6m7xHKoRkSIc1T9Kh
YzpdnCHsSGPitZY/27DAgUdaKWI11rfrTiVNe20LZlKXXHBELVV6Np24JPnAF9DNbcohpUG3xGOx
rToGhY+nKfc0D69gD+uK/MsuxElnPvaxhZNF6M4hl1QUw2gR2Hl87DlIJzDmZ9eHTxUvd/vCmC/E
hvx2K24q5Nwj7acETRJJsM8N09ty8nnrg3BraC53jH6gy1gGbtZcvw1poC85LQF8zBBSdt1wFS9y
jgjSDzYS+BHNHQwZxiBeahvEMPI2j11cL+UKojsNrgLLtsngUHjS5z0WDfJta9xnGa6Nsv5QPLlt
mgXXBmONlRhPSQNAKSkCuqYOcWLo7shfh7hqAZHcQL9+cYburV1uWUCVz20vJhwUbNO+Sbs8Hh5T
vN2bfE6+BptJrx1v3wVw9L2MY22NiwMDkj5ESPzRWM5ISuaAkvEyHocbH0n1Du/2z23txktHocFC
wT6qQ9+WE+dGHtkoxAvBa+m9nJyfvPgCYzb+og1qTvIOFx1C/BxNL07moyAH7FRbOsP97AQbV6bk
wOoke0ipPazztKII40nQRUVAD1z5L7Rz1uUQ2xt+xA6jMPIg3HcWM+jogD4fgvGadVO8ISQCEc5E
slRrtrC0pTdskPRszcEKL8bMimXL6dUXaKKY/Lg1elorxIcf+qZ5tHiP51QiZJtcfXSSod7p6aGh
4jWjW/LT8I14G32ssOWgw/H2fYRrcK7gacCMsJIkw2oa6F0rOvbYiAMQ5ga19uNy3o11+wj2CFPL
lOXPlkB5o1i+MdL0iPrsLr003ODXgiJeaZjl48ht8XlGwNmhJ/kb6fP/8YNQURxwAf93/ODlMyl/
/kcq5d9/47/Qg573r0B4ruMJG3aDcAMAJv+FHpTWv0xgCVjJpWd7gAAAjP13MqX8l+P6sBQkaZE0
3k2IBv+dTAmVkJhLSEKmFcBcgEr4jyTK/5hM+Q86FrAdCcyNHwT9JfAs7x98lVamptGOBgi7aeWu
loMfWRjcKLuV/ds66Y/u1ThGm5k1/oh/6N++qMe/aQf/g2vxD4IaLw6W0XV9C/QI8MUbMOnfwCOq
JI4CIMdMxYssbTwa7Tkf7hGyU7jFvY/r3Pd+EOD/P77sAsP5t5dFLef2OuFl9a8Ow2rx0Bl7yGNr
shHD5kyOGS3U//yS/4Qb/fOD/gNuhHdch37PK6K66uYnSyIMJesHL9emTd/+82uhWPg/Xs63oLuh
zrFNieLunzjJJicVMKITtyy9IcRnuQfLsojqOHOVfs05N4u3QnGa8AJytyeuZpegGLJVLF045naG
owXlRWqEPpoHorjLidbrUFeK8IHCBVIhsGM2ZrebpflO/p+1UpjGdlOB6ZHiJDv2auTBoyiTJdXP
xUMjipa4uYXGWgNpSoeHkHIIRwHkLh5IVCJPQfmOTbnxbq63ntgtCoqtMo+Osp8hhJOzSzFwHCd8
JTP3C+EV9yECu1OI/K909HsWsLsbyXgVPhdBY5IvhBaGLxcigriNVIQNDrO5DaUJx5HikkWd7ODp
TxLSGHmCBRqPtSqnq2tCeyy7FjeHu+h+5Jpq2UUOCsa0eyKX7Uiz4rdQHJnCmT5IKX7cgstDVX9Q
aLgOU7VpmuZiuMP7ZAOsly3f7JzS92soXWQWjfOB0rrXjNF6Rguce18QTiuuUIDm5p7IQb8briMU
+XVV6Q8zqnkw6NTLxCC0xqBIpiBkeHAiNkId6uw33e8fYfD3cIIze/E6ejY/yo4gYvt+sbbK+UlZ
al8NJJHobgi3fG1kFk2/SuPkIUKCnzjTa66oEeRYaRMLfL9Kto6jPiR14zSh1ddNP9lMzLKHQzdC
EaTH6zQQdp+j6uhL1KOZnH/wSF+j6rssms+uqXMa5cvxKW1IuTXWU5YWWzlUHyH+RkN6O7uk/ye8
/koww485ECjftvlm+TmFGK/m5D5M6tGrOTqT9cmVcYZG6lLh4nhDv/wZK1gFCQErdWnwR5TaOnZz
NyeEt2DIIsXQqGjqLp20XFDDKRq+NR9L+ODhqkLXujqOPmrSQjk/BoSWPTLytVOY2SozoJ0QSS/T
5E+zHACLhpZObLR3mbCwhQkIDHauf1FgRLatmu9Aoa40Yjluuyw7FRl/2pjFj5knmDLICwjt2VsH
HvUPSwFt9XkjtQNOaS5JHjB7ZK1mal9ynEQIALN1XPOeZVM+BZZ+hinE6cWy7lQaYLMzqGcJE4En
aQtHJBJbFLpUVWvGT521wyrOuT1SargxG+Os1gwZ/kJPDN7yoAOfRacOP4HkPPKzoI21rPEhXwa0
731FW4BXbzdWPFw4TD8BCvh7+JZ2QAMcfYmVej0yyPwJtEnKmb2ZV63jP2fYXnGv8OlCw0K7DF95
JdwlhcnLjsu4GafylVC5+8l2IwqG7YdVe9EarMBWKVryjgzgFwR6WvU2vt0RbTi0xJ+cgCZi3s1D
3yEkH+aztGV67AC5ryrhbftMPyJNA5HRNReIDVej1JjFO76+28gzs4x4IAqStBC4OTMN86Qu9mka
bhMdRlt3mXEK5fZa7qlS7IIe0wfGJuxvjp0eegounV1hFEblDbOE2ZlFBHoY5k9htS/2kN5nNqE1
cE9IneBfAofKuulY4x2td4E3XHvJd9y4+kMuXnYZdHju4EaTlQMHN6pXTOdp3b+FvQZh7qLTLkDa
UcIenTXr55pkAgKOuuK4DCdfQZ+abBazqE1QzyfXXLzp2nZ2pl8R6Fh4Ty7xManHhIwzetBqorKG
eCg0efKUM8C0sOTfliP0AlOz2EjQindul5Efhge+CPlQQU0LjBdJI+cHia6zIikaOITP4j8OECPD
Z5/q1oqAFVgq9o+GvbASQXCYhfccC5qdvLF25DdJUnlKHJgj/bDvdHk1bFKmKfbiD0iIIVwGxdzu
SGp9D+zhWvfTVQdLpTp8oAWHwTtBDhOl43VpgiGPeOnmesuiiv57wPKieJ+oYVljdPGhE/dal9s+
IniDmBhISFQoXEYjaxm9LPE0kIFimcVTQWJKMMtNj2M/spd57PBE55GvqzGyndMjlTFpVq6p9lNQ
RzHsGAt0rbl0Jl9FMfJ0Ono1MV8rGlS5Hg3WIEBbfK0xQjiYE4TgeAs9bJJrPY0XnRvsmgGSNeqr
PzREWTvT5DVvH6DW1DP1twzTKuunEfDRIh8M/GhMxybQ9Lmm6wQDmjdJbQAvwqrA1wfaZb59QMtA
olt38ek24IHIfWBPwv9NQTaYt5AlqWRY7KOJcveyaf9iR47WhR1vdcoDD8Ip3JpN8SSd5sLW/hGL
iLwz7OmJdDB9ztkd/ORVR1y1FSRUjEhl3rS22HY6/5otr1qny6pG01OtBitDvKDnGmpqCzhiSMjJ
QuEyDNmTP+jpoCqkAG1FqMkgm6d0IthIBcBsfO3trdjFBlkyhWI9ra2heNIlk8Ieh0dHxfBxmktd
usZqkbvny84Xt/mFpuuTYygSlVT8wh595hGGm7RX3NhRbvrDtcLPv3Nce15lqSrRVgV/2qjcF9gS
N0hcKmRiJqJXPgKYLWT+LoKrmTqSwYw9+YhyEVJP10DGpAEk5pZV1thXFdmrS+7nJsFwNTVnPbzO
SJBMmT20Nk6z3KvJ/x79X7qGYdrZgVjFGBRq2ePpwB8rAXqu26gh6tjlR7GpfjfuvK0K5xFthsUG
ON5l/KNaNNpT2B4qu7ff0VdtfLfY5z3HmjDtzkPadufUQzdTu7ueLvXdbMB6cjrIKUkChGVw//Ik
Q7lWAy812h+DhSBf4fmJq4ay+9wde6+GGRcFD7Men5B24KPu0FWHbY8wLCrX/dDAGslLmjGCDxWX
Pl9n7hUQirLXfqa8bmMdoKcMUFZlBH55pNlIpO+ruDNMFm24ELUD7UGReERgu7NYJ8BsELyd1qVY
B/SK6eA9gc7+cqYcYlFrfBhg99loJ76NqT8kcq0oIdE+G3yw/vaz0ftHHVCUT20aRUi5kNmNOwll
ibEWVZtCY/Mwu9k/GI4mArR+EINXnps5e4sMFp8e8cdWzOm2oifn9ubBDyzgUsSXonNDPQjzk2NZ
iB/IKgCvLgHVvT/8nmWF/l9oCnUkNPWENk9t/4o32qFgtwh/e8UgMv0V/5wmwZ6unYHKS/PNajec
vX68iwQt0XbEveQPHXLATlHzDj8xgY+rv99EUsMTmNyDMz3YxnxHrPwHsqZk8ZVjeBekPFlxzNlA
4dYW8EFwzkW71DDfjShEgNBWBw9S5WGuMM4FZrU04WLEii1qay6hqyx2XieRPAvSxTey7aOTtgnf
1S3oKxGEJYkJHH/Q5Or9OPr3DpXCMqH+xd6b1lRXkpT2givJk5Bfoe+AyjIKew9uy5rH714yqcLY
qi4JZGkWYA4FLanCfoubLY4q89Da6rnM0eWRlPm7YWpSBvpGzoZjto9/O5hgKT1C/0sJKUG2Om8C
TrwkQ7fhlpZ75o7fs9lb27HM8cAhBqCAlzFbWHJrIyBsi5re3yOKhSKRhML7bnhJqPdvgnEXSo3D
itUjmu6sofJQC5RUvx0bZCk1reUmYa1iC3JbGmHBHo3wMXe/o5yH3XgqJcm9vKB9zrf4WpJ1gxtq
VG6ynfyw3ook+craPt+ORcINJEVZGABWCtyZZlKNHs7xiVYMyxakMbEPOxk17PQWSgHDNq+JAKMd
2dk25/a1DvIauMngfhbEeHLYOmLv7R+LZGIZIF/MjcJ9yBa+S5c2hRjaP6NmIx7G7ItbEeJTm6pb
VTuchQvANoJ6ZFVF7OgIvBnGUERFVS6g511p2m+L5HHdWjR4b5hlS93DojLWIqYAnNxaHzE5TCbe
6aUWD0Mj3gdW3a006j/YYDUm95T1qLXXAekDGN36lBgXceckKAFKGgv1fKQzV6y7pcA/Os69p9zv
jgsrvT/alDTGlzY+m74jv4vI/lM6Mygdl6Mt3EECwWyeq+eQhDB69REtWbZuTCrM1DLfc69/lhVF
akvJRWscHyMfUnJuh+2TjqdNL61hG8uUzlH3x9VjuHWrhovtlF6FmceQsIfhyBn13qVQTqIiyldf
qJ1l9/W54WiBHMYwayK7R7ItOVN66BsbzOpNx2VDMKS9DnOCme28CXlsJMOd0CPyg8b/1WaWu9GO
8ZJU8tmuekKPjaLZ52JRtQETR5XCqZkGHnowDrFT1ezD9BD0bnIRbvgSXhAiuc8NGEXkCPgrMNyl
qYMiXhFnhQGU+iBYFwVIDvNQeeRXX3Ju441leLshQNQSYaPY0ORnten3wnlHq9YiMg9ecPq0R05W
dPpGL0SttJBUA8kSPrh3HISLfT8yr4MheIChz42ckkHcDSBVG5KHMuGT227ar+gZoCqMX47OcWXS
zO7y6D7FAnksKb2GuTdAqxy/FhIniyLzzEKlsx3Ckru7TwONb5fh3g5bEG3eRjpRcGwHDNO+o2k6
eCO3uKa9GyEEAmLTw8HDtwoM2V/dmpbcNhmeATafMdJ4qF1j3w/LSMsdHFKuuRe1jSLY3Q0xN0Zt
kTo/sFpSUUWZmhjihKjvOBuc9WFiTjseVayiDRWIQ+mbmNAkxJ2GekOZbQ0CF0CqSVz+5nwI/Oys
hurS5jinA2/a2zQVZQJcKHZmKFXxrsLftvFK8VdpVVttwYXqaSJII/4YUhRCv7U5nxxONavKrT+V
A+W0GS00ZM6pNqHqAXWa/REeFa2yMCuezLn+yaYJnBTfYaCx98epObH+M36pFx68pvzLnLD+q9I6
Tqp6UonxWWHxo1nN5avAv91PzrrsLfY0jjl0XIPnFmrm5sFSHpICrb/NIQNSAhhpZZdwbuBW72bo
QPAmx2Ct1HPncpMNWxWvF31PKqJmZZbOsJ4cNPK8zEvpUDnMFpd/uO1BvRNrKaw7MrPOujTRm78Z
BPHtZ8+Nd6FV3Ns+JbAETTJoyXxblGTUIdon32XeOVX3UzTVc1/EL7IM325tSS+vubLHJdl7OYuq
NM7CdI1NETuaFqd6B9Bpb4D6KaI2tzb1qFU90FekcbqmcTOfK0CnecQ74Nu9G7V4ahLnIjwSKbUJ
RDqtrF2Xi/HoOLyb3PMPjuvcBTMqKzolFyOkkpLy2DjViscKF+cONeXSESsATxnO3uGGspFZsSvy
+mqW1E9GZGDhIvvET+Rsoqp49Baxg0U1aTtVXO9aoE2bjoM9gBMWwbBCCVv3j60YyT33loae6b15
HJIgs5GJrjvC4p3Ow2FhHvHE0LM/TMhiQGN2f7zYqzfp/tZALyu6uHYTcUZaetOAPRHq5XCyyQhd
m7UVnnJkU6RYbvIiKw+eUnJN9fmKtDLYLfc75E16O9XvNhUMhHbYAEqWN7hre+iQ9PEXQWld3XeS
6RhPeXxHlr2zmhzjpEz7OR+aX7Js4WlMOIH6YrrPpA5YUEC6iMTbTzKbdzH2g86ySDFriCydEpaw
hUmblQ4Eszija0TA8diOuMiSGDcBJcHDVCxEU0uNxP7pNYpN/Ol5Jd67VN51qOh3OIvLvYM4+Kyy
EYUzDW5hVsaxd9NnLL3FUdnuk6iFOJccgsJlqc+AEpuh2qHPbZhz0CXoLltICaj8iigq1rWB00KY
yHamWXzFDRDSpnqwJZYysYgagmlCMz/onS2lw3QOLgiL9LEb8mNv2w95rdzzCNjBiephf4ukKcDd
6D6m4IS3BR/H33u115G4OnBNS2NuTUHAhu02MUfdUJK5JwmvG+b6Xc3FvuhgOfpI8eDAcIW3FiGF
7ZFvLWX4GAiFJ6QR65uypbJzHB9UMiHGPIzD8E6gIT1128T0N8Wnm2BLSaGP9XBbF9MrUHJ9DCwq
xV5D1VWraI+tk0Asm7xj7VBqrd13sM1ia0Od0Z7+rgrjrxwWEr65Ebttxq6QuwEqIr5AmzaXhUmO
A6W/q+gsRtnkoI5Lgn0pU73uWXutOHThVQRvvouAF44hFWYk5lvXz3aFr8GmOqd80mcPoHpsUDVs
AnbMYVScWLJNSqWNb6bc3ZRTjJqVNWW0GhfFomMaHokw027qu2bjLOOr7USyJwMKLW5R09Zj5OQG
vdKp+e2FDuU6137DH3FJ8nLbREm8yXTE1egvT1vDXbThxj3uR62PqgB+0Q4UH3G7MVes/M+tpZ3F
abdzXY7lgOHQc1qMeQb3eKbi+034B0XBnHemDeeSC+OhT/XOG8e7srQWVaCdPTqV8VXStYwyubHN
6jPQuJQGhGk0EJV1ij48448900KGeoQrCUkpctg4wI4Gw0X0NBVIgR5BZOYIiS6Whv2wiKT4KJyy
uuEJ/uad4XCBCGbiZusg+y5H1vcpqNM9CWkAotFwheveNfWqljXIhEUpkeExHukUrsWiNGpkcecG
MeU5l/EHGx+j4tIUt0vj9SahSoglXcNMibfko7EzkiCx0h6VoAAWHVGOA1Va1KbLTzZb/7XxJ8wY
QHgzO/s9DCP846l4SqbPuSGPmirKxTPwIsSoBJZdNIEzsCbCamUgLQVa5Ab0XJci4ExtXA31w2DT
B+Wy12L1V9ehhYYaadoBoHjeEWwtZ2vbg1noPQwGBejWPOKsWRd98Wp8uyEC9LmVa+Qxcj3FLgTP
ZNdWArGU4ezcPt7VJC91Tv1Zu8dJZ4hRa67kjRt+eSEh5ehpOVztAgfYUIAcRSYWLWbPfxejOJMZ
QUd2mldla5EDSxkbqGrRMN8HPoWv9GemCS2A+4uI1426FWHruv8m3wyZmJXfe/Ds3Szi4J4201Y9
j96d8CbEePZobFu34Igo2fNa/JmV19xFVUh7uLNejQrqtQ+uEBgSX6RBso8bP0U4El2tLCoDIArN
TLwT347Utf707YmmTWc8cUL9rFAIQph5TyP/jj7BU2Ox2A3GqUroL8+2/hyzqVoPlTp4CR9Nj+qT
wuB7MorX2XBeCVLFXztcDHqOq0wE6Fkq2NCM+E9skS+OUf7laH4jM/Q5aDqCAlzQdQZ8Jc+onvMK
2mjDZpnNLl4EJCrUsX7ddDhVEtwVjAUEUuq3MJDdtRrFw00tOL0VlvUBfJWvxbFJiGG/u2lapGIl
7wogeTVaC1hEfwsudMIdOJfrnPuViV9o79QpGq0CHkE0xpdFpmFxrYWiNG6IKiWe1XlWnhO8iJAs
AaKAuSeS3xsCUxwbP9vrijO3S5vFSzUZ7a2Ndfs4MSXXQRgSJ21qn1DgQiLMTYcnaMwH7Mcfdook
KBEPDfWlber4cOu88ZGLpKR+jgKxoNZke5eswaYwNfJ9dr1fptcnG7vg6BTHatiCTIwXicVNEd6n
3NzNqOPQCUXxJsSIF63K7ZKXR1QRnJ4jnZnuYgNuezaN943Lsp/gnV8VUcp7QPY2Tyh3WikrOHPq
xeqFj/CTit6EmRQhzwQk3q5IdAjb4Gko9mbxM/TBV+kDHMEQBPq9/mvsWS1aTJq9/2rokddL0ark
AQkeboS2h4MRkRZm7q/xI9NNTCdqysvFthUHN9QgwJlWubDQixZP/pJZ1xGVvBljdfIXUXbQcSyR
lnztregZYTAF1H7Aj16dbgeWGoUMdIw+P+N0aspUo76Wj2Naqju0J9WTZx57Yb4VA5yXRpseIafJ
e9rVEXI+UkGySewMZcZnRa+OzCfv6taDc8CIQ1kg2UNhD88FZxeHFlNdV/ZBF9kzwov63vO7o0In
up+bKN1DSU/BsyEKEq/xNH43BjJsoP3TmcOePrt4uoyxCBBo0IIJuc1348xu0ig23YgHYYceKxXf
mS8VGqKeoDz3WhhJdERuEh2M9xr0Ce6R46z9E/J1+GXLOfW2F0IKR8ZrP6MAYDcYvfvIZcuGQXQv
DArASEKNbe5eauHj93OhWxiVfL3pG/UYw2PAU5qEDb3RkTaiycO7LfQoFspVM4RPrYt0rUabdxu6
oJy44pu5C61pSfojc0tAufiToz3cOCK4Mwv/0UTPvimy/h44Kc4udFYSIRc08f5jkZn5PXK52zzn
vvJHaJ47ejjiNakr19WfLoq3fsiPhY8IrrRSYkN45/42Gnpyw4LlPaolAbDO5k3rU7qoFVcLFq11
nSq1UaXyVvFEIRSdk1fR7kW4cRgT5E03iVeMPxXXwIz33vfWCQFWJzsNPoOBNimaIqJ+/emQZpwA
Ukk+imlh71NguzehQ70j78OnznkRFBYhBswU6PItkjq0YjlmQarDMZLbbTCzK89NR+sbwtKObyjt
h+lkwRPZlOW8AfrOHBTFzPmEN2lz37AByB5aaDPBIiri7gWizzS2/mj+SSx4N0EcyFMvT1brfROR
F5xEE5krVAECeE073t/+C02ztWGgWjT0x2RH5ADEWaIYUaYivzXZItqIKESHtJXVwOl4XaGe2xhT
dcV+mR2t7CDHJ9tgzqZtQbBB3JBhPk4Q/H1W68h6t5PwTL8yP1m9wUwm5G7xpFgPeAXRkQ99tKbW
sIlTIm1C9seDNsZHF3M4BYsieWjN/Cd32GVGT4No5vjohXb+q07FXpvBXuTOX0Cox6fZnbhKJo8x
lZldNKffpSlpk9o+XRuL9Kwu/MAFJWn3C/B/xcc0RB2l7JxTo7yU8QbjWrAyvDa9DxbDTD33mDqS
+r0kx2Xrc5kCxgWzC29H+mvinTMnkXm6mrtdFZF0nnFpZdMmkIbKgl0LlIJ1leyl8n4PNOBdO2fO
VqA3XTzj5ZCS/KDqx2HZ0JBZikqbbHikY8ciJSYjIW7bSqY/XUvYU4vDEF3EY889YuUm4HPKek/p
/zuskovRltYmFyaltxjlXxHQ10gitL8yCt8jMM0fst9J0aLRn19VjSR8lM1PQF9+Y0D3dKj3Vi0i
Sxr0aM7TngMyrdWNQ5jzrpUu9Cl7PpmZmnlTXPdLSudWUt9VZUwTqeibY11l90VVw/KzId27WbNT
ggaWFfafcO3K17GjFBtkIDh0cwXGrY5DggSTE+vizYNBFyzRGcI8hQ3Yfgpj9zKbFv1yNO053SxV
8LG/cyonhpoHCtIJrzbXM2xapN2H8avl6HDDxudzDJycY8g/Spf3dMdPoWcCB5awj6PSv+CAbs9V
YX3mLaLHEaj9fmA0wrLkLIesct4q2et9YdD8dMrsTmTTH5uGyKYDYXuyqS3tnaz8VcY0OwMcsCxe
kFbjcdcTGnBGfX1sIhXuPbfldGTb+zE1GHzz3NAnImHHinrauwaGUlLoIZxHi3bCQn4qKZRO5fBS
meTueUTHHznYoJmk1+fLuX6WDszsGgGlCh4Hm0KnN49cwn1cd4bIdm3aP2TOQCrzXJCbkNnbEmjy
IeE+FNXgZIhTAGcQWVw7grg53f6l2MVPwgIRi4Z9/t//aZsMMAvDrkl92PFw/jX3f/9V+of8r9uf
rVs9i1+3n5CYr2lor3LECtws4Ae3DshmzXOkHs+PJbot2Yk0vJpR5UKkvbyWia8f8oHAVKuMxJ6b
TbGG+BSgQJmDp4AZsBaVNcGpqIKDFewyo4wASUYPAXDCz2dvVhpPbBASVMBgKe2vspU/2dMUGdYx
ackDqabwoWqGcxYH8yOfITmZFY6t1EUqm3QrNP3Bg2lXFU7daDtFNtl6Cd1j8lcyBDA/rss6VpiO
RNiW0d/n9V4sNvQZXXQIACnLgzuMVcfSbdUuraq/sjhrqSQMf6WFtS7GsL+YWHj3gw9UkDQITPCB
uETaAQye8wwFLsCxGrodff0SLXySnYti3AcJ30gBT2VlF25/qRVgPECah0px17M5MhVpuUsCcdZJ
mHGyhv9WKL0zMnUdbYQZKflfM7ov1uaRJ1h0762CxpNVLxOgqa1lt4+eBk48eGQbho0+U5MCvTfj
e2nz3j0ZC3srtjLnSFoeWm1MnvxSsSC0QMHVH0qLHNLd/D1QONsTuRvcsOLxEjCOhVLXZH2lZ7NY
ZjqEFvyzY/IMG+K+H6RcxVQOtxbxWSe6+MfapLuMlW2HiJ2rzxBt0gIzbWR6SPrgHMZInYnCGfyd
lKK572ZOUFHT3gvThiE4B5DQRwLfGtpqVB/c7opKJ+XiPZFqZFdHCoBYLs3gMMAf50YKgGz6meBe
viOoWGEOPJEiMh7LBu1HEtNtrktsbZNLLa/sMWx6gU3IfclgR621qnOQI10T0/qqsmgLl8JedQbz
P6uq7zkWclfF/nNVDVQmKrq49URrOl1kSH3spmdndCE7aO80EQyBx3v4Y6cDMQP4FwJ6d3JWf1Lh
vrnD9JvcGWRFiXPnSvdM721DYYhiJHiapbL0jiwPgnNXvjKI3XtnIoa01Tl+6Xh2XrxH30i6py4B
rGJHFCxNK92AbyJkXoUeYI9BHksQUIYsgKrS3QIHJlymSi8v0KKHvStzimZcyA+6LfwzBmNgwY0R
nHqYKsca7PJpcPkYDP/iGAXw5pWpGu4ggX3ndeG8HzNbXNKw8glq6d17FdJhT+NLUzvhPXoowmjs
1HyUVlhuibIsDzPdHhQuiONbrOHPFnXIjWu5/TMV2G4zGK7xLPCD9AbHeT8qxpfWobWujTZ5rR3S
dA1dm69dUE/4LmVxRbIDzFAqDsDkAGNTbcejFXKhcphha68M9dvANQYPaabfYOUwwt2keotg/a1H
syvf2pomUkUq0pvlYwknpSV7M3WVrylfpm/o6/M1kR/x283qaVlZ9BZO9JdaDqnXsUREkKeBf2Vh
oiDfVPKKvEqtMbXqR9zYW5zkNhVu5FG+RpF4+2Uaz/Y9gG1zOya/upy4oGqgtx4GBq3F2niMU9c9
Jl4z3IeR09+3bTLAja7EXRfTx1x+v60HUpiCoqdPJd1LY7VnbHcHq/P8tzbzr+2ALrKcv8AfJhvw
otRE8CNtCz/6K51bXHKxpn0cNXLjjZAdvTIdd2oAi9x0cPX9ngdhjIpYLDzw9CunXaI17uTec7a1
ojeqTWu62JxLKIxkYpu1xacxzXdAPtRj6qXQQKr7YRBqn9eZfJx5x0bq3ZVRegrSOn8u/hdn57Hb
uBZl0X/pOQHmMOiJEqloyZKcJoQjc878+l6sbqDfUxk2uieG8arqiSIvbzhn77U1pmM6wAm1V4v5
rE3RRXH9boSfIOpkl4WIjqCao5RQMZVPIscaNEpJAVxYloGvowsw2r2mtnRPOtfcINrBS1I297UX
busyG+2i6ujWaNERqpTTlF246SfNlzsyybct/WQi1nZuZnbzety4haHjrgjY2bGdYhGoX1IxGx2a
bNUyGcoP0w0puOFTnWZtj3hxuD1NSToDrJW81OiNTudauiRzUKwakzuTCNb5XVGyNOh+QddPt0cP
IRZCsByBgEyVx1fwXRDbAxkBc7YVtyKjygSDpOn6PmSzyaEJ1ogyNFsJEsMspQR8Z2Thjs7XFlIo
BDvXzFa5GeAIjMveYfhNKWJ3QtsXiFgxNLYBxXMDykI6AGpUgX/NtdjXnEbXOdP36QLHhLTE5sDJ
IaSxqIbXSpeKozf0cIQoijFtkx2SFZgoFLSjwcM4tuO9RxkBuxzallQR3X3ld/5cwbTdEEqwQRIH
8Y1sMdePmUq8ch41BbDJnpoAX3IEDUhynDFKMpW6vSlK0aEiOGroGnUXk7y+JNfE3KgtSctN4Cfg
SwYMEMJ0LpPv6AoiVFWURyHMP4e4vPoImRlZmOhymuW9JimT+yLBedOSR8+s5cSeRtEyo1aLu3Un
uhVFgXCALm11dwgteoPp2AKQtWHtd5eD7qdzTFSPWU9/ZBAtzCRNCl+lV7st7EjFlo07KLvZovJp
2DS5nGwEvxWZ9Ztdj7wMJxKcwtDMih07s4M3uu2qYbzRWo/AfPjZhWOdhNqIRI7e6jd1r5bU7lsA
KirM7aFuVpxM4o1mCOWyG1DiZd6zIFrI3ikZ20NTHId+ClzDyOOwhj7JMscgXzGn4o9TGuXBkrEj
q1UcrtLCjG2yf4ql5U4mTN3bNGbC4pmXp0rhBNyyIQCa3lFDTUnZGfueXqwr7tjZQJ4y2p1h1CuI
3iXoPv3uz8GROzkrE12w/WJ0jBhWYayhIGg1G02qfhL0Eitzo8UTgaRZAZzeawZy3Dht9WUkco4u
RBlluOAdxkTOd9XI8UJQBhgUukpZh0ABdjuUXLsE3Xgbhg+K58abaASkK8r61tJr+BBa7ahheNSy
gSpJ7JH0W6jNGkMvZ6Hai6WtlzXSdmzpDwJJpBA6/bc/P9rpN3e0kKVp5UCxOqm0RaJDHiv1iogC
g3gPgsyEOSaqleoWyVrpB3EbTH/w5zc5pc2fWhNEuK9h5e5NTDqntrY1eT6CO2KcboJxhkrUPLVP
HXL3i7co1sFCOqZP5kv7bu0ISFV9zMQrgcIvtKyF+sBxQT0VDAR12Z3wsrmvCk637lQVtoWWUJhN
ZRVggOrKt2bSs9eucjt0RCe206X+zn+4y846/xQZvcR5I5slDzJGrsP4bITQhuaI7LQjsTgkC5dX
Yxesxr0grgTnocQhh9WTDf4d2UvWhRah+Gas5UOozJVz9KYbKzVbjDAN7H5RRIv0I79EFNqKvZHf
AXvWT94DMdRV8dbmeyaEiQXCOkIrM91K1RL4iiIvGqysWCP3KKMTsI8pBbuFZdpBzokhXoXgjWyk
MPJ98ZbBnHCSeG8aF0F456sjzlsp16ieI+2hxtR9FGuEJTWtyFcgqv1BRaZVzvNNbhfRJTmz61aB
EcC6QK7I3HHCQ9Ks04fwQXhBSkApCdvDMrMbbak8qG+xvJXFmQLP3f+s98rV2oCgjp0mQXvseDQT
Z+0WQlwC5H0WvrSvSTtTTv7CPPLlhrn63tvdI2HTgA0uzYO0IncCqe2ezIQc6taZVQ0Jkc2JU1oi
F2kPqjEDbx2jwpilV2KXUJMIlxBaDXbNdtnWC7c+jHdVtwAKk9LPoeFDuXIGUL8L57AJz52D/SVb
0ewRwiXdrS1cNJ7NsEl3yYN0p13Sbq7qp0Z2YhS+e3UDYa5toNqtrLN4Mi7ysJAZOMKaqBS2l0/N
Bm/ASG04nAu7ZGvuKRxzkLyE67ifRoDHiWNwvEcadu0q/Sz3xbNw6sk4Wyl2sh6X6vaKcHJJIBtf
5hG4K4IaqsnvFVveV6JCDuJB+ugp989gU2NzuIMCX79gh3hkAk6UdZYvpcDuVBslRs2ierDWPuLr
am6sh2QmKuvwaorzhpNsvzEoMvOqLppLsUoPnMPREgzQkDf+A5lllr7giVS0WMpFtZNn4cY791fB
Dg+aHayNa5ketWBNjrPrLR6lk3x01+xNIwiQjzU4jc9ym8yZBiuKJdRWVx64J5SgzyBansqti2Lz
sVmRBn8/gdjRsc1qx5/C4Wb+oX+NN+XeOOb2a+/Pq51i50tUucUCU/Nj9IIh5Gyc0LhkT1MiMdDl
pRqtSAX1iYr4Cr9A1CCeqIoZIsSDqBxrR9pS9OlemMqUN/p8k6AeBbhN9TtGlndQuDEoNZ30bL1p
0RwD51WY0zIBTXSpt2aH3MGR3qoXcQK5za2lsC/WYjNHBWrN+7n5VKzNswQS6h3q3qK0m7vkPDl6
kOISBuZE57hzhAu1orDmkVIOEi+QXN6rp/AVHk6xNGztNBqz8jGH9XrmnDh+QVOsYyfZiWflZJ38
cE0ZzF2PFJAP3CEO63CqzVn1JhCVZ7PdSJe0ifSNv8nu9KduZby4u3Lr2amTf1Ur352Hb7ivh2Zm
kZpO94T/+SxXZ404czOHPt22Me7jExy8YNUKs/hK3f5JVOZ4OtWFNtm2F5WDnRoxMtK67ssT9zBk
woYlcWZ8oOMcCEcxDx3SGozmzEAXPAsFaw2DBhjlAL4EaR5RYzDTid5ac+dn+YP/Khh4jebVOyfW
flkPpHDOaMbGM9LfHOlIhgraETKits0uKHnYDCaCEKaladI+zMy7/IST3MxABdHb2QqdDaYVATTy
On1Zbdwr2ZYq2OXyHkFkPx6Fs0zf8T68oucWKAXP4sTGISrtBwfjnerQM63nzLrv3sHc5zANF+Ky
3gnn/mjtxjuBJio7hr2187S9+9kBFNwRYkgFmI7ohRURMEX6pF2Mo/HsnVkSno218iHsKof3L+RQ
T8EgwY82953yodwgBgpQis7FO2uJmWHuP+tf3haZuEfzdSaTPzwH0UtHAlgiAxi04CywaeRam8pD
p0DcDy/zwrKW5rkk2OdL9JbCJnyBMOTeS2vprmhew13yCEiMqh3JclNS+pxTGzIZwDcdl3MXM5UN
rlMwH4qdra6rYuGtk2EVflk1MRkzc6F1LJkqeT9zGr2CtfC0BW8WIcHgap6TdZU7tJTQVBiM87Ww
pwWLynpYKIhlaIA448lPbVGepUvS7bu5vzSQZp+UYSav6gdrL4l2vsUEqRmzwu53um3xmkh3wlO0
rB227vIx+PT2YbYwP8R2rTOnHiFaoF1oFkZioxNmE6S+p069pceZ8BWLKwC7oZvL6bzfTgmny+yQ
PltP7NGlXSHA2YbeuBBeqfMjx3U/tEME8vUYkd/pjuhZZvWbJaLTQ2C8L12mhYVw0s9ee9L7zbiN
F5VdzT0MQHaxJz3vLX2UL8NTQtPojdKPvzG3YFjUZfXsP+TDsnrnlQPPVW+VN+Geu7uSSL5ZcMOM
7o4bMRZzaC7BJfIdyzqF3ayR1jJtNOJIBZ4S7/RMeRSDjW4u+7UW7eCdO5I9ItJ4qp0a5a45A4Kq
f7jA2PoFBEBxSySwsW+/aih71L5kakF2+lAhGJy3V+F55E63S1KtSUKCwUi/aZkO92Ap0y15spz9
Z8XOd9Q31To1UDFRtgxziEHv7loR5haY//tQcwQiGK6kP+JfrIH24Nni5m0xKA5LIlO83OnutGan
+zZuDMi6XwTIki6lQXTb05PXTjDZFeE8sN8I5tpDeeqQyb+Bpcerj9PjCC0bSQ3KWgNlMgTGJS8m
BD/bdBL4eIRLgFg4JvlaShe+OKdhhfyh2cY1jOzZkG7ke/6+QRQSboN2SQhEuyV6fNJWRrDJZ/SR
dH+lpCsw8JzZA/3ETiHMrrq6r+tFZV44SArNng1b/lne1xaYTMdlG/oSJmvpxASF/EkOrhQF0/vq
LrhL8VRuumLpnZvHqLBBL/LG0K6ZkYWzJlZglb9D5fVZ9B+0u17Bp7LiVIwyQHe8DNrDhuIc2zlU
SMHBezVf5D2TRPwZntoXg9qdQ37JS7Yr1v6m2dbP6n0e2wMdYTSlZ9B/ZNCRwjL3RyJzF/myMBzr
pU5sE0VRss2IHUjvCDjBAuhDILnzxnP2kb9MvBrcm2geTLbmn2SEYPdIv/B2Jeon3rLhCe8iNqxY
h3aEdh4L45w9I4nLdyXQlA1l0ktqB822OtPtdB8FaIH78Svb6efsKTTnrmNePLZfm/QBD+pcqec9
3rx9ri1yHhbWEX1e8LLylBhsp0KalyhQ5vGVfVydvnpE3VIa3ffU9R65TsyhmAdYvjagTDDomPd0
3Nz8UWtPwjE545TpYSfymnHqQCr6hthz/GRhKzBGbMGlUqN0t+IjupVzxaljAwlCo9d+MB1CoLh9
JHJrJ22Pjj58GFYue9Q3Br4AhmXDvhXDD4G/8/QlKBblZ7MDecwrw/KEqg5B/gNEbsKsHPYti+QE
nblcaKtsE69g9uzNXY4XzGQXPIcHecfOwXvhnYm3bbbJscCoNhlY+VkfiVpfTX7bCAX7EhIJ2aCo
6SRtox0MCNNb6urUKVS4mUj5VxA/6HjmZ9q/3ovEhMWOKlxgLEm3kWnHD65E4O3Hs/CS9y9idmrJ
y3ui6uwBLFyxgwpsJAoIqdmeEfndqyQN3Tc5aSxs62vAYex9xJn1wcNgVY3YxnOgWUN92ieX/moG
s/aFDONyAwGMKvvHoM20C4YWupMSiTLHkpbfqngkTReC9T2xQJzag2rrs/GTCSlamQRGX3lBM5Tj
K5hxJ89GZGsyf27IsN1lr60587bxxTvkHKEs9koNgp1PCgH36hv9GQ6ibFjNJTYZa4diGcQfYvFN
cEzvuWzpKL7Ao7pQzOBjcUdxRnjG6wPuk724uM0WPFxhG79Qu+OgEH9W7hYBydRlv3gfzMYEBKGo
qg/mI4bdt/CrdEJaeut8qb67OxOzpsuZjz3yLNtb93gZqevlu26TVHO4h0v/IwnpYXEecogt5D0q
N+GSNYrx0hAwMK3XzROlj7qYE+/MoWHh3an3wnOyEt/FYQWvEPavcIyYDxF+csvrV1I11PcSej6W
8EU9zkEbdWu/XcBgfne31aNXbkPEvGt5JyyMTYLNzV8UgD3MNfTwZ4twk543lJv9hYRegGu+wQdi
oJVYuP1Ks61TeaqviDkfTSAg+B8RfvKuoghdDTsfVPIy/GL2k+KFDqHnbaDA580+23zOFoFtE/ps
Vvn6sTn5yi7+0J4YnffBq2uT/+4u+mBhbY2DhL/wg94CogtrfAB5nS0NBSn8TH0RdqJTYJRfWsBO
Fsz++pbWycInewChzzJcVxsfC/xROk+TzSQS4wxnrKVjPh1iTToMNvU87zBcpaenQqItv6DsQ9MW
zzkLY/ESo2Wf9yv1wMDhIfkneet/Yn8172F8Bl/hpX1nERDO0ip9Ti9DYhNcqZ9cu18bZ+YoXgrj
g67bTtkNG1hAxjMxclBkRhJz5v1z7S0a8B9Efyrs0ub+mh2x+4lynOM62tvwU+WIwc5IBcE78/fY
q8R7Znlv1mO32Id4YC7ZIXtFjm6RNTdHGEBqnXvvnX3ep5n7GH8yhtsnttADqKm5eArumI5kphws
ZzPaXdVj9ag9V49Mj/49OZOz4FisukfOruo+3UkrY7uOTuLSeCp52woEpdmKyZPJUntmb31tXzqH
bsxjfkWgRiwrOtJNy1Z6NTxxYAdoWe1ydJLFolqJtPxo9j1YG0bTW3kqyNr15gAfmTK6i/k09Ftr
0R7c965/DKuVkNiaaGfEx7Dqz2vHOBDHztFvcvhwiOuwMc7E5+kF6kF0bfMvEg9kZ1RXCTuAhsAO
x7P5i5mtbYdDfscsiObQ2gxcbGmX99qmt7kD4k5ZVjQEr3iM/RnZw5QkCPXLqAuxUNLcOkzbZ7yE
bynbMn/ZL8UPsgWiaskE/igwkU/ChVnuGPv8tXrCTiFz8JROwjXQ5p5Wt7xKjWobiKA7K4YOT2tm
8+c32LMtDtTcWlTk2iyMklca8T6Gppcp7zqjr0nMM103CZz2Eix4tA3+/PcIEVYS1QVDxYq2ldSS
wFWyjuN5cmFRYphSxvhJiJVqZdQa31uvBHkjaim/eibgXZXaWRHiLgnYe6FSRiHaNcdIDAs7JtVx
4ectVueBl6GbfoTIbuYNnQ083qOCDK7aqVLPdqnP/udHb5b7Rs11O9L9eNMT+KvWKhvKuIyLjfVp
fWaV1e4sKOjQ57OMIiz6hGWSC5xU/vzQR8LQBc+muUARE4Ex0Y1lwPbBNx8RWZaOn7MxR/eIBZHC
s4r3FCUHJdqB7EMtvAjR0aNi0eWeiWhAwvpcHjpV/pAj+OFpOIGtzZPL990EINrQMjWLrODMRZ5T
M7dwdxfe8Knk7h6EvMwW1mswjz2Fulzxqoj4j3kQjSo76JUTQt1Glsf+ZFTkFIxYLajM0Dhz8we1
ehxU1KvT74HZAyEMqg8hDC8WrPSyr+5rYYyYI9V51sevnZ5TQh0eh1xQ7FoFb9rqK2kwjtHgObkg
HxQOnsD771NJPRsEy80MmRgAkkHJilFIIXJPLs2dZVebD3kzaqvIQw3k9uO1G+U7HgcbGMJcqRPl
H6YAL8lomwUY53dTJj3Tcn0cfT6Bj+WuSvtq3eCyYp6J4zWZbkxavdOJg38oBUwnmDEG2y0auxW9
YD5Rv2BmGHsztvptm7LJJPZ5pYD/og00qrZlye8ESyuE9xnuLECcAe7dxT/6ODbal9qVCiIR3rqo
iVdazHZhiurCwH4IC5/TsGTO/+N/ET/fkWtAAOX/DbRZf/znf2iqaSJeMjTdUnFn8qE3QBe9j+W0
FczS6VT4EJkFpqBlvZDJmaoScluSwi7VcJMrgCNJm77+/PF/812mT7ckRTR1OkTqDbTH6LW+1jKj
BOzVfbm9uhArj9JBSBVDmARKpP9Q7RLxSv/8uRLYob++tiQrhmVqNLdUebqwf5BzxApqq9xLJZ0W
gjxKnGKlbgdGdxx0vPCjiJo+KffY8Pa6hZ6TdjIn20xZq1a3+eVSpu94+wQkmQQNouwsrujmCUiR
Jg7IQ0vHFcEihIUAFkL49AFdO8KdD9qP/uQEhGH49nTP2isJFSPpd6us9YZfhoPxzbXIALYUxVQ1
2bq9Fi1wJVnIAnrlsH+ZHljgJ6xAPOSvPl40VzDVX56E8t0AlLF4GFhMRF3Vb55ERMduzHOBDPWU
cp/RJVdD0dBJstNqRmCa0+03pPolz4k0T1K7wola9GztkQPgMok3CjkDSIxDcgM5wMDR5y5p/CM3
WmG7xXFVlg8mGpB8QJlaJzzenFwTpJWUdVPikIplYNannx/qd89UVhQDi6w5Ua9uxvXgqUQZRF7l
mAkLIYFrUHKK7peX588gvR05isy7o4nwtwxD/vcg7nE6D7Ull05bahfYNKc2MbadQfG75o3JKcEa
XXoa8xYcg8UvnbnuQ22P/wOQYRefdJ8RFVf5sSNmwiTtFx+0qX5a9cQsyV/iotyPAwCNXC9ssXKP
YuN/ZWVSrn6+WfJf9CzmIEXWNVm0TAmG5zRE/vEyWpoKGVxWOA5YbE09I4NWAMOwodUyJDzTsQwS
Bxrwuof2JE5lZXOVlvGDJwFt9SMII3r/Sar7pxmVEAFhLigetIKx845uApD358v9du5QVBp3E3NM
1v/8+T8uV6ksPTMCLpeRNW8kqDYYrubjhJ2SkvYa0VKfPP0vvbYNFWqXHgI4ajKz2BTr367lu7dH
YeIWVRT1CENvhoCHsEQSzKF0Io3uiVFEw2KijQw+NaFCLmxP432qW1rsHm2Mzk8+fr4Z376+iqXJ
qgjnTWcg3jw7/Cb/PQZ7BEWLUpIpMrcBItHhasLRnMlKNqumNw9fVgQQZHo4rXwOTepKE06mxyaH
jb3/JOGJJ43Yf16H0mdtRBRcvX0e57B7Yk7ZpLUSaH5pffcNTsQWGyUF07DdTJSlesJQ/fzFpO/v
rKkbrMayav41L6FBZQCJpVNlW62hxK4ruAJRra16UDPEu0TrUbLWMYXzEPLLz5/+3brICJuIZyLA
PeVmTVB7V23UhDVhmDg9AqWJboKbt11oS55xDbWUAklX//Kdv5u1VBFikgrfB5LdDU4uIg+8HeKu
dMaeZ4ng5kU3s5efv9lvn3HzzeAjy/hEGbCI/PajXtqqmfwy+X47JnkZJMXivaDJfTsmrRBWi1zz
UhTSSuloAQzMIlbPANOy9ERgNoUvNVhqRbPHL3PC1EQzHv1wHO9it9gGZbtvRfyhpiwRehfTpTKo
GPiD/xLk3qqeoKNkvg2wwIYrHBIqoxMwyjPu88B9m4BjpotK4+cbJ02v8r9ne0UUNVOBvylaSPZv
1hRVyxtFABbkeIjTZzXL+EwldVxGBAVynNfMqOIr7m5aDuBuPKGga5Kz9c3BxP98KdZ3VwKqlc2q
JkvG7aRT6IZoDrlSOEX6JXg0232Z+rVRS/RxB9Isa3erAKzwle3Pn/v37gTVpImwztCB55t/7tA/
Jl7Lk+qxjOKC1BZ/Yci8kxU3e57lLX40Jt0pYPLnT5xG/M095/uZmoFxXlPU292xVQXBSBYB7jAV
BG+IMput7FNehg//j89RZVHiATObq9M3/8c3I9gAc1lpZI5J7WZ0CVYCtQ2H+pe9pql8933+8Tk3
my1BiXXCNfkckBS1YKkLNN+c8vWZ0CMLkDKVvuJ9HGRrEu165u38WQ3XRhFe+PrUGtqmXQnWpLlS
kqWCHktSfHEVshOajcRCk65JboNKCYpUzcApVAA3jUfNiIBH7Pe5SFiCjLwFFDiKXug+jWUiqnC9
swdMWZZdjvmhstaKyluN7SpL/IQ8cDp05Fxlc8tTEcBn9dLPxnd85sK640CJZ7JDHkkvP2/eW1NE
XhD5hDYXKa6dPnrtjAXHU1ptE+zYis1nyUApAfYxx9zU1YtsjQxJuuBj3Jie/9wluohwFbqO1qsn
sNpfIky8ReTSwTY0kxrmKBmrUtOeSPYMxyOH5sJ2qbBmFg3wVsduE0aIB8zefwjG8eIFdz+PFOmb
hYkNpaExGYgow7Tb3VIcj4LCMS0jsBgggOx35zZOT0onn83SeqMa0c7EITph53m0kvBYWb4KpKnD
6r/LAm0zpOoZ8/qTJhVLyc+voxC/SDphmLJSE+Iey/Y4+BR2Ch1Qv/dQtjr5ib7bzDEl2j3JQGWF
v9qITtja6FKp/kPW0joVAIIq1lvcdWeNWKuxbs4y6OeqhegdpjREEutQFv5SxUZYq/yDMCZvo28W
foeXMzwlsrrDS3KS6/aMZc4rP8IhXSuK9DF4ku0KsLtVCh1KKb82qWTnPa3HgNvuEterBkFMqWkJ
KhpxBZ6F+XSdstpFi8pozr4uffz5d62+q7LqhPp2UbUQKmTkfHVsbcCOOxptwaYUX6uwddyeOU1S
nxQ5XeOz2MRBuh99+ehp6p0XwYbwy6swZnvcLjB3fP/qd9FzSUTsrvZh8riecF+n1V5tjA9Cyqnm
m+Vjhh3xGLVk2aQAjMcmu+cMypiayPW/jJBvFgrZgpZK8UlDlWncTCZuArVULgfU0WDIMq8cNjXk
0rluUYdMSm0FJvsjQMCOJKNEziLy2KOqpwnqKp3zy7VMy/nNBKrIhgpuwoLlYd0eUaiytG2XJ5kD
DgR5OjnSQjAZ1Ug7RC/X6FK7QXgvzoW8e+2N+l3KxHNVoqzxfVNdZm1ON9EUvHVX978sYtLfpw6F
E5qo67JkQsW8ndtLb2gFv9GJLMYyQL0rN5HK0nhBXO5t3b58dpMROqEhx05lwNnyhW7dEKTyy6I2
wZFvbxF8W9Yz0yTojx3Lv+f+eojIyBga8LLmFSJAYuP/S4TlH24Ipo5ZH/bDNo0RJypE+k40jXry
nKuthaw4Bngu6u9aso2xE1CW74/w/sZ95grInzCWyGo0ly2Us25ZL0ZdOCptzHcJahniHGwtNSM6
otFnWDbiXxbP72YqzkcEvIoatQ1ZvtmHVVGdxxGeKgitzaGWLVrv5SsMqlkbl5eiSy9xMyD9UUZg
MdnrzyPv7x20Oq2mkgES2rA07WafGbU57iYpxI5i0m7Cr7Toh+FCtW4V6MWuk5P7UUA89POHfjOm
2LWDuzYMNkaKqN9847zKssZrm9jJIiSfaAnzqHod9QboR3inueikUzxy/WsSGidU1B8/f/yfLeC/
3zZVVPjasqRKuq7dbsy8IM5TNS6ItdNqld5iy+jQZaR3hPaO6l0Y66cWcwDtbY2etADaoqM6UbTq
rBfNx7JRLs30xyS53w0VXv68N6mYZK/DcK80ezB+mzDDom+Uvz2tv6cJLpxDB5t2TePypyntH/uf
QqNurTcJF47p3ldwA4/mR4gJHwTlL6eD7waGQtFP5zaxE9JuPspHKuyatRU5UQTXwMDh4Rl2ojV7
A503ljFOlLX1+POD+XvDzNeDmK4AOZ8mm9ttl5oD1hRMUlCY7yIrf80G6QKSYSHm0vXPLY/cZKnK
xi/j8e/tqypyJFfEabPOB9+8BFpFEaN2jcgRmmYzxC1JddFdoIu7n7+e9N091UTKXQoBLdzWmymM
bVcfBPy/HS/VTnrLGZ7E7angxlKZPReCsotUeRWK2sqELaBWzLKlgtOqGdYBokAgVeRWKKRSCe5v
I+ubSYh7IIns301Z1DkR/nto9YLck9aH7bfEBzQG/lnReuYAd1cH9bZpnyUSB2d6CCNK+m2oadNK
e/s+TlOfoQEJY6W5+WwWEBJm/DpyLA24hIrRjwoIrAXRyJjXs25dw3SbYdAE1wCJJCVkmW+Aqjgh
QHHKcOtadyQFKtj/Ad6aEkZAk5dakfAe90kEsYaVgAx5XnsKZpJcLnDGIQrJm3TlVul9rGIi7yeC
zB/oWD0FbHq4SfCJxZOj7fKHZSAU5lLrgBf9+esA8SzYSUCfMJFTagUH13UvdaVt/sSujJk4meIJ
kjaVYg77GCRH8EZdD+VbD9xPyFoHEJc1l6XiFcDzKp+OAb8MuOkl/evGmtZUmpFMS70dcGMIw9VX
meiGTnhxQ/RyvrbUh01SokYrAKK4WrPJUkgkmKY+cOcslbw6/nwR375cRA7QvrBk+P83E0miFmwe
vCx28HQiqeJri5F0MY36l0PbN/VGRrClc+5lUtep9f17BON2U9K8SGOnU2g6oU00G5AdzNNV0W7Y
Ql1gHqAHB5dRKxpxbPKudNtdZ46/XcjfO5WpQi/RJjIpfnL3/30hYyhiIwbN6kgV3IuGH4u+tCvv
NUqGJ22ycv4JsCm0w2SET8y3//sN5y6oLOiqKYq3FTleA72NfGazIXI/pvtdoi9LSveXyVr++5BM
EYyZkT4D5Xv59q3tqyiVxowZQ49oMVhw/mdxHqPOMk7RQDaJzpwVKrUTtLo162pGOUByMk2HlUxW
EXtplOYQOUeLLe/UvgtU6zGBmSO7hA30yAMrCYHT79Pwd7MNMRSqRNvhm7KMqZcmCL82QtnZbASC
u4U8f+VWzsmU3w3ir7P+t/dJVmDdgb0w/+rcxNwkQ6f65Qz9nSA1IJGj/LWhbAoS0kRZEwdvTfym
An7pBHBVHTtSvdgEKQKYnweGMb0Bt9MBD4omryophJPcrHNWIwN48orIwWSMSwfQvwn4AQIl6VRR
gPYLk1RWV0ef3QRbgpNlVrZoPhumeknQ1mSfvYd1JUhap2K7FLJAgpomhHHkR2sRSdT12l6z3P1Q
yxezp5iRMxhEJX9V6+jBUupzkmevVi/uckD1hH3hZSqfS1NbFh7RUtgoXylVU4K0LqNU3CvQmki3
msDDn0FGs903E2WZyfoOj/F9q4CAyY1y6zcKeAsSfUiGdA0D4Kn+mAYccxn2IorTXgRrKe98hsOM
kFJYOy9/fjf0hBRa7nJeUFHxs7dQ/G1VVb999gYVVuY/vH23W/vSraaSQsLKVpSbFNiSGbWbjibn
Ynohyq5DH+QPjiYR890TBcadDi3pEpbpa+iV741frUdRvQgBu8y6Y8IuyuIMi+M4qmXHttSaR6X/
Hr5JFsiRxkeUoA9HHF5OBossmjhTRqyjjBb0j5bBZeZaNW8VdI/TXKwY/JEIAR+8VI5bp8VJkHn3
dUU/yxB+WQa+22BIosoxEoO3NR3j/j0rxkbThwEAEUeopZnUp/de726I9ZO84pqVw6uYo9Vx45OV
Db+cceRvliCJyXDaNNOsVW73+7LEW61i33ZGV/oA1/YE7P/BkPxlYaXnMH9pJMVRnOFTn4xlGsId
/0nMjF3mKq9mW5/TAqCemdP1y6dKlV31CChkN11R78FSZdVnv4zXP7+r382u1LQknf0++7G/jt0t
tNW+9LLM6UIUbUa6LhrqO0l3LqN0PebRRuyMleLj0EKlOaRcHDqSWSc257hGHWH4WGf8O1I738Ne
fUpM8WOEBReaVykZXqNK/OVM9e3jlSTakvRiONPdrr6qYIVBaVaZg53uUOhdiWjowavzrSgGJ4/N
Vhr3yyH07MHUfs0V+mZjzWdPlWdZ0izm6n+PLaa8rq7UgrFFeMqcwHcGmLrjrbG1bKEJ4Rln/cYf
xY88Fj+oU68gttlp5x40uTljzZ9FtYmMGfi0Iqb7n5/kd4ddLo7jjMIejJPbzaybELAGcJ4nOdbZ
E7ix1TBqT6HGdOn5xozz6U5MqS15mnbQPWuj9t7DL1fwzbmKJyNaiqlzwDJvt4G5oQZ1klJdKob2
PD2fTrccrwJiXj+pVnsmvfohS/RdH5kHsnktdB5ZqDwRRfhRG96JpMmnFMi+QCYtnuJf3s5vlmNJ
QVVjKSpr0l/d+Ra+JSGPRYoSuuFcnX1qWnGJKwZQ4BUns0l/awZ/N1gUYrZkTZJljnv/Rdp5LTdu
rW36Vnb5HPtHDlO/d9WQYBApUYmSWjxBqRWQgQUs5KufB2zPuC1r3FM1B+6yEkEirPWF93veTzcL
d0ZQ6nIqtlQH1jUOcDU8kwXkVV/Y0X0SjXxz+MXjPF/jTzsv/XrVMgw60KbuzSvUT4m7mPqhVgOK
V0wsP03oGAdmw53mKiyLXxW+na+u9s/H+nS/eUqSJqY5F8o8+FgyDhgw1SB1keFo8Us1lADYXGSN
prGJ1OowidJhCMfdu6PHQ2v7jKwfZ6JvbjrrkH5eLcYLtTSfANXndPJxJwG3lE0bMfvi9o56IRVx
ZCQ2AqFvNBRroUjsnb1o6+OZfIxEM6f9CJtPvJuFtsVfeZtYHdiVZLqQkXZRFc6qKLvrMX4LdWfl
yQIlnbNzmcGm5KJjD9iU40atvL2ou4OXA31Rxk09SQyeq2MKwKdVGDVlADTrrvJuvDBaptSq9iNJ
mmMneZdhcRgKCCZ5MN1bGZ0S3cPSqGRIexk7IGwyzHvFd/cimp1lS9OD+RKo37CyeU6ljUthu1BG
Y1wC0vYGv1MxyTEg0qwr5tHOhEuPj7I2UUkyjWfubDRBThJW63xAKa3mLwJpFpVFiQ9Ws5/CMYOF
WrCP2BVOPiV3IHiBjWng3+l6YbzjCWYSlFbLJgl7hJtND5sOUFQ/JhhEtOldmxMkGp4JGCRTM15i
pu4jS4SVYB2iwYk2kIWQjFPBXmDC8A0jzQEbB2NTYAvkKuIWjB4zOtz1k1vcgjr3DUE85qjDhSzY
Ci2ocSnzwh3eQV767jEe5MTy6AbubH353sXlbVgXt4ps0FIEaJ5MRtrLV+lqT3rG3GKRlo/JcAHL
cOHY4G5pHDw5wJECwZA3kGIv2kYWr5UGVyqmVi3gACOy1o1yMd8Sg13deqOzd+2RIVLe5LwOAEnf
oG/dGCncwyC67OP2W+mEg1+04+afl8svnx/NcTQWBwPZyqeE1a5k1Yw2C5IuA7+2WZExvhwFjheo
hMzRXrWTt+cj/mId/CpIof5B9oqYAq3Sp8Na0QhDJcRVuaH9o6neoUhz6vnFL1aiL7cjiwjToGNL
G9H7dBwTcRDweq/Y9qO3bfuWmShI8DnTulRTSuR0CxFHt16tX8XY4lTaryOFr1Z8NlXH5hxThf2c
OHoir3LRW3QUmOHIKhSnLfr3XrEv+fYBoQBJn7sIwumOxX8V4Z3tg0S8VGsAyS7FR4xnL5umvkl1
LLVcex/kOh0sC1hygBFNDzlzkWsFj6AMtmFWvJVhc9dG4Q6u+N4bO2AKuE11FlbobUE1P8QoJGSA
OO9bfyzto9GCgUtZLttx7hFmylKvoZVG4zzppI4vRjFt8WNG9O0sNRyR80hFyP+myxRhTscAPr5e
uJDHd5W4rd0SDbvJ0IDaTC/z1SwhgzH/NaS+m9iPpFJpjgmzGMFnJbc1vCXIvUQipwDX1x8du4h1
w4Cj52thTKGmS65cglS8ChJwClShZO40vp502JHXYBw1EMIZ/sVYfuBCgEC9ycQ7g1SASVXY3EMH
lh9hRB+aWBo05lEMWJSOaP4d0YTgHTwmtDU4FPQenc7eSZUhyqwOF+3AjG2XPE6pgL6RzyJxZj7j
gAPMWMF/fga/2i9tgxTdQ+/GrTo/oz/tl7EqrbxIuwL6IT0m/SG3s/3Yq5tUw67m/+tQn1O0TsAb
LkE+biMHkmIBX7igxg4mcdk3yi8+1pdRsk1ehS4FORrp3F8/l1rpoqzMms+VbmWEm15YrKKhXM9x
e6KNzxqW6BOT7OCGf/Exv4p6qNJQkiLUIg/7FPXYNbKCImN5GWj7QkDPc0ZemubgRN5eE1xfvv7n
E/v1ES0q+bOx6d+qDcCpUbfAMdzWSc0AWH2EKvOiBeNTmdXvDXsIVKfVPx/yvHR8jrNmfSy1TtTK
zmfxzyQFVH8cFLbJkEVLE5PDDo0jw5YeRqNqvZga+17CZsILrs/uXfeI0zWCmJEYoe7nVl/JjHlz
q7BRSYZdmTPNGyLSeNp4I9IGSymhTuA84uTWPkX0RqErYChuurCFYy8nPJjDQDRLx+V565lKw2uA
2va+g6Pr86zs4xi+FM1bie3wfZ0xGNfAhMs9Y1vm+sPgVTeFUoyLgEosgmY/aiJowp6S+jr+CdRm
e6aO5+nzSgJNQgCISVi5JPsslnD8nxMX6oQFHO+fz+qXdy33rEEriNY0GtS/3rX9EOCVFnn5tq/E
ezbiYEwlJZguwNcddHPVtH7CvOP0q0LmVzcQPCAKmRR0zb9lBrJTxkjodr6FUP2eTFw+b5IvY9a8
5LMGY6jFLdyf4z9/2K92fzpPKN7V+Z9zdP3TyqN6dYogGfJhyhZSgqtZeui05q2/Lq1d4mrXWVkd
5/jkn4/71Yr303E/58/JZGZdaak5g83DxsWLHs6QPPS69lSX3Q/z5tfhf4Tv5c2P5+FfRZvflHHR
yN9/876oUONCbCMSIy1lVfhUKm96F0MPTJm2RpHcDUPX+zGy9ZBqrF5nDTYu4sPCzI3u07QZ1YhZ
dhdmBnVDjQsdBNJZWHJrhG9ZCf3ItofrJDRuYVUOeQDg1MgQ+SnaW2gziyVNYHmB9ZygkVzpOrK8
Ads9CWMwSgDnWNND04I0mdJ71kbYvZCn1lFxQUzLWDTTJpJpbZzbns7DJbabqNg+MXbnHdKSaaRK
Id/QwF8vyLwoGJfE+kpxxGZDMhJC3TnQNmFn4XHXSNz0MIZESrUqrP65m8weEzjSHq2xNsi9DoEd
QnLugV/iacIW3MCYSJehDkM4NYZbM4t2c9xc1caTS0Q8SO4NLBVWYTQ8meGEDVZzTMr2gN2DWDmp
sh9Sa9WDn42V6EOZ6nFlRc0Oj9nmYNURblEMv+LQ+4st5quHxpsNqGk88LR+FnVmmZDoLgV1dUF2
VRpPHTiKRjWfLGHtafg+NViU/WKl17+6eT00GUxDOLSKP99P5JchvoUsEHbmHHSA98huA93X5LKC
hBvP7lDa3IKTsbe1gwRLwzw4DHGSbMMkv69b2ppCp+2b49qhJx9FIL6ht8fcqptmtES6h8ULL6EF
qA42a5V1jABrFjSIf34Gv5gUMJmxQOehs9xQq/z0XITKmKGpzGAeBfka/RQT7ioV76HWDmbOp8J/
C/d1hvqUEf56qkSY7XkewuyxpEIeMoioeM2ma1mFm+IeVz30W4w6bXAtYBIXfjuWHtljZ6wD2wAe
LyBeNgoGFJk6W0Or+L7GXbT95w91ri992hOJ9i1tDqZcyj/zHfPTiubZo5s3upFtBzzsK4rqoNTc
Y1Pa3bLWh7XmBcIvc9Dhua4dI/gK5PAF470h3iBNkW7ilDQAaqUbub9Yh74SYiDapnU0RwnO3wqz
4WBNIuhYbIUbXbZx9qJk1W1UMhhtmQwiN3ic1HC8pTUcgT9eR0NzZdH6WnQBmWcjncd+nUfFe5Ny
oaDUI3PL30fcCpyel2gLd49pDWofU/n4xTlVv1hB0UYgFUDgRmPnc1dTTYLQpmyUo8+uMVJKmfdr
R5aNQN3h/IxGhLM7TGV80Uc7rwc9UCbpdOWpsBv66E0dK/2aBhrd7QxikBHM/pxthepNG1/Cicdl
zL7jD1ms+qK5ho4K9wRnRU9Q4yhsnhYr7hQ/gauKbycP2wh13HLjOxYrAJVF6Wyz1DNx2y3IpVxj
V+o45BgRdeG58wU3JdoBUAPSl1Gg6LqZaxq8M6d49yQrI0Jr6CkrtRIoTxXjzrXipwIZ0sJoTW3R
C2IlV3EvU+/V6VmC7aR9Cy3VDyyimaLbImTzK/sEsfQ9DMLdEMJ+ChPLD43ydt5POucBG8zTHBQ2
mfEk6/qote2bTq+v4+su1jW6/7ywoTbHiJi/77sLTzQ0yKM91PrOD+P+4ypQjYPHbhCaSbqhWshI
el1hmeI5t9ghkz5CBGSJ7WB+iWY7ZTN3dFRPRTm+/uJe+OpWQJBmqIhWSGo/d9VGmgmZbIx8OyRl
BhbSWID3vctDOWzI5zg/sXfbmQomnvP6xZxNmmu/UJZ8EbQwIOiiM7fmHf1zgRe766rK5wDNK7l8
fSYebQfEcOdVnBvkpFtvrFYTc6SLGNbyr57iL1Z/SiX0dCjjEiF+rr4X9NjbPo+LbdpiIimKZGuW
MMwcQPe+UTFeVTKMdOla9xbPwDoPIuChchuIEt/nqHE3epEcgrbSL4xxtgDsPCCE+HKp1kXXDsEV
tEwfw6Rj7GIcSmyxIaohJqzrH7vYf/0lLJL/+W++fi0Fxqth1Hz68j+b9/Lwkr/L/57/6v/81l//
5j/+/f88/osJrn9d3a+Pn3/zL3/Iy/9xeP+lefnLF6sC4cx4277X4927bLPmfBDit/k3/19/+K/3
86scR/H++28vb5xjcMPMNb82v/3xo3l6lbk6lxrMf/18hD9+PH/Y33+7eqnH7KWg5fPj9X76o/cX
2fz+m+JY/4aOPatAVUrLVM+5B/r3Hz/y/k2EziAMirRZ3kFdqyjrJvr9N8P7N3Um9h1yTsNmYI0n
R5bt+UfOv4mxKUHZzAw4qqMav/3vd/dH/Prjynwdz2qfK0reLHOYh/toclAx+Hz/F2qb1HmUTlsx
tfjAdxOrvylpVgBRGpWcYWkqRClh6LKqPIuWMN5XWeq4C7cCjDTabx4SenP27DRwY/jpVH4RbP+t
4MabcwwHN0Gdj/n3/j/K6YipbVh7imx3swgYDyfADFbTX9MnRwCQ14+jSQE47zZa7iAntA35qwjt
c3WRN+GSuzE8a7Fl/S1Ca9C4dZUVDduxqXDHYimk6NQzAyM4KU5ApT5b5KFxYJL4/Tv+yXi/dkQ+
ypOa8hYzIOlUxe9LByJY0pgYW8T5UqjZCWN3U8FMypO8ZyVyfyWOnVcw4pOf45c5/WNZYZ7H1bnT
Phcs23Z04250GrwDHAhr7VPnZGLFarTNAszbkgHTVTeP906UqD6TaJYPXq+zp+dY5VM2SnZDNNAt
z+d6SsG5qkmNpADbXI7HQCBzCwbjtJ2mHgc9qnexZ+OfGjxzkgyGB5q9U3AYTKNvGw/HDIF152Jg
YQ3VFp5Hq2NdXbnxNqYKtpi2mlPPtuGtviJyHPFkTwhjM9Y9V9zp6LSWgalhtDfNDN2kX40O+GMv
zGawd4Wz/NIt0qsBXHOg5j0zHwrET8wbpKsnUJsCNj+ruDBbcR+Gyo0yhPAIS34ny22uTAFTIsWt
2In1bVrz4bPAdQkxxMkBZNMMVuU7Xb4BBM5g1GSlvsWYtg2j3Des+UzOv12TUNnJDQRqCntTG0OU
DElUBCRkaTI4BCV7LxxjpcGthcQLFMzIvoWFEwNNrCBmBya0ED388MIyuegx3Fq0rhXhntmewt78
Vrp0Oar5Bg9mwytGBlR4bka39OjD93HJuUv3yGVeM9VMfSNxU39UQg/d2jV/znCZaQF316se8tpI
hBUXS9sgb4yTRxOjWh+/dZhjsKzM0rh0Ej1dyEncVBSAoNllYJgSe1N4OMEEHgGVPGmzFaF7bZrK
oqrkuGl6AXgIpp4lQB+mTZgvpNDfbQeKa6NApGCgDjoD6qTzU6p06gf9toV0OQiPQ+haM8qcbpjT
P0k7OVlFdBCz1Y6XnmqiN6MynGWQe0dyTHpUkbWkOysXNcCfMVS3Iy+yGOtw30NyiOfhosFIngYr
PZ1/kmtcpg4XxMEy7xk9kUSN8KMmEm6ZTjAvwWN0UUcz2VYg/vTywVRBjo6J+aiE6aqygwz7cGrO
ZoHcBg+9puLcOYLHupqiD0eEl1SVH5jzXNiKBYi1LWHeuvh5lXW8Tl0P6JNOGRhkX6/QGXRYPGrS
W9ymq0OgcSMWPTGOhk9lY9LXygqVlg4csr7UWJaF658/QRgDFyyL8d7skU2GHndqUkOSUjvUOfN1
nzrzo7fR4db9pZH0x37Ks6WiVVStuXRlSqlNklIKlqVakeldj34nGHzGZkHi99TxA/CQhQFW0jXE
jaRHt6LQ5Ht4RHcxrzC6WGGbabVq8dXDR8oJ8emBYOuEuGemdZn5Vj89J92M8FNniF/UXU8xoDs5
8Pshof5UAYvG/jCoaGB5ynjdTdkjTX16cL3xHeU2c8XjmK7DvHyooTuxcryDIRF4CimgT/v+sRjR
4gjF0gCnQRJWoY8kwayQNLh7Yw8lPiKmBwbxSaAz/jAvRjx0GkZ8pccldauM88WZK1XyAUkLZK1C
TFk2fXmJXE8u4o5bicvsRCFjSvNGU9H8wE9evw6VR6R9r61FqwEt62VddRQRtaXTQNPw2sdWY2Vz
E4adztdGtNwfpZedxkklC3c3eCABYZ/nKFoeEmxPPKy2OUBkk7RpQrtSNfN7nbNFYKaIPS/PTjuC
8k0GHufkukOtsUzgoS/MlEf7fEWYEVJJ7nETHJR3a4ju6oE1YgTI55q86yFL8mW8RdlLZT7k0xUI
fgsdyuKQ8eoMFm1yoG5RwTUqqSCU4nyb0kZC2M3QUwkd0Kn9oXyYSL/McR6hTk+aUeHcOx+IKIUn
ethZraHDwa/jTabGj9Ktrg3gNRDauOzsDfoq7MO7Scckq5h4NDqJ55j3kpDklVX47XyLTD2rWaaG
H7KEspNFKvq4cO1qHai5+I7Uyl1gL3/yshogoJZ+6CobkJBsHm3CjLem453Sadm1ZdFV6QDfyRDC
0TBfQMOmTVf7aeldYw1NHkdvHKK9zyBM7yv56Dea/hoyEbdAwD1P74kbI4D9xLBDyWfgc6JA54dN
C/vIfJLZTHoYgovzjRmMbN44t3zgvqP6CiTX0aBUV07yexMHVNxQTUMiuj/fRYbHskLR68WIAP/W
7soJ2CVUnctZzTe4ZM6e8nt+OerYi7fV7PbKHKrbTtywNfd2jZflUrHLk57hiTqE6bru7Oe5+OPp
LCr5vESX9eTnOfU/FaJiUYF6P/9M5GKXhtVrQcMGRRP0aSA5IJGqlZuzFE907s7DiEozv1DHfG8R
P9rzkXFNZqI5vc6N4iTYVqkj4ECP23kHcQGSJLqhUhjY5XksyYyguizyXHgEqsw8T9MiDNl3kirx
YdRca2YhlpSw3mhHcxOL6kFybgMX21qnxWSmsviy0UNkZO3JxmilNmdbpEGqyxh43XnH1hgG8Fsv
ek8iuabl1fsZ03pLKzfgk1sPHZ/e79z8dI4DFOy0GUBhm+SaLCCss94XhxEc+jJwSG+N4amp2FSS
lHbjKNOPVLTPwnRucktZWiWDNjhz0mSC+JmkH8VwpFhQLYcqOCkDN9foiDl0vuxKLLnZatkG7U2O
SG/RChYyfcovCqhiEVGLP58zQw1fuhgyzBx6KJjqVMq4zBR2oUklkEbb+gpFKfba5R+PBec0xj/J
YbVZCMnJ/RGCaPgQdlU+c9epAkpuiwZH2FHYHhnktTCwXtKNdRTxmId9dd8106NnU2k2F9CKDkZa
rGLkcQuTWdClM0AwI+vdmnbkS4mgHisF2qmBsqLphNo9vaqNw1gpbyQlFLwyHpU2aNJN5up7YXoz
o2l4CjMcTMS8rDJtI4l9ODt1KU4MVrOIMi601A+2RG1n4IFzPheyVVNf5DiolsxJ4MjSL8Kc+Mqw
eAvJsEOT0c1u7vxlHyyohsy+tjzLSsiLmc74FrpogmyThZSKMN5JzMDhc6O8eyaS6bQd8NyuKGAE
c6i7VKeQMVQNPV1oKo9ln304Llur5XH/YAoOLNb7IN9YW8KL/JoteCz0b4z5M78PhBdBl4zwRSFS
HjfTHMcPJgalTXY8O14b+NyybYTbeepE6qzKCkUPGIxY+4zmFs8IwqKIBbQbY6qbKZoBG3ShjrHN
opD5q2zbO72iyFRR9vUNh/OaWE+zurczJiYHn+W83jJpso9dPKnNAf1G2z9SOqAN3n0EGY8OcjBQ
8wDCeASzZaQ31w2BHgYe0Yc7Hz/vUhpQaOfUvl9ldn7T1tkpSYoboeCLEqMADGYF23kfLW+aMFK3
DnPppp2estlqrijZh5S62eVJpMArUvVV3pr7EdcE1RzUdahxr0oDNwXmYE9aWp7Ot5/XgcuX2JGX
GApN1Us+gToe3Ct0M9xGczxXDvnNOQyK9eesh9N4XowTDf/bOQY5L+KJZHPVEvU2MIBmtqlG3JPW
1MvQXnMp21Y+eDX+CAV91YVRuEeRxzdDIU+JIKvRqZ8NhyF6MITmhxNhhheyO+fqTIGS6es59nVs
xhYDhT3cUPZ5RwwuZnEk6wG8wjj7QGrL003Ancn02SO9WWgdIaStBru4jTEZTE9RULNe2jmuAyaE
emCQ5k4b6xt3CtZlO7L/uWTaSSIpYaYM0c0h6jQv/1PKeFNlF8BD52jDpU/naM9BxwJb1902ktYp
zdlIEdLcZ156W+DDQgiQnRxpgl6slwzJk7trS7V3j23sHYfCYI1s7H0zWqfz7jgpJK663R7yPt5V
hOAkFHHjJ9YNvu6nWBLVlM70RoDiO3MUn+XBkeImwSCffeijSy/sbro5bvByKNQhqCS3TD64QqQh
7HuWmUaLkQ/ErBS/k5aXVD4IAqrLWtqM/xL8h7H1ohfvbcwiMZU2c6fQmzdCSd/P975j9/EmDmIP
mxN+I4shQjo4LrdEMUUr73OQQU4x7y8YV0ZF/G2OF5gNPmYuSXcXEw8bdgqdlnPj9tNVzHTWwhq6
72VzSis2zPNlnqLbtKUG7CXhxKx9dBNq7hb5yGUfsfZUbXHSJe8Vk6ZNjKBuQ/eFMSP5SrNh9ilh
sU4+5hSJDsu8oN33E6vd+T6e9+HKNLfqyNvKW8L2NL/pevey125HhtgIDgmRRr19J9Q80Uhp15Ku
Rm5lH42BaqzrxtVYz3luH1GBDkHHkfLtYmW46wERIWu6FGoeXwmR7hXBhTDxDq/sSdkqSvVsxNZD
o7ovkecdnKy8yWyer1Kj+Z3Z2VthOd2Gimu6vk5VlpiqO8aTLViU+g52uDInf4g/2WxKPNSCfjn1
vm5hPj1RXNQd3Gq9gPExL/XPQeVcA9Ak6XppoYwwYaefk84yXNtUVAnzCAg1EeMRFXxzyvGyNQSG
TwqhBeqjB5sNcuE5ykD+xSY50f4s8xI+umksy0ofNyLWLlvhgdoPmOarNMXbRqFxXWTeRxc4QID6
zE9SK1173/WyajZBx1PThsF66FQEm21xyWZ9GbpEYnLKLvRZEOjVEw+7ZQMPxZGTM4N4vuYizfe5
43QXVZeApbRh3dP4uedhLHeWF4td4wh84oesDPySAu1CLXKgsMPklH7iQlH1GO2Eb5zUu/6myKJS
XXW5q609Ru7sWJS7P/8RBJ47tWC6bNHrGHSLsIx9lga+ieOOmTvWltY0JgpV92DMhz6/iUAnWNnS
cyp352+2AfMJpaPFK51e/i7r4muqxfZaHdtu1xGI7RwLO4bQcFo/nUbY8a1SFbvzP6qm47PqRts/
v/XjVxBYeyn6VPePX1RkxB+qekwGHICUrYafX+b813/+8p8vhjdkgbcG/5y/d/7y/H9/fs87v/Kf
3/zzd/6v3/v0qnEOEbajUvPHx8vPH7KzEghvfx7n/PakA9O7afDuPv/g/A9myrsoGUuqhkotEZnw
bukom/nPJ8V7K714uDj7PGkqwh8DsysYsLnJ6EWNlm1ZdyEXpOsDCbrZKBhf5OvQsW9b4VbrQMsL
UI9S3/TZsKmaot2p0altMA/iXPa7oAVEP8hgwHkss3ct/E267G5j73jf1u78zfM/mHFHvhECOrdC
A8IxhSSyuBQdnRycXZgl7u78fyynzi6ezcyHRmMyRt40IjDXJa6OO6UW+g4nWn0XjN0tBuZwVmwy
THocryn7rwhIOC7C2b9+aMm+nHxlazkAjwwX1F5NNjy3fECVVCRXeiwgwBqUHiSLiMaUXaQpZEqB
ctAzHzLF9t7acZWMxg5ABI4E6DGWIQBlTYehYdm5vcJN9aorSeUvPAv/CFcN0k2lI/0JGCjSQSWs
Z5ezJjpYEihfhK8nezQ2fa1r8NDHBBCSrLMDSpd2t6JDh63J4qC4mVwWtXcIVCDF8UOohrs+Q4tG
mxANbe/mvtSmYAvwYY0B0lVq95exjBFJOvarDNIbYZj2Av1HC3t+IqXJKHdiubpsrcldTEF4PTCS
YbThzaSgtVRK/BFa/b5103TfZ3HIRucWa9CH7/povroFdm1KhUNG1+dvmLcj/qua1wrN6NANq6HK
8Le2xKaMmxsraQ9SaETB+XCJdJx0xWbhrawe6ozpXtAmuCqa3u8kjNbC6Ae/b98ybezupJTGyjCh
MYjcWSEaQInODeFmzrYMtOxisHpU0tiz1JlRXg85bmzcQA41M2ebYxi9aASDiPncT7fBV9MkS6nt
gIXW6+huyG2boCU196pVu0CoEKqHZotPnUR81bv31txA9hjO1CO64wUDUvQJsLmATrec0HYvEUtS
883HQ5cr2tZJRrqNMLMqyG1Ls0ENg/teVUGaMGW397ymXGKlN14gevOlQPtJ9Ra7ke6kYWpLBabz
e+9ejylDMwq21/tOo27bX4rGcBEFuCDEi2orDET6uU2SKYLmjXdAvqIF3iY1BMppLD46RlurGL8I
ShouAvWNqUZMzTN2HGKnx9tIVnkMfS2M0aV4enlIJ+cSIyLUFUT46Jepx6nLBNp7pzbWhYeRm9HB
822leCU13IZCP5lsjZuUSIwGsLpqg1SQxlBDTGoOhR8s5dRojfBhH6mue+ioXXMDoUGtVWaeq3it
QyG37Ml3+tJcW7Jh0tPSTq6VhRjUm9dqH6wLqQBIlxo+Dkb/aDfRDWWEBztwN63BYoHD3k1pe1e5
5hyDgJJI7TJ0pcXXUunHoyLV7ySulFTsZN8q5ZMWtSjmnPZGSNDiwPSWmSlwGok796LwKsA7yZax
OayVRqZMKaEenAYrnbRn+K2pe9rUwwWZyndKQ9+jKbnqNGOvZExvx8XBPphR0jIdQp9E62M2Y3qR
MrhUMjgtNvOTxYD1fJ6+aC0D6FKG3LYBRRvtUAwIcBubclVo9wDDVXR8xOXbunKexsHJrnUcfefq
XGFPWC+X1Xvu5RCbiYwmfbxMC6oIOTYZwTwNmUxD7U+BfVMbot5WTD+OenRsRH7lJbhNje1ce/S0
677rrsakb3eMN+BQm9ZLCt88qFmwsBL3wpXhagoEzqf9FK9agb9Rh7UktYWLyJJYyzEJW2TYfer9
eJEMSnzR5OlN36SCtVNrVyV4n/2t0ZnWvRKTnSV2tw4i6JcYjhLBAGJpRvvRMi2sNPF9IHspZbdS
WsCFev84jt4NkZzvdXhkIj4bF4W7mWL5EkxXVp4cIeJsWOqOcd8vEYgs45IRApp7S4giT01Hvbey
to1t7Dx8DHJ9gJaoeAuLgCQtQ4byjepegPEWtIKCcYvadE3zlA4HOeKMy4pmr2rRweuy/Ul3btSA
FCdlE3Ot4TaT0auB8UkclIcRWazbjguVKL4acvTwmZ9qOM7jvtfDwlPN9jWJBmoTVakvm9zDWMz6
bs61DIUKI6V1OiWK32BYKYLDJPUrUYpjY2sn6IzX9LZsfKkugi7/jk5ni2XsUdHCZH3ZuUp02ZTG
SmEIoQ+hpnf5ZSNKdktQDNlqYEAzFvU1jMKrqEqPo8Ky4ZXlVdL5Zqd/j3TCYL2qt4WqPfahfuvY
1TpsuPTMGFDWsqqFqRGWI0I+DLLap0lIH6CFIA3hmnOe10zyTfo3bRA3WhZe6nF/rdvUDyyHQvtU
6rvSbPw4wydIzS7rkFgNe1yszMKEOfBJKzBriihTmcnky8y5M8i5Fh3PZTbhNxQNAMfrR0U19jn1
iMI0H+dLM78UcOFtNcNVqIzp9VXifjMh0JKxI7yqu+fAtV+HyjmCXPAQogyD85BxOdpBPI88Qz26
fFcD/Rt9t5jcwQ3aDzKLjleEYCxzLsLJ3gkl33la62tpplNz6a+owS9MZsFcSuDt0Fwow2kYQdAb
lE4zt1oBSvOZynuhnnI33o0hlu+hiiEVFU8zgK6fobSPJu9OyelQsCw1myyrSFX3k1JMfs+Jhxb5
aMfOrXTzl2IKd01541LUyWSNxrg6KQnTu0akvEhWsiahsgTtESMLDfkInfsrQ2H45aoZ9MtewZqq
TlBdalV6N1jjOzWxJ0IVvxLitY73bsJtWLBdLakfXCDrhy2e74ccdQqKdtWT+2mqgrWtpR2ZrXs7
UuBweisiw+7xUoW4XaRJtcw058YcC/zZSCUpiuaXAXg7qiPW3qa8pnn1TuFh7s19k7hMb2UH4urQ
H205+dCRT+De3sUANL2RWJ5roe2r2qrKFWuP4+I2EQWrQdHMXSbhN+7wXabVd1uy6xcmN6Ga0mK1
KCqLSxi8K40qt4s8KGImd8BtOepQ4CHOW0oLP9mgEKRRVvjcK9xrM1k9iAgPsABd9QpDEblrTb7a
NjBonUjilV1dKE7yYIzkR1Wub/LBJL2ICoEvLilVDjDX7A1nj1eqwAHpjgr3ra0YxjLJ2OhtXKIz
Hc9tc+x3WqLdjQRJc+Ul9dE/UFAmHWQupBzbfpsouCEMqblh9XvVtODRCpV404juuQVhsqa+NCzq
oT2VNFAjJGJafFOW07M6FIjbCvZ02M0YjeJioLBjmyZWRuVTp3OP9En+1HoUTlOUoOsi7pHNUG5j
c73SRzzHg759HjGxa1XcvZyyipYTwofZa/chzEzOSVY9KN14ZcfRQ642QCIdvNMmJDVN3+4T3dr0
to69hn6dBtRNHIzeaeHFK9og8QIF2QcYnWzhW/S6FqUbHSvLu+lzdzbPsY30uzkRXxPr2Q5VqTEn
F07z+DYBAdgH5tbUxXPXXmvN0nK179VE55X/RnQRxOvLttfpwPVr22Iule47g9f9Gonugh4vVTG8
6xeIgyjDmgsVG+D5z1z2bv2Pn8WDvjQJ72uIX+xyNJ/xfeIGUTmE/b/IO48lSZGsbV8RY4Ajt6FV
iqpUVbnBSiVaOBqu/nvca8asxViP/et/0dZZKQKCAPdzzqt4efVqKUIe2VjHMfnWQqP7z5/aScNq
BFlE/UoIdjXDL+ZwtRue1EsMFThnFG0Xf9gvvByVvPqnLaqdSF9WTA553VhiCq+EQvxyxDGGBGf/
yMpZCTmrWVToZ4Ztmj+Ta9PWDOaYnYVVfrDYkJrE2zV8LSBP6a/Vz/ivQZcZcudgV4NzGb9DkWrJ
Yd+q4Dvz+3Rqa2MjBHFu/L8B3qWrgI5zbA1uRiKyQv5e/whLRvW1ehxDXierwjvCaU+ihpCNA9oD
69DWYmI39uaHOrEK0zUgSsa86fSpyWxmc+Oh5y+QKYX8cyxDRjgVD86xcVxkpjbkbBV60lySutqp
c3U7WRCZGL0LqL/q4E077PUbALgWOREn/cMsq516OXVe6rCGejtoKPV75zWke4zpttRfJ4H50IJk
WyUTE361naKtujzq7alL+J+3GnJW9kw1x9xMrjQTSLpSgLV6dvas3weZcbfxvQ4EjMjvnfpa/U4N
3m96303aFqdmmsGvdvnvX8cK8GimRO/wcnkYEfTcby3mWEwoZOIf1Ldiflx3wUn9CsLF3TrQoSBb
cKzih3opk7gr3Ip5Vsvt0rbfp7p6VC+pfies74v1Qf2GOqeq/pXc/+ekVECyOuG4ds/qUBzibhoJ
CaV5zjpLH069nDcNEADvBXlVtCifw/WEkTXVS7b3qvpWtpgaAGIFyljRZrDYYtnYC1A9fJ821dDK
3WiDdMQi/YDn/ix4qrKJGNvV8JpjEpsG2/3yqAH8ps8+2G6fjZnbtXQlTgjlc5xhXWeW5mkAMbcn
Gzg4IzKpZxZtVtyKcJ8Jk4/mI3SEjybsTvMMmo1PUnqo8mjjTa48uS2ca5ndZPyNzOqJzcb+RLfw
vRznEsDdf9A0CEdyo47lPZskwzIFijjy2alJf0ba16EZWGoa+a46o9RL7DI5i7h6qkd0AWsAWwf/
CUmNw7ihuHT1+En9V4bS3jeKJqaoYB2kIRv5+2E8WH4HgsUmgis4LqfRWB9S/wc0b+KT3OWtj1rC
Gl1G1GbK5HulYkP0Y+9F67+INfsqKj/YerLFHEpxgdkhmvfF7Z/ymHpodRmyezZok1jYM5yRNs48
+3Plnhe1YbWZMgmQDI2JYWDtis1nPe5GMsNv1qm/M3ZtWd5wqAWrUggMA7ti2zrgMSmGFoaTnsK2
TrbMWLm9GQov5fLYD3gfZ0V9F+MruPEUZGb2MCi6Kv/htCmpxTHdoz1x/tWvOqgBa0XxFf7E3jR6
KibA/fPUWiezBECyUzPfmtFe9s1b1VgVRrR5totU+q9wDqsF0NIHQ711BvMJbRYomV28R/WgYgcr
WLqAFHUcYYIr6HU0OEntfKp8ZgdVwqDbhte36SNxXKMeJLZgG8ZJAHHVchReXR1skvXMpnDOTWte
25BhxDIRKTgpMNO165se4RfnsuY0NfOqhiq2MZsJ/t94SGekLGbELNtSMPRkwXsr6qc4okjVN3rg
kzwyVN6+tUJ3j9/4cCjpZBZ/TI9VB+hXlU1HhQXuPKhbvjGIMlknNzu48uYtrjgvBp/qMAa4/lA3
GkFwqtxluoMxvgNWcR9M/xLWxusazT/SYLX2aZgd9KElKfYbLzfS/WxXZEg6cXUmPwz+lxKHO5BI
ZlHf/6QVVH2lD4+RhxWam6KDVdVdtqbTrouR8afcF5PpvRboPrfNxOB0KNzDGFK3rOlDVKOtTxf+
0s/cLaaDPIlD8iwUM2Nijc7QA8wGgniYDMcKa4ayYtScTL6B6iG6CMcudhC0i4HPNn1zozogWSl8
8pBKHCqL2M1p/kHFWeP9sWDHUdXXHvMnNJ1fTAtwIpmKG32gu13mlTzNqXoUSf0DvDvZwLwJ94nT
XIZIPg5dcrO87CMo7sKQ0kgWrYOigqmzehaigXvbKOcXuC7DtvFYAywMFuyRJsIy+1tIEGnMnHBO
YG+VWDTjSAbLQsOpClDULKmy5nwo8jDlT9+9SdxZ1Pt+AUWknyiP+oxqsONWYmyThImJRJjSyPEm
oK6RQq9IL0MARx+4SIMGbQEuR/nxnivKPYo+ECT+ZTr1o7u6n0sYhIA9ADc8wETN3/eDeHUzGrjK
OJpAjvlY30ZP7tkODmbmgflMQ36IfBCBeiCnuD7k0eNsDgxw4cSvK7y4SlCVqYNMINFVZL0VTf3e
Fe5TnsADUiwvtg6qR8Cyta+YDvEAl8rTuAgKQgfNXwo/08ScdWQd5qBXV8CbYFZ8Fy8ROC09mpMg
XSZjyqXB1Jj9HDN/E2NwlVn+blvlo2i4F6ow+WpMZId2gNr2kPmHYvJ5nmc8EAZz50Zs+P0aEmbY
04Ga81sSk1eqxkDuCJMnTdx2gwyOamjOn62VGVHFO2znZqYnEfk2S4gw82KIlVgm/IQgJgBVkezF
jMiMGPUFFXiw89rpNA0FgU+yCG+lERwa1745+fgZuWLK6JAbxBtp1kkkUsYCFWVE2e5rWXf7oBZP
TRfKCyDbLq1xm/IsmB515hZnTN8eRE0ep2f/aIbuu4nn216s1AAV4RXpyEcQOvQX8Rajgd8wIwT9
SxLZLaQ6ePFwekhDzNHd4grJhVQw09DSPTgkYqNrPZWAc23cveKSfczwttu2Ppi233+QNvP8mzw1
dd+q5sOYPmFEXjnDNUf8tdeQX5F6d6ttEdnFbd4ppieGcCSdWsxNmhFCTddCGomrd4XYEc0CAwfw
Zr8s6YcCBb2gee3s6Sm3QoY19Bvjwt3LIBhNXuN94r75XLXGxjTQrmjsDJr+pqnDL+20fplmFqA6
A/uUYcIibDUxwo7sf5g0aFXFX1nBFlZmUKtx1oF3/mdVU2vzoMGB7dERwKFYBg2KgvwGQUYGfeU+
rZBDT2XHGNExIoZm4VZzF7KBi1QZoO6KHmX2LHwzG7viKsmUu6Fu60dDMRn9mLIoCv2z/pcbzep2
L965JvKSxB6O4r13twg6HLO5ZMVA/zYCR4YKwJODvNCAfl5jrts/08ndv8pNFB1avW3hY2vu/y0H
CRpXXTaZ7E+0aaeChWNerbvQhzxqsDUTAnOXNx/1Mgc7vJLcjQwsskYtxbmoMx4IOjlYAZQrNfy7
RdF8EpgAe5ClD4qQb7JTBdgafg/kCOEkOAwuV0/vogzYtsQQXceCbc1OyqexjXgQoCBHRvqhyqZE
3af4GTD3F3wev7n2iuBQVYyCIrk8UmV9nVpWbLXClR4pKFArz4Ep01OeXJtfMl0fWgPn5X++aOKv
Ahl10XijtvACzAr/FtiEZib3R0N0JyMVEOCa6HkFo8SyjbVMYblz+9TbKvJSsX40PQLU5Vw7jOPU
1kLDcvPrkCBL13gZK+M+lvZBk2NW/EA368ri4XtLTRtXXPO+48p53EKJmXxiTPr1N5vNES+jDY67
0iIpckM8pac1bz+hUWJTTc4qFzFhKK2ewH9++/7f7xmB5YeDCiOAyfg38X88yNwOU3KWTLOzD2mx
M6Ig3voJ20RpxOBbRNFoMr1p4/LaBelVk/QMwUeZlooErtjk0RI9uLi3C+nvWfxOq8dSV47nroFi
qQuGWZJrAdOgVptK7JTvS8CVqfDzq4qSA5KcVMKBYP0xcO2YwIjC9Td1yM0SKHO0FUVj4kUwdfvJ
rxGPBTCpshmGRzGffBNd/7poHlI2OfLids3ZC3BsQH1Pg51g9+qmzrlWRKwgJiDUKoCBBOMjArvy
Y9jC/szfzQjuUby85FATVr/D313trsBVDQU5yeq6ULazcAePmwGYc5YwsXb//ImQRPBX1RT2nMJG
tEIuFXpdHF/+vIC5SOuaYiFFJquxfhwpVo99QOKljVSsrKZ7b/VwKiXgZ1fJ4eJ50t61Y/LBntxg
r76x+/hlUTdfo3hW5JBd0X/d4a3mYeLHHxlp9daS0hlW4Fe/F6XOOjs4/nWjzPaGZX8zp/Wnn8bv
cM8OU5c+22HxEeQsHKXxxOCDDbW1wVBgleWtZ2672r/LnOF9LckNXmTE5+F9lYrHiaFWuicfMN0n
S7EvfeMl6hNMWJphegj9ed+v/dWQvXnIRxuXx8q9VtbkXl3ornmOcK4FJkl46dtYzpcoHFu+U1nn
aLJ3aSkfOmZ1J2xTcwqvDr+FujNhk8Od3TUT48bCLPcsbYg36nfFwfelx7CTBU8xwzSdTfQw0F3x
U634bUGNpIo0ry0+ipCYmoC1yXWoAjWTSv/cppATrfHJHOOPqiwIUELYZnc/dUEZl82jZ4BgttWA
UYx6MhRxq/Xd5zVqb6ovjpv0i5+157COXlgp31VrShdNFLaaDSVF/2UK3S+R2exyl9jjdoyQjoTt
kTHkTa5UXKFBjbDWo/J3+KqIQVT8Wwe98QEO44czzp9kWV5tM/FoEuHQp4IqfCUJuYpf47Y4aaZq
n3yr4+G7YavXSughkIT6FZIItyxxv3KM/Zhzp6wJiJ051HsjpxNNZXVrPf85N2DwKlaXqji7orMV
GaTYQiq/BUVyDmIXretvftug+o5q5KEzy4E+spWnFA5pwBDBTxh1KAKdkwA75VhwORWna3cldvqN
DffeaZ4HCz6/7MZtoFphKtl9BzHy0A3iE/6kXyK1CvkrBzd7+ZpK+4t+wJO2SXZuReR0NsIAaGIE
MNJ+bDJsJdGnWeAqiq7tIoBt34J4enSFwWJD37NxyYdy6ckDA99G/MRonkPaIkzyP8+y/tyk9eOi
dBMkGG162uOwY/M3owKbBCd6Nhie7yKLxHBBgJBuu3uDwcloMQpYKe8tRX+sDf4QE6wknW5D/I1J
v2Ho2zZJrpbVsnuAGRUiuDYeDP+sF+m15SI7awNJoqq+TOW6lwFCtnwCuAYZfxny2roO0NNwIdlO
U54+ZvZ0JnZnOtV2yKDHx0loWkkSQZDGyAKjsLoa2U/M0D06a/Lo0luejdwrdk1kAgAG021a1u9u
vthPOYa8eGvdsMV+blZELL3/EuApBgZTmggDmDil8D1NEt5bjIIYb1UMZPvUOVRJZ28nW4x7OnQi
YBBWDENx9HqCnmfM6nd1OKspaU+n6gDc9Q3EHkia1cnv3L0mBvXIehYML/gkCL1JogussovIG3nI
jeqyrqm3a2dTIAte72ym5sdkNCCyVNW57Bf7sobrXVI5+R4JzKMxWA0v16xE0BCu6qwmhK4vzSIJ
yHRlfJjc7mO2+a5rMGOosbK8QEkTF9/v/v0VsKGFz/zFsM1Pq4XRLfS1U2MKe5d44tkL6/US9q8T
9rLMl6CiEHHrEgKpvuwBg4Y+PdZJPsNXlMbVxqAWysN8ktFqXFM/8y/t+qH/0anv6K9Q1AGCtg40
22rB+D0QLgTA4G6FvH5yHD+8RsOaHYNKvKUyzG9zPGPes5a70CpdoKnFvOLmeDfQ/5zqab2PfT87
FVlhoRwZoJsXktwLg0SMekyx5qhd95qM9iMkOveoz1KfhfCxyKhE91FHcFiiumohP6RAKsFibSPa
0G09CRdb7fFox0ty9ooCfEfmZIFl4dZNOZxZkzRsmrjUFQzOLcDDvVBBvx0MwWtQvsoBep3txufc
b71ro4qQyEIGHMyIpRGbfXLivj9NbnD0LUYqOXUnQMv8itD7sKbLbrbtn2LK8n022O3VkX17nRPr
h4ScfihVmHDSzAQEB2V8wAh3n8+jdfadCjCHKeF1sh3SSWNgQ9bipygOXvN0JB48MqGzRIiOSm+L
6QNCd5Fdp+WT2y/3VcfjkoTWo01eN/GUK/xBo8tO81NcrdYlSC8rJzCsccVgCLMRSE7jsbOKSzws
/dEsPbpkKdfu4hp+xyRDbMYVEGWbLdZjBcPpAsE+O2d1BPcY5QIzQivvL7SFOSKTS8BKzcaT+Tv9
GjFUXmzbxLy1fXzxijS5T2GIY/7FCJRmLMUYCDCusy6aAZx3KFHquoeZZVTbtkOJL/zkpCVcdd8z
Ac7HjxgndcWru+lVq1LaDOjVP4vEe3HK9UVXF3gq1jtwsuNkA+fFffeFSNX8EAD3weQu3gMcRfJ1
7nem0jO42HxDK8HfOtpranQxz+kxQVC1uDhdtfn3JY6vmp5d2YW39SmkgesIVbIRrU2ecQ8/6qDP
UhOm1YhojcrHOdlBarxYiXVvOQS2A6ps1yEE/uqedZ3ULmwfU1wekwy6VRGF7dbA4FiRnTGt7bZu
tX5S26fmkCN+gdXfsvbzLrDJzD6TJwbltsvfJ0UNNqGdU6a3z6ss3xUfVrHPPQEDHWETUOK865AE
pIggo5psZzU1n+Jlx65PKe3xSs0ENQdDgC6iuuwRIYocHK6R25x8n4y54mYYOE4P9TmXkM6MQdJa
8R0tklnjxty8a27/mNC5++kBf3t46vl0tIbpee3T8VyVWM6lIrlri6k+mN1Ba7Y0QRgruHLbmvSi
Izz7vS9RlkGk/BAEXG8Qz6EnE/S3cl4DPAHKi9WjfM1qpUEN7dNsyPvWDJ9jdwWrtB/pbtGGeNOz
C3O3LNKPVRY8q0BQg/GcK692zysYZS3vOLPITW/Kvb3IR+k7p2rxEJq4J91A+4ptPHT+A2yJh6ns
xGHsYHH1fnsu9DRN6QFD40z01KOpLBvKeEESQXD9UF+6sNmthXgq1ECzUeoaI2MeY+ILOiUDRYu4
uTa8KTr9sUP5wv/TiVnl4lcRNn7zNjNlTgA9UzR7vohI5AAySDLi6NeY4IOo74g1EcwiKSM3md3c
U0RPGz1smSP6E38s3nwMXnA6/oI07RyDr6ArzqedmU0oiTjp7lwO0FWcmeqpiqmLMAXdiWFdkeiW
751hHLrCeNMHiN0IQg/rg6jmfpO53bMS7TisD6y28k3Vnnp+EGFU1Es33qn6vJPtUw50jUiG2rdk
aJNltPWJUd/S1iD2YvI/F4u4l0Z/l/qwoKMWpnNHhAW525BqlcECBuyb0GwQzmQYIHtYO3Fq5uA+
Ty6mafH8ZuKRvbd9HpB+4uPBHNGGh8AvWkyfSYkkr0tNXdtJicDKWn1C3q9gDOv96KXhrVdS1FRJ
kTDp4NQccDrdIhq8ROgnd8EY/zTiuxrNOdPqF1NEH42xEg8Jf5KUNLmb/ZqafFofp4pzjbCNBj3y
+60z1g+kPOxYfZC6zMU+NeLvVsU1VFUqGzbhFv77Osn3U72EX82y/LBsxALque2t5JOHccTYN7/y
KD9bagBSMvlF12ue86X9OTI5FeocZ+rfxh+wnQjXnlMMYQ5VdB/lWkeXtW3OpbChi2G2TKNxmgwe
nTBy3J1hYCk1CsSNg3SObgJbV8zZh56IYLu6i8ks3/oMAncOoLv+NkGvm2i0noI8+BbM4T0zqL2q
l5Jx2JtjECmuFVdASYfq+L0iR26/Dnigdus1V+r332tZzAc91dl7SJIf8Xy/cDCUTKMblNRDhSk+
XuWzdVgSOnlI4iyHHboJQs9mMVFUi2NTDzQ4SnPXYRKyHaV/UKIV1Y+rlsRdaK+pyThInmwl/Jml
JsFQ6+sz8Q2DIASDSuGh+6MmYdeOkwbxTF9gGRk+a+GUVmBY6qaSi/FSEcdcIafWAzg9t7ZV1eyT
B1z0E+obDBXglcZIfin8SsWncqYq3woe1JxB5GmYLWT2ZCxqAEDrc8hK5EaA/WX5I1Ra1XWQaL5N
O+wVz63nUvdS2Y8WgUIBnI7wflj7Y1nbWJbBPTmnnQUZywtAcdLiki5JxdbyMjgeH4Z7zZz4bDm2
uxWdj9kwhnVbAm0MRLrG/bh6n/umira4Y4Hx9CNTb/FjUatsTg869W20MVqI5/Rr6Mm8hoeoOjnz
oUmgtJqp5+8dsbN7PkWtiDXThZ2oCvfIaecCFy2rotEvJ7o9fQpOxoo7RfKrk5jo03m4jdl56OaK
3ZUVKStpFqWDat9nQGt2FAf55OxltDxaiwUBA9UFHrbEBjamvyFjieeptS5aIDrFJ8cdaI36HVJP
o3rQAKducu0R3Z7wbySbgLMzfW/L+qvojUNcr/fdxIOqVbeRD17pynk4iO9DOD+HRjfvegeBWjpX
zjkz8Vkk0qtGBnHoS//WkAsDoMYgv1lMcvYweakTZg+mjdI3OmmbjmUwljvbecU929yW04iwRE18
3NhB89cF1Y3Z9MUP0R5gqvTRLtNHnRvwP30MmvEh2BbFY5bCEiIbhekBj43WLGvlSbLKMyvac+jI
rxpyWxb2uqBfvq6hdcvMlbTwNdtAhWcwFuaKpVDtZJh91Yo3lKLsq8nw3Y/Whxne9lT7z72cX/Gg
xAPOe56i8a6t3WOg+teBUQWsMTRbyteB/MN6XyqVl4KbPYlYlpPX/aRh4tcwGXG2SeqckU9aQziX
GxQH4e+dL2vax44cRmik6UGpMfXTlYvl4MjuGlQ21KX8xYl5K3Umz+EAhy7qN4Uq72TP8qwfuVIh
MhrUUEDRMH7HBLJmAm7KIy6PhUPv3nNziewxdc2f1cBzaRjJYfRYOcMStwM1OQ58uK4mbrF6Sw7y
+LuREaConAp+Q9JWO22gRHlKEzWsxi0yXOV1yqqsPkOoFmD1GUPnFjC/bdrz4INNdP4zQBM7i6qR
apOVaQiQy8G/Ps9zmWGihaeeafwanfFLH03kYYJXyjwmTveUejweDQMMfTcYbdrs9XOhZwgGAAuQ
Dy/IfBJzQ/+zqpkhbeY7jVxoAKt3vxF+9qS1RCHS5o0BqdFdMxzggnhhkLi+JrMBpSFKDhX1MLNH
zhUjKITwhbsFauTlc0ZQssDRwkwi1AM8HwwSsTFQ44x5vcXqhmwGemdVSw8CPwV60LPRVo8hPq6w
DqubVbD4dtRMaWzAeIDtTSE0n4Ta8QIon0i5i0dVjwlshkusa5ReEG8INftSlZZF6amvcpY4bxN1
ZzAz8NESL+vFX72MszTBJTuDXSzHJp3WNxquixN/KKwvTeCnrPK+GbOjfi1XobprA5KatfKZxv+j
MpBEY9d1Cfjkt1pYrKzk1KrP2A6fp/SoZ0AzrBM9b55jC8IpmIRCXeCfeVuTag8EtzlkaA/l1K8H
BWFCNQPzCvhYyvYRefOXjuZ2leEL0geAC2YZMOrtu7xIvuhnSFrWdPDnFsGKX+/jetkHPQoT5VGj
JHHejN1iEcSPWkgbKAG+UvP6xs+CIQUqpvCItoQyQz2ZwVi8MzgyV/pgvVIMANrWMu9zCqU5s9XF
eNUQx1piStB4T0vyMvxycY/ezA57T+Tfo8t5r2ipNyGjC/wZgJeq4oMgvfe0nB7TcEFuGVsa/8Zn
Xwq4x1o/SUo9w92GnbPsqtuizARKP68OzXx00APUDn2DulmXlNq+V9MpVbaAkaU7XOAOWlWo6rlU
WSGIEvmrUiBq2ogrykPhZIyMJaA29CnUmsZJkBnsoQraV2nE2DjjrlUPFrDPxSXbFx+3BuLHMh0c
xM5T4+D7WX9owgAUezDTqt9NIu53721rWDDKy8d0HShQYu8dLQz21uU7K90XM1wOqp1JlbbW6crH
xKc6VuC3WvWyZtjD9q9ojmKxmebip5pBTgM1pFZws3+8xnjp4OTAfR3kSINNtD6qTm8Y/Q7oRNfI
PU8eOW76LSQj7pBhRcZSTdasS66DmtNW6t6cg+hZ+1rkyKzZI2H/9vGpxhMgb8xhm7v2O/augOI8
V2nNPD3AiXw2AM4k7kX8HL8G2pDGRq8ad4YHGRhNi4PanBZCbmJLfl4KT9Lx0vwNfCxhgz52cDej
gZCY20IXKyihHquK0Kkg+VBXVB0tES0dmVJ0dLb5eyZdOvYO9KzZuG5+q5ggr25VHPSY36QxtXZV
W/4civROVU5rTolGbXsoshRVccW9A6zyalqMYbBTh1eCp6u9vskBAa7PoMNThYRrOxb+HetVrxmd
0qVnGYSmHP3kBh3LNWrnA2PxPadLoweY/lsWT2UzDz6tc8As18JhqfUYk9bzumypNnIkFXS7cblT
zheMiYB3lMKhbPtfJoCHgY3J1h5ZSMoPqKMMdyP/PFgh8xQ6MEcJbt1+3MElw0IPay/YGOMPL8uO
6nbXa2KepRxuyA4aD/FMVP+FD6RECabLTDMJoPK7P4IaCcRQ3jIHM+UgqKILmOZ2koa3UzNwbVkQ
pO6BPupeWxVYShSfLEx5axexVEkNqZ+fRPgIOBjzbsqCIKp2jW+q9nJ88NAmXu/nKY+2XdrC4vNf
Ftk10Lhf9DBBzzGMbsFFfbSftDlGWyywbfMOtid6oDFnGQ3ChB5a+JcEY2iRcOeQFXHExTc+dM+r
w9ZNFidzJnLthuZjcTBAIid43krXfUpAwDeVsZ7mnnugqtjYzXC0DnV+GpTNS+nXd8bg4EHiLd+C
6ZdWqUcyh14Scs0HZjUBTarbpMRLd6zmI1vBiq4rnGy5VcSAno6IMXyzJf+TZiRiDJmwDolIsl2n
OJ6Wl8QawNGqnULfTZ/p46i2uql57VmS1WSlrJnHWM1J0hn5IaQ/yMMfuoHu1+5JiOF1nGZna/P5
5DjwH7XHUgRcYoDaToPYzdOc0J5Dvp1oMAjo+JU39XkpTEpAj+hIX1F91aAedtnXJS2/2QlLBOjc
uJ1Wk7UOypbtQ84wEOmkcu80ELmmwrumkblAqXM+lYrxUUzjvWztFbwmvXcCOFjtCg+uVOSpJqZ4
d3kqGc7uR7aWePGcDQbG6UYyJd2ZONVqykWPk+zGc+ObR5GylSHrcbT+8ils4eageql8In5/o65r
+aWUqDHcFheg1uf1ZhwzeUIhduXeXpOHEg8u3RLTnnZ4j+LhWXyZXaFZDJ01fst6HI9TTtlv34UN
IOtCyd2qnVxhYtp5J/UAQKTLixo4ohqOudcDFD5qSVXyps1V0lzeEU35pPZNCQedwf1wxaEKGblq
4TPQId/iMe/i4kc9vOklVK9nVfaeejQFooFL6bwVYXqMUuYD3jiTVdC2dz7Y64E2/90gg9Iqm0+J
/DUGw7dGgqsHGZ9ZYVOypbDqtrOPAFPktw6/Rw3jaasQivGGgPQt89d31d1VcXgK0mkzQtQRlceQ
Jz7K9WaPibIH6JjXwF8+OE14NYzoWFr5d23KURqscKUaTaMh2LSK9BFHwXPYU4FFggosYDlX0y8f
UwDN6ZjW5DIF6RcYhwz35o0eczZAPVv0hMdw9NOTNobSTK9JbkTMPqCJAwr8yz1ItEGc/4LyRGUU
DdHGkfkvbSyEmy3wUi0IgBVvQ+b8yrriRRkYqW3TrDNEGnX7M6i7O0iUPzVcB9vvuHTN20ocC91u
3+DtonwbmHIqztDYw7bsQHYT9fC1ff2MRPOsAWDLB7FjQLNxwvARL8CHCLrfHlEGS20M572PnlT7
NM+U99g4wk9VcrPRVw5WVIelovgNTnnn5aG9XSvjlx4O256SE8/EamD1AkICkdXlc7c6mPBVS5wI
zQEMItJXTfA5REXDYYT8ttU3KcDouHVHb1vi3a2AeII6YM+qq8/NDa8HALLsmxtjwpviKqFeOOna
T/dutXGfltF+DcA0Cy/Fbx+yfV6TjNdBzBYYNEHRTY+zkx/7zHuzbJZk2KbfE0WpTax2H3Y2ECl1
iGiDz2TvxJd0bN56K5A74J1t6PX3cM0gwisrMdWlzcoSCb2fQzTHVzXzJTwC6wCD4acar5OcRGhv
+ZvI2iunMQ2jDoP903Wqaje4Pwt3RlGo7CRUZ6Omoyk7YNXhxyBmH1kiLVvBj30ln1VUEAdqSDYG
D8tg3iX1ClVA0J85rrzg1skyWvnf1AORlVDTbHQ1qorWBDgCNhVumn6VD1lLQ1GqN5qoCqAfHoyT
15bVPpoDXEKs7pP278pXtus0OMCbD+gAbbz7gFv3HtRwnMQTnuXIOFQLwmkbyGrb4HNt2d6zmo6T
cfmzMtpvytFK9YwAHy9oWk6ykI/KU6RO3dvK0IMhMjXj7ICehk/Yln5BRYgOk5Wc5Y515bFczWft
fVio0w+N22wa5l7maIg75UaHk0h5jAQ03e7KEPObnrJYMytH0q00ou1LzZwf4WkKDTAVO3UJlzVv
OOXxc6DIPDW5fgAokGBotURRvRamRtU1hVI1nvrJXZW7nurB9OyJGcVFUL0UTvlDqPmpuspBs96V
TXDxG+C61ftRThKZDBRds/xYlFuc7/y00/mT+ngIh8wPCfAmbTFggMd9yKdBwEEFZiN96kM+U0d+
RsLHhg6Mp36MATQbAWELUlVW6jLriliN03V/PWP/DogM6qF+e8EdDrY4JbPuAHvsFVAe59dFLRRq
B0dzlJPntiGIEZJEQzTtYijdJpNtYezdkn6YruEdXfJXt2PhNVqPghufGq7EqkrtQI3v8bp88MjL
0izPdYBx3crgs95JRlg+2B2ZlPLg+1lDJcIt+tXDsLBcy4sTxXi2sUQNd3k1fFVrjd77CXy/FxCP
9vBEneWgrNgGFTxmx+lHhA8GJuwpGSV4G6ZV86WvnxbhPmsHKVX0emJ9L6rwigJP2Q8KQq3i+K2/
N7vka2OIn80n55A7tbtrGz5QVVXozcYIUIMuywFKZBCpUlUBCvZ9h1nCxhnHc1ZNZ2RSD1D0X7sJ
j3fU9c/V9DkpQZKRRDxL2xYAiRlLV/6u61ty8gyCwzZp55JoKaff0zjLYhjguigb7Vj8ZkH+2zP4
T064P/4/syx2HfEHStUOU+S/WBZ33bcfydD9Aqj8s2+x/st/+xZ74b/wAw4YojlYDXvKnPg/tsXi
Xy4LJCxKX6jESmWL/2/fYsf+F37etMxe4JHT4wh+9G/fYsf6ly1UgA6cU+VojA/y/4Nv8V9tiwMo
MGYIy9BysQ39m7NtKBa8OBqjOZntdF87eKjjHesnDXFvQc19FKAT/8NF+i9mxP/tiDZhpwI+moDb
8BfWbFE5hNXMVODTvsOQYLMGzYvtIdqg3J+iZPgfvMu/ctzUG+RApN+SzOk4gbL2/UP0QIxjKnBJ
3pys4oAHIUx5f3lt1vybJ9fXf35n/+VQ0IBtIsA5oMnR/nwoPIEtSqW1OalxQl7kH4qUmoq9Gkj+
85H+6kfMm+JIbuCoALXwb59a76FrTlz2NiK6wn0YsB50CYO2fE7/1/WzuOf/5H2sjuVZWKr7oYu5
ts52+OMFbPBpqRPelchb9HbCfA0kOZWBd4X5D+9RmuSIBGer7VHpLvIA8HEvYrze7f8VY/pXBq0+
E9vG5T0UlucEf7m+Puwvow+nBhGfcTBJ7vMGpYWeXy1jeYWV/7lz/F8R7iH/fLH1O/wjz1sfV3ge
M2Ub4q6rPvc/XAHDcmvhWzW3kJEDHvRn2/8/9s6jOXJja9N/ZWL2uAMkgARy8W3KO7pik202iGoH
7z1+/TxZ0jdXat2QYmY9C1WQbJGFApCJc97zmgEq83itu+nK+BnOQ3hJiuWd8CP6SSO+NU7DKAGf
vdhpgBl9+SGR6Yf/l8NybGzP70Eh6peFJJuyFxmi4UPntGA+mXvAcV8ny49MefzuO8Uaijp+kNA1
aYy7K7OXOc1Jm+6HV9/FGZpCeJTh7e8P7D9eJri+bE88/Nle/ny6lj7BnA2C+AE6QYNXtUBm2g+b
eabuGx1WBFNUT3SfSQv+p3hx61eW8f1S/eG99b//4VL55GQMBvT6A6X7E247FBiA4KtwQirUTO+T
yQPaTKbDKOXXOH4rmuCfol3/0yaAo/z/+fS/XJUxzSNkfhzBEtESIGp+l1NyuztkJ2wJf3+qhXmP
ofvzzUmgu+9zX2IJJMSd4/uHT0zciOvnqOMPpVnt4FicJeOa0dSjbBPwxcElB23rkDFGxIx0NUeY
fWf+eHUb+9Apks7JEzz7/M6czWcVcO/YhjpNo9pVrflehTFyouERo/GrY/fXMsH3ufyo6yYVJzdp
QdFth+l9yXYKgWcV7nuZ51h48Hf0/99LbdNIrTuW+3K2X+cZsWwJRND6F9hL51pyg6b4lq1cJDkr
u38slqZeAYhyr7hAPAMEORbUNIxXx5HHQTAKtaIDhgs59DuQVFMVD3d433AYHNXzbWyn57jGMCi0
T0E5HUt84ZHEwO9Mi+fOI5XFxAZpnee9rVG9Y16Hhzmwd22yvHe1eXDa72mf3DLPPKc2BtKD2tGf
Qzcch61QyU/dA+r2WN9PQnEL45RjUxa+2G77zddbsT4zZoqIPBLtrhoBiSbxzfAwpTM1ezqK98Lz
HvAbClYjn8ua5AHSyYes6yFWohvjfN43j05OZ2x06OObylhPc36zeE+n4QQJdrxRMdMd5/lqxRTX
Zn8bDT6cv/SQsTpQvi5iCMB9MHaKpDaL2W/ucVnKCVvdvIQIxgamT3/gUtSn6VaUxgcXt3HI2/lP
7B8JYYay4IUPAsoWHLgcn8rIPAdD9Y04gZUz8VGNka0H46n3IR4eE/Vj8iukHv74TmrKuy8WXAQU
+2KlTnVkPTHjH1cB8Z941C4vk43MiIew8oerQimc53AC04HfV63avqTa3hQ355tyOQVFUDPn/l4P
09kxs5t+i2KhFIaESh/c7/T7xXP9pYWnoYzshmbs7OozRfHzOFV47KTmO6aNG407pSUGOUl+Gzzo
H/b0Xtewx8C+/DJ8sUuBdW1jXRMsYOFIcE+FbsektH9J85I/brcQbnD1YYIQ5PSAl6HA04xMr7Mj
M/I/KS8WjmhdRN2urmJj3daJVhJDfZzrJxkOP3wdfyVsLlYj1byv08fyR25trWfXw/uoK+SJdXW5
H70H9XY1WcNVP3eTukVGcNNqKLwUbiMs0XF2LqoDaZ2Y02HGbK/QSL7rW5k4R5ayKR9hoxI6GOSH
xOLaxDzt93ib4g02vNtNUu3apmyPaTK/WXHRXGBy4uGQRT0vyAuZ/AZNtavNYOL+sAUEruTpfjvC
BvqZ6IW76G4EwcwnW4QvXlcQL+DpLCG9lWi3y1FCnsxYK+WB7ZZxxfh+jwHChxB9ToCnrIGgIiwD
QHYV3bqBOsJJSxYnqcrz/Nou1IT3bWvQj/pIjysnbqEqdNbTlEnIUfM7CstyAz3F/MboYsDmxFxo
VxnjXtd9iqt8WdWQkNn6uibE0yN985r0ZtTOoY67Ly6spJk1MHC7WCH0FQN2sQnHV/Y8stRICTz5
qALB6+39/X9Q/R4fZhaZN7zTuqXwdzgsnMY45eQYo1oIUST12aYx7EcsvI21P2M7AiIEH89bcK13
UCY309lsYmODbv/BRHlHtqDR70fz4KphOzUeAC9hqbuR0BACCsJ45zYT8oq+3MyTeIftxuqSZcUf
qley62fwVlb6b7Q7C5+dqrPUFkhtU9ZBtgkeFjd0L5ASGFgBrm9B1/zSGU/4lEMGicaTbddHr2MX
bSv9mCxR1BFmH++kaXxgbSHBkdrujbZVdO0DFBqcQaMiX4eV8wrUB6d1qtQ2q5I3vKYQURZOvlUZ
Jy6zzG1isK4yXNJR2c/vd2bd/Ya8Fy+yT37qx4GZZz+RjxwMk1PDFtd1uBPOnfm9DszXJCrg/lsv
Y6DOMzMXEPISl32f8Ir7JZo7DEny/ZTjVadvfiKqsfw92RrkMmJuqCIpbhYhcHjxgeK0ALMzmVJr
l9s6moZyi2PKjx5whwxOifpEzccRYqyl7GIXgwmtMhyhQUkCBiZh81b3nJGwjXc+tIlOGQQJ19ZX
2bfuJlhSCE4q7QABGV3IBOEMPE6iXUJjjxcmY5WJ+aQrDKgLqEbjasF6Y5IRivXw5I0cPNRwdpig
2www9LFlX8pNVVYbMS/oj3BnQEU1b2rL76ADq2NcFORqQfpgAh+tWciCSVj5UFSScdNA2e7PP2q/
w/uYfWvmmQmG9UOaoG95zUkaUlw9Mjta9/5U7WyXNxvYzOvEBpmLhy2SJCbX+tqVGWtoWJCAOu8I
OJ+midulyxt825S4YcoM+96MDRjGNbR9RmpRxmX3POvGLz4Kh1l8gbuS44BU3msi/OO/qcSlSVLI
nWYDK9kU9lqVQXgp3Shkbkp/EY02LD/8B3tdywZ9lKz7H5OJhISYjBIlDxl35bXo5HsxsQSioH9d
ChgZei935eNiuvHaxWF1HY72J6/AL+O+Bbk9QvzEyrdRBavBE0yLqm9V674DP//IJpat7ZtvRIyZ
m6VISEhY8IQkkBMQjowODmbJNlgHXWraA0B+AiUrrrnthPjHgGZ3fY9tqnA3XVjgt1XFWNQTVCoT
5L0Oz8XNMsvyoEd4nrBY4RQGPWsZJdXkXvoijlbFq+j84bWoGbYIEHix+N/mfHyxPH/8moT+Okrl
KWT684VACNPbtZ0xEgDpXIbBrg403/EmGeNPfjuY51wl48XwCY2Ns2Bvl8lZ1MO+xifhIawnHPzx
Vl13InQ2ZLPNa62BhyIA0ISmel8QxhZb7wo6kARXXIspe4t5lGI5AeMB/tJcNzwEzWxv1ku95YaO
sfXXAfO5X8KrMcyNjOt5M4t5S3bGsYnsB3SAr8Uo8fb5cu/JHW57+HXbrve0p51FcMWEaYV9KUgM
A0YXz3A/io1Vlk+pROHgGv6hwtSekS4JxlmUb+PZf7fiuTziELep025Zh3n/bFoM2FyPoBzRhmdC
FM+109e7XkK+kN08bKEp4C9Td9+NUT6Sx006seh2MXYx+6nKzy68LBZFelXY+rv5uw+/G/4C6xMp
ONWr2WIZCWcDopTc5gGaVVzNfrret27i8WH2o7WDw0poRPnU2BYuVk6xjo2GlLxkY/rUW8PkfHIM
BmNzyE5OSgqFVkhjUtsdS1+y/mflHIY8hRZaRnvP5g0VfkeISF1t5MMjYBA9+jLyf9aJx305b11F
HN0yK2QMc1xB8Os3YZOaeGyVgIIStQgWXu4hgq0yenN9ieBj4m/a80Sadv3cDntfNU8M0FNmO9W8
KTpnY3Wpt2292aWOHT63MSttWcYB87GGMsrPNoUfI3EkwtXzK3PjeVFz0CYxepxWt2NFyBA2F2OP
M6+BaxEeqLDyomDeyMpE0sCICn2o2lpG8JVhC7eTJsI4+t1l1+07F7NHV0JVaDBnVUO2vz/pCruk
yUQWjusmGpEpdI5kIBONBE7Adqb2QVFcRe2I/YL6PfZD+9ArKME8FfYwKjBbFNGDgn8DPeEtC+p8
Nw/t16w2gt0cQpMl1QR3rE7pjCE8xZGci2GH0StFUReHewclrd/JD76Xxju6N7kL4uFBzu2bwgdt
PRP+sCJkG+8DPOtMQW2w9P7Bn0IKxIIy3eptbNK4CaD6UbxbYiC7U+GuiZOHr6x3tHL4/MyU6QZl
shvrXIUqu+kH5m/oEhqHsFynMfVPAuK7Yq1D93I+ouaEIgudSOqiIPWWgWG6cS6Nmue7oM6SJp0Z
lvRYWLEJxpFCqUTZmkY2uc+z9sP8mHWILgK6mWToql0DaWhSkkmbh7+BNXGkNhdoNNCHyWl9PyeL
7X8oi/KZPelj6YeP91K3S2gz8SqaVi0ZSQIjaXITuquFZZL40c18buh+N1XtdaWM8ue9yHC1EEy5
ZWEO+9hsilVsfHbZO9gEg9WEbcB2sVH/8h+ZIFgqN4x/GqaaA2xW3JWCJyPDoUMV/KgaIcvkdb8T
lHZNQaGhYxEsZggHaPF+01wif+vQmO6qmHwYh+n+4PT8faoLJp5sG0Q3BEjLAw8tHglA0DW4jIlu
tnqNtfT6LEQ+I5A+9t6CNvmKoRA+Go2BNjG9CYfzPy4tHSd9Gj55yanminU6NSSjIyF7kJNbZs/e
MD0iCX/NffmI19bPSuePJt128OvHMtBLzF3eXZ7T6yqu4VRWLZ4D9SvGvvl2xKGCdPX6YNRZtrN8
PPCIhzjbA5R0z8l3IRlB2yCGkODAt6e/9EiNQWF2R0NDn9bU1mcWW2bc7O4lVVe8wKLFy4vmC5IT
ho0tEWsLD1TdlspOfREdTu8x1xTuzv0ODfs2XTVqOSd5tvGrAGs56NH3w+597NFLKyRWhm4BBedB
2OYTDiflhoRTGIJaUCGk9xpnSocEwHHNh6udq3GVR9YhtMerPc7nuKE47j1OPJU9DRqOmkwaib9F
jTVc05q6J8/CU5iXD7Ik48DFCxcVz/v9GvR6UIvbNLES+hj0vlqUurfQ/bEZzR8deCl93pcYhMVw
9wJlrTwbisy9S7YziC2e8Wi6lFrSBKxeWIeEFnBz6YMQbblRurUtZP6giynOE0Ro3axWyXLu3Tcv
QWBklPOpEOIia9ZE684vEJwvnjefs7R7EsAQs7WcmMnh/Vbwf+g/rfEPNxyw6npzCCeo+hm/du6R
wo6eFZCeLeSh7P0vlU6Fq6zpYmEBxTwzvtm6RR9DSrLg4x1+ux+8pZ85lcP9KnKAioSHFL5lPztZ
bMaS3zTSHJxX9UeQZ93vogtuueHTWD4G6GVW1oSOznqZrFgCwUwPiHj6teE+GQPMYrKm9IbRMyXL
SD402W28CVJ7bDfcpJweo6bR8bP2QqFBEUyv1/tUVvXrHU2uQ3a6xv1i+BLwTNBeps581s9l2LWk
tRQ/moE1rZv6oaRk7y2mFdgiXByYJh3OvesuwOSuDv0tJYbadnTC3MGal2HHjJ/3lol5i161i0bH
mCh+xz3NXd/ved+uEQTeF9rOn06kJHxJJxoQvdFiLRUP35t6wDWn3+mrGi39QZbubcqiW2J9Q51B
jINMIXoXbDPG0ww1lBCgebPEfGwNQQwtqyecpqvrfUj76Bv2zUsBqtJIEfJUP5IXayAn45wMwcu0
TJ/0x5SGxpTZFKtOPro+YKaHGf4duOxbQTeJ12aRvAlWRy0BKkb0b1vMNqPNfTZgd0x2gw4CTBDY
cGys5b02kJ9W2bUmimEZiQ6LWP746NPck3qO+thY3/mQFlwx9MCnxAT0GopPs0wWOD/0HRrwcUNo
Uw6ohhw56qg1jox69hZFoqdv7fsL5j6AU6tYc65qM4ZpPUfkc8vHSc+g25oBEwOLrRynZ09m8/YO
LEQfMhcfBLL5iO4eufHCmAa8UzlRZdzgFhxOQYaArgT63rKozMDZU1CPHKueO+JhKyxOm/5xyMRu
ADuRru6tuSsFDm6wJfeQgujW7/AZuRTKTjH1Cx5GeCxzy66uODmJ4GPyEadm/Ap4uK0bYl76ADqC
ReGXW/mnbrAe7uuhI56kkQ2dPWb6WyjRG4zZv7sLuTtpPfPOabcLJ1IT/Y8EUR/8buEWvy8/Bv12
gB/BvdUOILrgt3WywBiHkp5tnlC34lAU6Pae5/1Qhz9lyMbtZsu2H2mLoGMdm7G/ZiOOdpXAqRfw
fzVbToheZCJxRTeSoLD3TivUUFk2sTMUFaqqLvc3vn4+MnBZ3THS3OCpGwO6FS4mr3SrScRuIEOq
twLZ/lBhAdxFXBA345asF8FGCnKXMyaP4upAe2ogpR1LkMFoX8MyhF+BYVo9x6+trLEQOo42gpYm
zQyMbyGH2uVLhEEZHo9oqYP2UST87ZrtdUjeuhD51dCyxWQugRvNYD3ee89ikWjG/GiTtZyizsvf
mm6+jAmUpznojXXW5YTIud7Ns3IqhsfQdh6dKf95R2kMgw/dEIVSV9j7SvzCMesw127Eow1pwW8P
O0pFYgprbluX1li5OIAlCeUpkjMvgk6gNCSXBw43TeL/8FNa3gY+F5aTeIxqQKyq4G42NucuVZCw
SO0aETY9l0nu7fRWcrdHqxQzpMgqPjqT/NlPuGz6RD+VoAiIKeEiP+czj5BkAVFayk/t0j1VBq13
UKY0UZnLhsrjDR9lzKKQ7d97ZtzsgZz1sy2VlNGdJ3/UWAFDyaE40tCUcFmYRNkgpyufQBlWDKtJ
2mz7TROqHcZiCf8LtCSnz2/ajsWfd9h/9w/3tdwagh61Wp7u1dz9g1J6zZvKddibafJAZnOlL7rd
8UcdYz+EIn4JoSK3fvVVMWDcZ/WDNZufyQ0Bb2AIEIRYZcTIcuzIDoAcsA6Cx7SWDtX1WB/LIsTt
gbt+Sq91iuuwQUTIhjtk3xbzZ4RsFHde/Liol9GDx15FQXe2M/rQTgpCMx5anqVspQ2MryI/JXy0
kzMdTb+iKWjm74HtfTRIUNvRnu/dEBczR809LMn8U1Wjiq6gqmNEqulJs2Y85wXcpfob6YlyRxYo
NoxHRDKfl9D3MGSl1w26FrpgWB2L1MNNVibDBocyNN+xeJjMoX+dzfwtTwcIhC5xWpofaajd4k5X
UrKMrQd8t45NEuBIKoScVRrNO/6Py+SeygA/n3KxkUjbWYJhnnPGM27TT6LfmUP9OKTZuDKyodql
AsMkiXoZkmivs4azdpdZlA1JPz21OA9dBJTPaIDmSyQAoFIQDIcwGT80vS2PeYx8iHKb9ugGj4WA
WP/NRcDl5tC42sr40pVKY6RhclgqojgrM/0IkQ5VNqymi4VbCqyw4pkEztDCx9y8yrrvdneRed7K
7pTqF6znauhkCD+ETt3QL4HFS/8ZrwjrxL0gf39xS+/UJTPlv6kMgA7EDLthrl6ympiP+wux35Jk
GZRKYVge27Diz2fFE+Zj4XYeDNJIkWpGFob3TQReLLVrg1WHHQghu10Ai3AjS1TLbZZ9a01DnPrc
/FxUDBTgr1vbHMuSVTla+en+EqfBZ9XMaivs2j1NfvTHl/vPErTN26hOv8ZEkMxZOR85m86JCE3n
dP/ql2/tqLf3oUvib4l9juP001YqnCuNIjFP/36pxjADUKyS7VAHQDj1FLfQg9CrB6QkG0N/wE8L
1+2oHut85bEL2PElDe1XBHs4kqt+N9nTtDWj+HK3q7i/9Npzomn1ugLw3/77H5KAN8pSEA3LsK3T
/QW4X/z2Va/9cqAf8S/eqLFJUzis1rh+VobJcK8yr21qmdcSX55dWgANRoE8RvDBL6mI32zZ1Ben
w1p0NOL8YBA7deIqXcsuXOdEC76asrnwz9OjtMhRsNMsOaoMDxE/LuI1QbA4+ReN/eJahniJI7Pa
ygTXH6XgNnaW2+4cKgKtf1BI6hFscUPpbwHaa1SQ4fr+3TS61haE3yAFA9P/vudwwnGuroudV1cM
nT2gcXCK+8+IpKX86OWzYzxNhNC9IEcCFIMlBrHRMcvsKd5MtIbacCoaQPcXJ3V4EGEL0vaGBP7W
X7pF9N2aQqiM2uWj0KYf968GfRX+8DNTtrshdD6hrY7QTAb9ZhTeZ8Mk7GZSaX3GSiI85/iawBI7
Dfrl/tU0RK8AZ8uqrXiCe605nUKZ/UwYtG9Txoan+4/uL2aqfv+2anCUJMk6QxeRk+zEnEGASZ7c
CLsB6yUduMtF2aH8yJzH+UV1wcC0iRd/nr/xOHJW0luCV0w1y7F5deH+BU05HwgE2Aq9ij29OrtZ
mXto/5c6b0NuP1j+RtHtQNwR9Vr8RISC+t81t9306PVNqg0f8Xlu8E6I2Wo2Ua3r02Y7dxY+YXqJ
I3DATLariIWLTRylYvwAk/40pJI0EZIYulOmN5oyKPdx2qu9jVuvhdVhEOH9ihbHpKfcZ5N4jPxk
yyhRHIJuV3mpv4N8jYekhaWRHBQGGPwpaboIM3L/qU+6CINDa1nHy0Qu6mLAR5TFtxor4NO8d3qT
Q3Ca/kR+Zs++hssNJSFfmr5DYo0fJlugiGldBDFK0cV0Tvev7i9EVv/+bexWYpcrnydnfyRXBAFb
UQ+nSDq8yRj9/tX9Z274RizDcgQ9Jv0zmIDHo3hB+IvGeCVQD25hszuYObdfUJKc3djjET0Pz1UU
f8qiuoXt22yiqpkPVti9idTjyk+raJ5N1LF2BvAwhpcg9k8CA7M1KbbVpVIuIJ0Mjw4tD9EcyAIr
82vgO/vEO7eJeYjK6Yuqq/fF7T6mExWjRYL5SF1K5yuS0ywo4cPZfnMTNPF93CTsJNGTWYBh4EwA
7uF8MUUDTjC032uK8q7J+j3M4Gr708ZBOLbwQRtH3z1Gs5Bby4NGhkjGl161KVNEfMprPyVu/rWV
/lcaE2wH0b+5ffiVkNHb7DTw+ttrEbps64vLPGTahUZ01B/AFOOemF6fJTFFmP1qIVMyU9wiYqcw
Eohq8ZIEZFlXQ7iL2ZCxvWJvw9Tesr3HLGK3a+SXOLM/Nwt/pCHN2p94zI09npURUKPl5h9DcsqY
afgfhAq/Iub5igIA3OslTiX8zpAKznVpvxesspFDXhb7tNSCYZxg3ivzZucu2kli7sSFjLdP7EIP
qRlh7GQxnoJQuxd9/yzqClX+1M+HJetWeWM4WxLxUM7HPOAW9APM4oZV84JF5bilmm0uiwQBZxT1
E3nA9BvK4xg9IZUYGvMxIt0IZMmHwWuwMWWm7Ezw4JnXBaoThFce8qB5scwB3Szt0x3RS1T4U0NB
uOrQUJkgLH5O1rcICG3Q3izu+N4oQjtdU9PFgSG6gAbSXrs0OsKgb3ESTPVar3lGlrS1ZXqLlflq
UyyCHdIzEyu3jslc9QdwATj3VI1QCXpgoSzObqL2jdXBqdXp7/k2jqaY/Ylto0y6AmhNiqmgbTm/
8IvaZQmdvgW+0uaDxUyvUllmtLVwW5+YkXhV/pVKj4iTOuNxloNPaKhJMVDrobKrKMFYjKobgALD
2lx3BvdTGQIzOlrSNx5DHc9KyaNh4fZxSiRTZpfmsg/ot2F5j8P8U9rcBH1CTWh6h7h0oXyD9pSJ
tHZt/Rn7gNtEgNvaGDV0kO1wHJ8p+ZNN3hsXyO/bvz8pliZ0/eWkwCG1PMfV/MdfeXkhXkw+kMih
ya33HjpRk9Ky6kOKiSa1vPMyHkJF9PWE7vnv31v8h/e2TCl4UwsCFMlSfyZ8tc7g5kD92aHSE+88
oP/ijazo3QVmMIT7WIr5KmGLzJP17nviqHBd110YY9FroAiiaeB6U0cwUu4wsVHHyQHy+fujlH8h
hWH+aXqu8n1T2TZDwz8fZdFgUk/0K7eNz1FGHQ2i37bjim2YZhIpDQQXi5wDiYIORftNU8bqMf2p
yRxxzFXMsYuFkeHvSjpiuAY3W/dyfgb70yuLGwrGG85NP7kndo6gKAuTCMe/mOL2+U5BDE3dt2s4
sKudx/pTMuMJPIU0hXeeBm0CsudSbrwM0+uBRl6kWbVPeOCGy3TGBp83syPiTgZGcVOTPUyJgw0U
WvLcHa4kFP3Apubps5LZVTds4Dw32YzXrGm11OKj0CBjLOujW1Df4gm4MHps7Pk1m6LD359ry/4L
OZaT7VoCOYOH/eNfCKvVFJeGD/SBCD9F2WQ6WziqdL+ab9LoncxpNSsqr45gNMMKvzMUAwhPH63B
2ZHzWfI4AFH2PRKljKxqMU+Lx0M7GPtMP7nnETxnyTMPsWEIftKo4eoEDIArq7wsrcp3g7n8zBdj
YHPDIlvWM3YF+ppEIBZ2GK3z6Ba2BkQ4C7wa6c1NDxSLGJAsGdn7CQQhIpmYcDun6hIAonYiDpUH
+gbMUCKEWkseodukex4jBlMpQWCosrNP3kJHzEz7lgu8G1A5rauZnacJPAxNPKpC/e9Rxst93tob
P7JkrHZgDobVobgtum8oePSUIc8FlQIKF/wSIrO49YJxZG6bewIUGHnhdlmEA8FttqdHIzGWdoX5
RqEHXgXi4wDNpaK5GIBccBj41K7qrnesvTLKR8dLj1Fl/CiFNijCoWhTBu5na6DcC5yFwUhKg2XC
K2vDdt0w7iXUedwbuSCdOamrHeOSBN+l6ljdhJ3MpxHa1DrN3HeXf2RCcArL8aszRoRcFLvA6R8I
nj1WmiRA/hG3gJIHjDW/hDr5Uh9qfQzL6IcxTlfsDYenWWa4DGnPuqGf3u3AhayBqCYdu+aE4uft
H27X//BEsXA4skyUAK4izffPW0PYwzFxjDY92Poj66eBx8+o4dR3ozsXXkLTipwLRk6MIZ4e3umB
WamZdE4ESFd32T/wd//K+FY2TjrCZR3hVizEL4dEZtooq9iKDxmRRlWePFM+HzX0nY0IVJv5GGjG
WTkO75p6hXD6Fpj1R9t3/+Hc/IfN3VbwrQUSCQdK5K/U8z7u8ccvyvjQ6WyiqWdVId5NiESE2dKt
YYp/a2jVhsX9JhvmLyGU81bjG1Lzx+BTrFsCSbGo8j+YffxBONG8BQkLsBCf/oGJq/5Ck1eOyZ4D
Q15Zlu38ysOlwHYYg4/RYUqTYIPVDuai8cYc2gRxj9DDbNr6JcNnx+WyYVF4jkQwnjzTabaCXwSg
vsxpPG772M+38Ce8tdBoVIz3q2878Qac1ca1GGJe2at3FLgQHswxp3ksSJ6pBtUex3R6y+ekxDYC
VqzI8fALUmejDFe9K3ohYV5F82qkWbO9Y+KhEfP0aZaDSO0NSJ/aDiPAWvaxcrv0kNUFOTl9HO1Y
FusOZuWbzAWZxOpRRvPyoIZlFc/MLQwbM3mnkqekYdnYOMkhG7Pw5lTGx6ZqM1x3BsBVZX6aM8i6
hn3QmOOdKlqAqfnK+BAxwCVJfRWJ6HmQbMhLUbzi582uaecz2TjGUZnuM263P93S7PfSPgRJ1hwI
EwDQLqeE6OYmWsulvtSqqq7ZjEmiTNmt8rmbDk0c/+jGuPyt+vj/2icuj6KG+V//LSz6q/Yp/sa2
fiv+JHv67Zd+lz354l+OJZRnOUq6vjBtSuXfdU/K/Jdjsk5cclTonh2JguC/dU/+vyxfkaohlS1N
sBiO4t+6J6lc0/a06oX9yXP/b3RPln6TP1atEPTpJxwbJbuPWNq8u/v/gThfY57TgY5aZyOwXrum
Lh+CZQBqtV1MQtTXyZqaE5bEETVRZ25LoW3h6zk6q4VRhP6ut0r/lGfqZSYI5IVIx091uYzn+3cu
nllwBaJ8R/bAN4dcC7ybX0rDcC4R6NV6sSpCHGn9T2KU25557zlMpUuuLZ2Aoanps5tbB7su6us0
DZ+rLJU4qZFSi4fmk6A9eAsS5kjGZLYn4fnQ3Mf8iXP9DAVsuhaehLYpA2YoymygFfZ5QEzedHCh
pD85glFiYO5BXsIXy71rMwqUjYSjMq0YKd26+pCzZnd2NJg8/qziFbuEiAmLj6uettCCtsNgy7Od
l4WdFUW5fB4CYbzmiUtp2povE0jIOXYNDrr+JstwfPVyZ9wvpBRsEpKQdTL5l9A0IQX1bEJe4g4r
J5cN5Su2tSIy8D4h6X5OzOE1D6sDBAZ18XtMZ7MozUmrxGeCy8cgi5SCR38mVNYKWlw7rCS6gLc8
aeuBhvSwo9UZwyPRGbuK+Jofs9VjHza26tVfsFoVWJ4PaNpXbZqYT6UI5Obu0xQPEOLDuB0uspOv
EvukvSBihwrdKp6KEqUVTseXqZvZgWIy6VvGxdo0pHeB30v+90cMUwcjbJ6ZrOPSaiCjSLDnEwQA
rPl0TCFC+UyYZXCO3PDFH830IfeIBAlwg8Lhcj9L0T3C0562hg3FwBhd9wUu7Z5k7uQh6owv2bwk
265T9TmYfQZ79XuYd+XZGrDQABW9jrUa166H5dA8pP55wmQG1h4N0OCH7cEXFsG5Il2TvmA9t2oa
1zC1IIsRh72abe7tavyH3vnXskLQAqK/Y0tgsOC6VBZ/rnT8tofJ3CzNeZSUjfiNS57MwwVn9JJ6
K35ozT46unb82pHme8RS9bNDJOomwmqOkQPcjT9sWM+/9af/o+jzZ2Leu/a//qewhH7HPzSuHJFj
WrprRfsoFTvBn4/IAKupjL4MzyqMxmOW5mQmMZNZZ9VILZg7RxOsgjXZpmu/l19yyzRegso9N+SX
1MpuPmJsJtdBbW27LPefyXcBG8yD8MvojBdJj46eefzscd0w40vCD+ob+Nm8cTD1Og+EEKwtJH4r
UqTlnkiVYJu07qpnGLoeOn6jLKMHhuWbusS3qOv5xVBWwybUAXO4LY5457n9yvHoDDu3X568mazg
Pj9U8+wd6wEeYlE9WZkjcVqG/GBaHeYZTTg9Ouaxs4P8q0HhtDEDw9tLMrwbZ0k+hH13ma3IO3sB
oWG+OYAep5Z9dCz5kBpW+EAhmxJbCwuXuN7uIW+gqM4GbibhfPUbksfQKqcicS4lFi5SGM7z0gT7
KLAishBHEobVsOmSSnww1/jKIVlAq320wvE6VSI50M6QNpaQpeVE09EyPLwyx595YHd7QNY3q5Es
7hg3QrK6hk2rokcCQlnGnlmeGUpdMOeBqJd/zvMu3MZjQV5WproNM+GbouEm8HOR+7TvP3qEQ21Q
fqPnG+tNlavsiGdiuPIqRgRRF5Hk1C5ELOZnMtxAm0JIhk1qDy8FyYuUmEcOqTzgpNRsmQAzIG5J
C63H6TKRY77FCRQmTl/3h8SzVsIavmMMSB5cArWCVIK1ZYXOVuT/m7Iz221bS7vtExHg4uJicytR
fWO5TeIbIokT9n3Pp/8HVRentlPYwUEBRpLKjmWJXPyaOce0p7Wu2USWxMWJ2nHv2E2DA8bxml4B
B11WsSwmvlFy6juCVcCQBJa1M1nxem07a2ulgSAt2ROiWuMeqZW2n3VkPY0/fSEJAUvLFJOVaGJQ
pDcrkL26GZsKg7Q/diOpi1i/ZTNPH2GaJwb/L/xMD7PtP5sMvzexiZARHiWZgHg0UmCX1zuObyEg
2K6jU5S3jBJdk4jte3yZ8dZXEyoc7g4Arb69tWtYH6wY1kbhtsRz6/vCke5Z+TZ7/zjZxgPKCyfN
bKg1Ln4wFT3UwtVWrfNasXE4pO4UU/v635ULQiNwA9h8ItzR7logpp61jh46JWj1Yi4ggcxNnkDD
hhZKyNwt3J079iUOippE3c7pQXBUm6KEjtGK8ckBGmVrPAH8BqzjxGg+N8f8oJlspsdSPctRmA+4
I0sxy0MjsW9VRklCEfrVJPJfqP/fYDxkK03mO+ar0aaKi+I84YuFUQ53ZLylJvqVKcmvJUJAzzd0
d+Pn0Rs8BSxlFlHXPIoTL45Butkh84hmwvlU4rUpFtdG2GTdSuujfLd4eiZgcevWgaqV5dBPwTl7
1VirZ2IW6j1yHqxF6SM1SbPJhU69H1VsP6fR3ThN8Rr00w+z7Oq9KYNbzNB11aLF2S3anJGV2q4i
cIuxOymGy8lTzfV7qINrJvl7mUXXb33uvjbgqlainHFX5KBLh+V9KGp10lFBAukiEyWdSVbzX+zu
K/MQck/FrdU1lxJoRG3QBS3SFvQw0Ew25FXtUa9E5yLEfRWmBAuDdPsJ8NS8yp/ZbBTUDJnXAS8w
lfg9RBnXIgIN1YQfEYKQjbvcjLnv30Kr3pPyHJH8tXAdo3B9P+PKBCpaDRSY8bE8l2PfnqaWZnZE
z58JoCXmUL8XwxDvtSXVEEtCrbfvZVZUXu2YqN2WVEACHXbJxBDVnUBrxcuda5gT+wtr3pQDJjN/
yFmLPylUBGTcNmBTRnVth9yGBcZfzmQEvyssrrZdH8uGgqpmmL3vkSXB6i4fCS5aB+Zcn8sJXlQF
Ah/peGAhNmx/QftqrlnXEfzYaXsfCLRfC+eGGs+9Oc6EBDAYANgN4Gp62Z2nzqt4bZCdlmawYgVB
cjQUQZk8WZN2MsupOaUBJWwRhYfWLae1jTxs4fGhsrTcFz+V1j5H7YDE0T4zYUD8YkAR12IvD3Lj
AvuYJdIcsngJNTZgTnzIHOx1eTKo7dTZv4eB+y8EueyZTqSf+lz+AsMU78lxAW8loGlZbmBv1cDf
oCrxoV6o/JgGBFrKLvhI3CR/rBIG4gQBftN9Mz7WsnskQYb5B4fJtU6VcYrgdqI/acWZ7uGQQrc+
tDoi1oYJGPxLxliIBIv8iv0kPjRsFmRGtGZq+JvBnEj8M3FcsdT6rs0dhFILZ0s328HNDtzLhOji
oKdWc162NUyQWx5GD3k4kvdMRoY36Th9qs4kABj56DrPJrxCorwOelhdwDiYkAaH710LJw9NeLPp
l7xRwLDoVZ2WkBfhbp1+iDFEJbCOeziGDVIRL3NCHhAmzA/8I/xsGjejqVXqYNc1jM6YwV8Oe+Ss
xcPjPWnz/rsh0Zo1kLFox6OGlTeP2OfUCPeKzJZ9pZZQyJwgkCwYV1xjhGz1nOUiGA/kFfiPTNSU
ru+k4/hfyMYhDaZH8d6O+oOuo7KbyU/dzMrB/cpSuMcPsAG6DTawwUtBpPfrVL+XLH02xXLARstR
2wUAWK1Z6WuXW+kguumrzObwbDh+jydGEOtjoCyMm8RDDMIjvsZcEoZPbev8Ir6wOCWGJl4ahB+d
S9WUUtJSt9QfIoYk7tjiWkrxwsuJ93kS/RoBHTIgUAeZhHyCo5XtyJl5bUqBqs9sl2Gz3+6GCv1z
v3zsEeKbKyLHt2ToSo+jSGfCggDcvbaVdlgMmaZMfkc6bpkwnHY61yrjTVZjYYhcM+FhMIufLNIR
5DvVjgn4RuMm4yb0eKEjEhPe3CnGi2bn2hOPLiTEAnGmftM5dvfmzPAjIzIE9QnJ7+QYfSPMsT4B
dnqcwyp/Kmvo+WzqzE2REVuTliTMK3d8inSj2QjGKVeZshJINAs3QFBvWRrKV9xCGxfAVOQW7Q2L
DBoli4jMcFGQ3L90uf5RxDF/XQtpwOpgOoUtcX99doo7FyIb/8LamFnXtSTQwG32F+FC7+5HjEc7
EmeY9liKeKJ7A1lH9vyE/CmKFLYmYDuHMpqJpZ4xGkdUgx7L24YpkjQXlfy4D2cfP4FjBPvebx/S
GslfObQEfAPhWBklTMxssto9E/Rfvm+5a/j3A38VWZQVhOYBOgAbBoIP3Kgrv92vygw3wa0fwnOi
qwe3rMpbWC360VGVW0ONP0I6JOJrCC+DG2wgd6HyLs2pZKVffTHo7hbWMsvcRpWkZRRi3eeW+Z1X
xstrYV0F1PRECyTZLu4nhKHpFG5nyWxuOfphGeIo6JYNjZFgJh8s2tDSC8fB57kli1ORy9mz87Ld
+WGxXOnz3tWyHz5B91cEjR1A42vtHCY9qTYyoTRnh/IktShGB5GeAs39OXaGfiT29hfqyx+0uCZb
08reA+0RODScTVyyCh3rmHwlnBZbFx7Y+zCDlCbnaR1AFuQhx63Mn1u7usWyYfmdQOiHgKdSDPUC
4yD7Xpz7zvghJqqcwHTXcoLH1ZXYGtnczKwfMMXYES7rPjSxKejUVsoBAFkATQbBaaARAWbpm8Cb
zAGbZdP0/lm9L5TG65CLJ8bXRw1qGTjBPNjqEEFSVRRvqojGtZ+TLj3XtsQviG0g3cjHAjThfiKo
YFegw0DqwdpbA7Bh1uhXs4o5PuUHzwp5/AmUS7+mfQCy3q0sL7c4241uPkTwHTErBN+qzCGRoDWe
W2dCy1MtPMTBPkverA0NvoEfPoAsvOilSFRk3W6av/lUomNVJsLLFqxYUB/MWQxbYk3lymia4qDC
7LGr4jc/Kqy10aMRj63lLnAtdIKCA8DNqh8++SZn1eERaEz7JHBRX9t9D6T0kg5ASgEIS8A6WkMG
sHEpOh8S1mB/98fZflS+kWH3W5aWhtIvOjX3NqmorQPz1hagnKOmDjeq4vaWWWS+UeU+pxMoPKM+
jHl7pQZIzo4acI82D5OQIZrEZLrpDHKEDWYZM4tchzm6F65N+v/0orK6PA2KLIbMHU+qMtVFJPAG
7tVcbvjIxuLgkvq2vlUWnQMWtXbVUrtvMl3CUJ4a96zjTRtiR5zuX2aglMjNH/wQg28dG8iS22Lt
2IW+t3Ka2tgYPhKDOwlrNdADaiuilbSnIe+K08BqcEdOV3Ehz5PBF+gsagWGN27N5JuC54BVoj/V
hemsfScpOKes8BSNcXS6/6oSmef3UPJdsyWzHfExIu6iOlOhOXspxEMU6fET88n8gZUYHRoHwTqI
MQcY/BmmhO679OPkxr2SkGEb1p7saB5LI9nayE0eKrRXZ5+gbmPVi5FalOSzE6V+csoRNoKFjmHi
67N/rKH+ED7VNg4levwTorUJIjLPnhiAir2YOrExWi1gX7KOKiTAZu5/87sWz3C43Fm55XpmFzsQ
YWkjersa12ZtaC9Dkn+h0u1QME3IzjPksFyS65Q8tw1YgelBZHO9WJ0ilEiEKyXMHgLQgE8aacq4
JhO51uE+ozwWJyc0sodhGXppo7z2IygxAqWDXdQF0UuADOSIdRYBaaSHL5zS83kqgg+ITJH9rFe2
/RxWLPI0kSPjm1RNDGxr7HiMx4/FlKwjcrdOepHSqdScjVPsLRK7d9SqIQ8zBdbM6osdWj/j1jn+
c0/HjkLPJR0KDx4i90I7wJQ93H9omL/bIkDiN9XGBW+WuNyvlVaIA90wzm+jvJV4g1f3IWQJ9/E0
M8rwTN/48K2exG/hpORc9Q+zv5n0fCCLjWHJnDRHEY/1KiJIinrZjj2GgZTBDTzD6nW26/lcMw24
1Jr15MNcgGcrVmah6bDZXPNcXdr2VzyHBJwMHEvQ4fBlawYP3jqLdzWll6eiyD4Vyq9hQxw65QYX
iA2QnbPkbBsx7jgHMO/YjYQBOGhmyoAfSUSkD7oFn1TjNC+4kllUjEm7b+r5iiIQH3PqDxd2Xv7a
NKroqjW4yFJk3hepx6WnAxbwgGBk5ipCt0vq2hM5mc45Mc16n3Kg87QFYhDO4leeueWpGVJypCLa
pLQX2s6HZZvHLrFcY+szdp3C1cCa+HT/YhZGu5uH4Vn1hn3qlwAMghG7/b0AIbPuOAd15jXNiLxS
gH2dZ3FgnxuQ4K6n3mJx31GlyCwWhOkNv0o3fxrt6jTkmoTUW3wPJOu6iNn4xuAJtXVbB+dhsG8Y
eoC+k85BU8x+IPXYXN19tDWlqtj4XHGYNdAkqte6hG4kBvc1zy4Gsl6EXnFwzXIhLkrDiTlq9p5H
hoFunxO0ShrnBqg+pt51Hjsb77ULGuXszgBvnUieqrp8qENVnMaq+SpL0JCOO1zu++K7pZRwxqOp
ihc/g2y9NJJFk9E3dthAHAY6TUNzq2UF0sc2R2jIj9+QJLMqrOJ71My/CuyBW7f5ogEtnOFMHaSM
Ln6gV9sJOwgs53Fex7E17+YCmPeUdkRkFce7G/ZOj5Bjfyg1XZ4LrX9s8zC6qCD/GkbaQOXpfldL
i5ela+i14mXMe/xMEdmMTDVqy/fg2s/H/NSogZlCTK9uVgbzJp+LNlvQ4ibj7I5VzZaDBrE4xzjY
qhandMR+3ibPaEcfZ2wdhO8eKOlNR6X8GqPcQycZrqxC6oQ0oZFtypx9fVmAylw+f0q3CQ8SEUiW
WX7R+jbfAYShFUr7eIsinbpZvqEcaR+mLL32TEHPru3Q3QfGeU5ZL8CLNDdl2sjLlDtbEqfMHTE4
Jk0Fg8w6UcxMsOGiMsBnxrPygeXukMBc4n0kw6PWx1uTc6NrdYnc32o9eKC/B8OqLg0nU9M5ROUy
6cSmgDQv1Ad1zCDjmE4W75klEeIwcBDWnc1RKYknq/Pa01SO2cOBFdv7DCrLSL5YA+3MWNq5F2uw
vYPOrtZ4/rHVhDvahAHvO2o1lcT1Ppp4cVOBYNrtj42f8y4ETDGpdKLjRgrCfodefnUSfb7WpvVE
slbNPC94UyF03BS0LWQmpnstSmkgRf5Hgr+Afphnlp7Ve+IM8Weqalz5OWOuFcN2CNaxzXPXYrzk
MBn+beeiOmtpoD2T/721yCf6zzCFdPuvrD2eyjHpN3Of9nukaWQhLiYkK4+P2RtWRvMA13xYyZrS
yrSKD1lHx2nCDN1JuotcI4BBVS2s9RBAG+rWZQqKHjTw0Z0V4jYRxY0xilRTqhnEt828si3GNpbJ
fIf5eweKgjTcrhzyjWa9JwMq6abg3EH+nD/Ch94GpTpSeZlbwv76jd5nA4ZyRkGxMPMNAnS0bt/D
th/e3Va9FJwcc84iKvYvEkAAQJjAwxaBi5ZwMtpMUX5zjAH3oJsPmxyelNf3cP8j46UthXsIzDY6
jR2SDH+YrSPX6deRcVbEFPQ+uZdc17ZZVVfZRk+NRaPtzqwiWtpctzDCdRj57ht5RNc6mekdfEAB
fT1op64AEXufSHSSM9yOqbacGB2gkZLDO7D/ghwaR421t/WYzT9eqrMzg43BdB3te1OSTNlT+HF8
MeOywmf0M4QsVBInu08+gCW78LmZ4EIPA2FYSpQkMC1fUP9e0Nq3OCApWkJjfLSLRtu6KXJyg0sH
4jAWccdvMQuLJuZ1O9UphlmxzATwdLlWclD8VnON7OwuX3JLe7OKwl61eCvWAgjLtajcbRdyVLct
8nFBNFIjfwPtk/vc7t+hpjhMM0y6p8qeN0NL9nbaBPaJMenNH8z8OBK4eW4Q+uhTGRzn2HrXtaDa
FUUZMz0Y/cdmiL7w/P9RVK37DFIVDTEGR8+kotwnMwF7TG3SF2QARCDFRKHG+TI+co1dyd6U6CBe
aG338ks4tz+ThuabqkgcjdgKPBOz8m5MuoHwq3yVOR3RXK1oeI5b2casp8qLxyJ7mfXsWBlOdmg1
DHvt2LH/9VmxAoFXr5RA+x6jzGboe6DQqe5f4q5mPmNER/5lue5cZ35plkyt2GVtgAlsj3zJubVx
9l6XwzZ0dOOlMj8aR0eMF9j6bY6rsztE6bYyogwlhizW5sAUTM7tq6VyfyvrkmGHGORJGMWr7nA5
u3Jmo9nB3A3G+WsKRngj1VcJeINH6lCyrs3gnw8jbumJAsXts13GMvCoo6yJmWtKA1xH0bKOZEt7
nl3zFli81eTjjV/QlP72k5l2kKnb2enHrc5R+jUvjacgZnaT5CX5YAMPFj4ibReVUXMDPk+Jos7c
HeISRyiLfb+FRZxT1c4RUN10QbOAen8aAxfmda8HW/TXxLGMKFfjOPyqtRMWWaSFnkhThJKN1I59
atcM4zgl3ZYK08rBRo9+VX4rEUqCspvJpF7+X56Z7EX1NWPM/GxpBfhllo/rcqafMJeoTjk9dBlN
WtwVu0pNN/gy/QFZuHHpkUPG1jTcuA+jHbc6bCssBlBGu1c//F5pEyok4ZsoBhma0BOhp2fCejHV
xJzapZbvyKZd2UABvqjiYwqDmF1bwRCcRD3OiCo8BV1Y8ezPxtMI1Bo8g/NI+8YQlhXgXE+4Y7PZ
vORWC+/Ij1Gjxxp3o63b3lgTXILuiJUNyqBojilIqrp5GLJMnnXxm6y+/6y1k5gK3026F7+N6mdn
+IKg9mZhhydNyp6JcXF+9mnL9DsiiRFxUvs84tc8Mcy5adP8MXR5+xTIDQN811NmhcJ7hifci/g3
NiRycSv5PTf0FyuwXCSPbrL1RhNF4+RqxDYEU7BuR/kA+mfbomfdRXHwEKvu2TQgHNN8bDB0o9vn
Mrcs7cMPGtMLNZGwEqaVqBQ9udZcWnpb3stmK7Q9Sjr7ODbcPqEuTvQ3BGpp+EEKjGpOnjU7AEO1
3z/aSdwiAQBiMPXZh9BFwO5hvaxSLDEPW5E7oycy/b3VKM1ZvjvrMZ646aOe9YGWZszEO3R/SG7T
8l0rI9KZ2ZFvzWQdl8pdWUN11jMopGFouZf7r4JAOyeQmg8gEjpCf1PZ79F3fB0CB6cGUwIlF/x9
FQas9vly/9X9izY3+rE3tH0+1sE1yDN0ZG34UUmJUbZJq/Ba+sOhKfoJgcryZ93yZ0MDiL81eU6w
bUUoaFkCi4lNbOcSE3C9f0G0Fmw79Dj/+TN/nsS2btmQ2OYYX/XAia+U/vMhCLIbbvf4+v/+/P4r
oUO1mfuagAR7C9qJcUpXOvFRWcWZBEY6tKL6xYOcI7ayp6WGTNYtQb9e3I/6ln/fXgd9h/KZgbBX
AfxlxpLoR/yg78YESAggV7XWEY/3WrLkDueFZ8xVvRELBJAUunkDiBizFmK554TR5Jn8YE/o7pNl
zQHhElG8NzgR/JZ5H7P4W8Y7u9Y4BBsnvUY5EzLpW+8DndeqLKJXKJm/8yF6kyj16PyPzJNblhIT
zXPFKKedJLrkiPF7bZ7EyGolky1esPZoFxnr6eEjz79ZVv9dsPzrglrsh2pnCOyVqf0lFYq1Wths
68A6uxPDYno7qjarIzU+D54a9qiJIsIkcKt4PTM5W5HV0dgukj5k/pPmYglW4bpI9O9wrJpV+N6J
Hzb7IjopEwviSLJuRSid6APIanECspz4HrOHoZR3KYjTWGXoTAyxGvu9aRbjg1ljDDGtb7NIj5Pt
4NsTGZIKx35MrZQVb1lf1dxvaVuRWoJhYbZm+hnraBJQfb8MF3dfswlV9+gzEieSz8cDm3ZXbT8i
3f4iVWmjW6E+iCkaMYQxx2vTMylb9aJh+JZjK9GnvOHYrYjGxl4TzQpEDf+mni5dYbNPNILE8uJH
2isoXgogSD+T56T5FiijDa9DeVIk48qegM/8SEZSxpHrLoU0SVeusMR6cBPGNlu2VtTDGVB9oyOH
nX0eTY78mAcfOIK5xK6rZ7fEXz1HHwQ3WvZyX9R6uIZ9QyZ8af+cwYbil0jSXeigXS/hMmb+I7vj
ClkzQUR6MlZbq/ZPhoTN1wXupjGdaY38ZsIwrl4c1kSu3TLiwXFKeoL65SawRG22pg3RcFEj8at0
qELhy+2zQE6e9PMdUYztehqaYqN37ZG//Tz0eLOA556MmOjZJm9q+i7zOcRHvMRE6psy7hmBwkwa
Vf3FKJLdqIZozbPjl7L1PWX71khIZRza5MAJzzA+3KKK5RMgWXqTzRUqUFVts1ltHVSpO6nZj649
sFEIsFH1sD2DPig39Jk4FuWtq5k+mn7uSZCWG121CK+iX/ZCfWnASrGshOM5xl7nNoHX+joudbve
GSp/wP64ltZosaXPnG2b6O8sJb/xvkblgxw1LnC0zesCxNlGb1nQd9qGrTXPmIIxStkQaRNghik0
Ph8fScSm8wkjMJLmELbNnp6TIPpAsYQpGdonvQEKjxx6DcfLMMW3BnYozz8l1iXBNx4TNB44xgKm
lU39bBmUzU2/zUmJ3vRRwd7QbLy8Aa44ZwiTIHnWQ1CzoCfgohx5VAR2dYZfBRsANB02a8JEcD9U
lvDQ1G0i5E2b2CnXMKIfCyc21z6YhvWsYdCIWOtMnWZyEBLHaeXMt1whr6xD8eqJGasMcuvV4Oo/
2pQwZVKwicWuUxbCmM208gNFr1xnJUP7GSA8eP/XwjX2acYspYY06bFwf8ZolK/g4RTmzyxI2a5M
31E2fU840VY2ofOrEEENzARrO/j6ezUx8mGCsSJu8g1AWbiyX7JO4GtAMQ+gaW/b7aXIWNX6FoM4
2K+4kQpPLfWmOaj2EFk9VlGKeN0Zkl1fvtdIXtZDC0qpmpvnaYiI4clRUhbQGFXEh2rp1tZskgON
3Zc4Tn6IEFKE4jDO62njRkO40x33ZRpP5NB9MziJPKAlIxwW80lnXB86DJdNh843Sr5iHwmBVBk/
yyJ4WzCMsYunKk5GCvVifs/c7JfdNyWZstBqnUNQ1t8yi9x3mE6sGuZzUUOjYTjEMKIevS5r1bbX
+ptooKbEmh/BbdF/ZH7ceikJRTQfBTg+6wN1wHtQ9MPBap3f/ez+AmQgNlWqbYfa0f/iGbqL2/8p
TrNtyf/uviaJdeif4rSqyCQpESVRYQkuy8n5UlolPgcSa9fhQIyDAUyDsYRBNEznb5IUn12iXRIa
fQ8fcLQxoUAglrTCXUB19O/aOfEJ4m+QZWArha7XQuRrm+4nyrXpz6Edsks4YkKTh3oZf1luRPZf
aG4Y0TPPT92LKwn7ZaIFxIHo5O0crTOLxawmqMuG2adFycSZjBB9Z0xPf3mBixHv87tn2bw87AMc
hfonaV8Pi69r3MA/mrR5Aa4ZqokcJfscQeDkhUOsGUZIYmwc7yzS1CINSBbXf38Zf2iMeZtsXcf/
idgY9vinz1DgFdQCpIdH1DQsKeYEeiSRb5l6LyyKznT5MEsgl36Rpn+RNy7/9D/fALxmDp+MI3WB
WPqT2rIKXLtEHQxKYVlJN6wL4yhyNmrApDMvueYBmSgoZICj/fvPbCyf/afvLBTnJ1eubpnqs9lN
OEVckMKiWEFF1QOyr2M7aJ7rN2LfBtFuGqCjiGZ8yWfnNzDcmvjkG259qr0Mf+DizcvGlJwx/AXn
Oh/h58/dKY3r/qJU8T2zKOLROvxNnvrZNsYlzTvl6I5tSJNL5rM8dcoY+bhUxgBja+Yr2nwcFgVB
wdLBS6TZ36RYsymo9wj0TFAca9+YU8CvrND9qp+2qBLjwSjO4BtPtgZitO6aaY8P6rFsy/bUQSro
avR7ttR27I0Rkc8f2eAA/G1iFg6sJlYZgoszDnW0cra1ZhQdo54g65PVNIlohnj590/qz6vTURYN
maPbtsGS8ZMrscjNSuedto4dc+NVww280mW1qfruayOpBKOaAbCw4y+1lejbf//ef0pv+d62UC49
iTKQBP/zdEt9Y0D93lhHAVwpn8dmi0gTu4nte/YyNv337/bnceUo2xWOUhZ+oj9MVlYrjQq1pHWM
DO3XUJSvNZaq+3Q/ERkwLP/Xv38/YzlePt0DYEGljumJy4qZwD9/vKTKKiYfhTomvm9vIi2GSVvv
RGPmxJotw45lRRARVLkOtKeyrHNkXpKnbeEwBFzWoxWI6IMMyqe7aDQr3XidS7qqAW9RoYgT4sCa
20A9BE11pIZ2/3J8GH8eoI6lOL54w0zJrz59QNDO/IlUQvMYxpoNEp7xfdzUN9E5wXG03XEvhPZV
sgizXF4ugqqOPOaRGdsiRxwcFCIlnB6/i1apObmsM6wLXO03IyqDlzl/9VU17/79Tf8fl7NrkAwi
eNt53n9+z10DGMRcKuPIqIEBv2LboRxyrFAAHoRfkFO6hFAwCg8y/fTv31r8jzOPK9m2JANo27Q+
Pw9thrd878w43pmkVT5PK+Gg3OnBWQjJNt+v++kiWodAzrhl17VoautRH1do/Pq/XO2fDdnLUYZB
xnQIB1K4CuXyav/L2tLrEWxA1xJHMmA5rxb10Lxofm5cf+FuLl/pyrnhqA81Wyv+cmffnW7/vPZd
XDoKQZ3NwubPY2VBYep5qB9LXf/GTLBEOSKnr8rZZTJ9miNW0FKRUZX5ywpHj2EKp4ulP7Te7QgU
R6qJH7Ww93NXqIdeHpncAwKpS6+eF4oHWKVtxOLyYTTFDTY8EZ2+eQzcTpwAlvRHpTDLG72+a1Vu
rXAOzjT+rbgGUbCRzFlWGEbUNgPohubWApBepK4Xm9lTL9t9V7n5iaXEYhRVExHmPicYafWoZsHh
YTAL4cKlDWW6WwueZSJ/j/XgCS5zswV5YB4G4e8DYAdcKF5kB+M5iA1rNywO0qDUwDf10/s4yL0G
p3fQsuSpXjiiFLXnph9m9mIuy86GjirudMJEnd4hWD59boPk1jWhoDvLxV8ul//xwMYETctKsI5B
A3E/zP7rcskBnUWT5qtjMJjOaU7UDqXBjzhsnMe+1U9OgAwjmdAMAGzHrK7ahaT+0o2kHetzzXKZ
IWtQoSs2unQHxpY5AVpGliVLknqlXmFWAOLoZuMvL1z9eceTgsUpi1/VdaTz2XMZpD2yFWrA410m
qtCYzNr0uwsC9SPL6ndHm45koduXZJ59rE8pO+m8u7UuGbR0D+IFCQ0kTBZ5KB/OPnRnps8S9WA9
AiDX5CEJcFZa8VvAtmrTs+Xb4WbGclSya2hYawn3q4zBGK2Elpmgx9jkW8jUj2Isb/fKqqXvP5NR
nJscjO5obFIjYobMbhkOtXwcNXYhaf2zxiB68saUsAhort2+YoJXDxNMtndHlphSMlIE7+H1M9W9
5B1+yPwRhDNusH3RovNSxvDtL0faJ0Mrhwg0BYU7jgOVm/huzv2vq0KvmnDuHR5hqbN3GfZcG7ut
NsjZ8Be5i529xZgpFtVoUpgFOC7SdscQUUTiEgNTJ3853cUfj1RCvJbzFQsRZ5v5+fVUUcPisp5m
eOdqONgNkgrb3oyFXl8jk0lC+5i0ebG2S3SPcKS24YxSPbdZvIFfbs5dJMK/VLp/nvq8JFxNEuu2
y9PycwHlzAaabIaHRyOMJDJTYIXMK3xyCUAmCMYzBvI629KnC/P+6WClmOj13jhB0pB/C6n6o95f
XgtaY6HLpXhVn878DHcOhF59OqpALLAdlR+attpFrAEh0PCh+YaB9JW9p9damvDsjtemDeVDkKSg
yqrsxl7f57/pTK+i26WZjOLTPM7vf7mu/nw6WRQUS1OCuYkG4XNrBho3Gq3SHo5aDXoS76R+yAL9
jDoWECVrxz0DWIiJaP4ffN/da+6uKri13SgLz1r0JGfoGYOtXsOgrg9wCjvy2Z3snE7DJdyOCH2f
ymrMFnf4FbJv+cwJkZ3YWGI4GsqN0XEMF0lTepOZ1Ju5cL/5OXngM/JPEor8raa3GTqrMne9MEcQ
rmKT4eIirA4rH7iDo1AWWs1OotQ3G1sdVCUhHU+ZvWmNimR7zEInFTLaRpm2hW5r77oGuGov7Jws
Uo6Vjip1Oxd55JEgMD1wT+dMJYcjs1EfeSP5GgUUvdMoWQvfv5Tt1G77qTB39wakYKGH+lW25xm3
JO6Q3HqYIRB6/SbrbONVTJTzcRK8woH4lja0uEGUbjSzFQccnL9rHT1IL2eC3/P6EoRAY62ucx/u
h2jM0PCkO/3zVHXf9GLGG6FtBpRW50hoT40Bdz8Y0VLYZnAJyi8s/GM8B+R3W2Ck7p105Ne/xxwF
e+wS3lTyJFjncyCuIo14xmX+vjHV+Jea48+LXwk6ffzGrpKAVpZu47/OqijHIYOaqzlGiaRbgy23
1NDlsHHwAG9BnrMXmf7/734luO1Nm+hGbtjP9WYb6Ebbj2F9dBKIIAR3X9Kud0+xlqfgDa3Imx25
a1soIosqK8PM8x+9guos5/zvN5XxqcEBN0CpZfAkxAym9D/uqRzrh6hqZbKa1l4q28nP3EQ8ghUD
W2S/O+wb5sEK/YtmdpO3+DVmfPgHAIvuW5xo27AeWJU5wyWK8h8UIgyODVINEDqOWkbt5LLKn8NH
yfrPK1Bmk/AFiyppNsU4Gn876Ulo/Gf7ZPKzWNKyJD8LTAUq2H9+nmbKptJEtH0MxyryHC0UxzlT
+jEDMZat7r/HsiiO918lebpuyik6DLY/H2MCDv6PvTPrbRzZsvV/ue8scB6Avv2gebIkW/L4QtiZ
Ts5jkAwGf/39pKw6fU6h0bjnvVEFwbKdki1TEbH3XutbtL5vH/ohkqdZ7hf5SlnaC/TpaXe/STjF
I3EfOXi2DlgiPu8QesX0qeJk0HTTziRjuWm6Ds4TUvRebyyC7zFQnHoFCWNimJK61i5xUogscT3+
40MdZYoG44vYh8rapbGvlo4rfhWB0kA8TiP7u+jnhGuFDrTDKiZ1YEC2lFvFxnayTUqm9G5I7XCX
I9cO/Zpfe4TR390+VJiFGEjsytvN/aMA9jpszFLnFncyh1VLfyydDrNMm17gEuOWDok3oxbNN6Nr
r01fR2YzxpemZ9NiFUMx11yLrkBoTA4vI6tp7cXPcRE5a6/BzsYsAb245iYzs42vd2fmb/sVekEs
d6QYOCN+oF4xlqlzuznDKjcApYRWASTRhrXXtUQYWdi0YFdUEaQwuKcjWhKT4cZTagzGtYz7hUDL
shzDjFFBzoDVUHa7D/AEEQHNXVX4/sEryICRDph+G9bObR1Vsj7bKSC2OgLdl9tdvOkwit1/Smbg
DyWz9y2MuWSue6Vz6cBPLoKMq4Hyhck8EqGFSyzNQbOq/pAifqK4qJHcm1Bo2o5eU1cO5zBs9Gsa
6cE6Qjvc2kF4wfM/zxreQ7rWWOxLotYWMXwd1H72QwS09tSkCGYrQMdzUCru9m7XYdvSZpFkdKW1
A2IKcr4w6WGXx6214RqMIIjFiFctrVzHY0u9ICinAyeqVkL8wDu7Ae5sXKUNAjxrIg0PKC15VTkF
2ZPGTe3kHJwM5Rl4vngNCzJd49wiU6OjfgoaYGFZ6F4RjJnLFHXNuirwQ2bQ7js/0Zj/RC/0iE5Y
rWhDGfbGz2Njaxb2JqLYR6M+mUtI1DuVyDmjj6xsjLeycF7ssnjzRYSwtI/xleKK35p9u9KIVttY
kYGVDy6rq2Pxr2Ncfe1gviKc5exc5vZStjax9fFS8qRp345nfsxZ52KP/92h1DNkh34LShSVOkay
p7sxVd1kuWMTXE30XQxh6GU6HP0O5difKgPqUakRAuFL5FXEHr6ihG3Wg89ldHcXhyhszzaA7bmW
uMmPNv7Uo8ldB8LI1zJG36f0HKQ67GtsrZTruAy4XifzcUIZc5VoxCHh5zHiJO7mTf+AkcdgtdVd
dCN0F7wecvEEF/+ctJz6rQEkF8EP6UY0+iFwtHJjDfieAU6h2cPwt7Sh/ePCDq0n9AI8/dQC1My9
hQ4RMyWQYW67fj5L2XnnfsbIs9rayq0vkBmied02PcMTO59bExPWMr/pj7DeEqtC3BmWUwQE+caO
qgDRUHTbelWE2FZHAtnGB5olMSBHViGh84YgYV5btVYmFh0whMXAAOvBNQECAwbcByB9H7gUBn4A
C4UezoK9XKvsm8SjaI+2rz7oSXJTpmA4yRFWHgISEQ3ZHWj15ksakMG88VJrReSYN8+1Ktr6g+CU
6UbNlXPtvPJL+5ETE5aVQDyUXW8cA0tL8UQ8Ydwhz74l3GsmBNjjoQtoqNij3PP7x/BvoGjp/nhO
nVKdUVDFXAGAn6XXrBw79s9aJIxTzZupoZydR4gxdwk++FsDV+6GRjukQAXDiCFZr79V9UhPrpTX
zAxCdkqlFl0dnRAQ+5cs+8HGwIRVWD5MX6oeKskmMrFtIua11x0miyEcEEKdg9EQhMI4xkpvFGDw
uMx3Yx7ti3EH5cfDWtJ9Aqlp10lhRfOozoBwI0vaV5X/BLwVxG/wGffRNsAns8sCRHAK8fsqYaw9
c3MD5mE73GDSz72w5iNuq32CmnwzDPWOKWO61xy2uDZwQjwgNbpGz+ZYWbOkPGlZtKrBgpNoG5yq
jtSosdXbdZilj3ZJq6+reeNXdWkvNB1PWo/CfAvYXt9Gqnhmy2ehQqPKq33LPQpEjyEJfducM3GA
BWkcFjnD4HXUE5UGiOs+TU1rVES2L/Y10ulkBpFVa4jrpXt1DFLrVxa5C2WR14IuAJe0MzrLBNVU
GTHvRjhb7VXBcbkJF25pf4SNMmfQEMxV5zucm/PshOqeP0NK5JCA9MAEWOL80tZRjlEAt9h0ZCRJ
ow0o0oLY0GAVY1te4oop1uHU4JUIgKO2+oPZ69aRsgWtGnyak2wtnPzIWtEmgdYn2LJaj127IHHB
PyCg65eVU8UrpFs6MXC89F1ONEGTjVvHavCc3x6aoXAyN260FqQ7sNC88XJHtnksoT5r0KUxoxQm
XD8injjbjuVcGpbKgqSZ86Sqci2HTs6n1sVwMmRYfMLeJzNRN5a8kqBrPQcvJZkFWEaSA5Q6VHkT
6EA9eHGzI2k+3rsLb0NAo8SvVdmzdJTDBZXa/K79rbKEMUvsfBaei6owzeNtoHXLJtTsh6K01bId
2jMl5U8zaTY+FMutoS9sjlIURuNP5By4DwvxCLiLZIfKcDZ2Dwc1i44mPe6TKRRpM3W4yKP8YAo9
2Jhtoc8nC6ktMEoS3CJprDmiLftkcjcC88TMo3VJL46qIybRyVW0GToxQMzT3W2RNZDiGvtyH8v0
nZVtXa0lGC0tPywdBUc3uAfyAvf2TWw9RhYwm+xQpXa7NbOecXIYYbQeOhthnhw3Fs9iFLXcg89a
J1FsHJzB3U9+/rPp0uAYIguyaPCsu6k9N6OV8WuEikDaqd8lRriIp32pgvqIvgxJsV1rWybPQF70
FiAfL0cCpIFWEAQBlT5VpIM+ONgnDGX4h6Z1Fz7RRYD55OfdWd4laIyaIl62kziQ0+cTgQpBJugI
Sr4NQ7ra0mb9kC2axjAWI9LW5Qh3lwNHYC6Z56Np1SUZnnW88AvjsaY7kvY/dGfVIEaw25CAQDQl
szgEKujoGO7tEuu9W2N9lzcLIw5RfMKtxaAu/kJaPG7qzjqjaC0XKm1rRAB9uKPIQyePNXpuNH4L
F7iv14npfCahZT04k7gZldKtqedv4SjtFfNQYxYXWCU8vD6JXnb71nMvQV7PMzvVduEtNtStqECz
Wl5KS+j73o4WDFHVvFN2SbNYbAxsvyZH8yd6e9dCmfo+n9CryDDbgnl1GG8PwxIEWXxETrKSE/Zm
ACXeweg7jCdySHb0Hw3C9lh9aQsWFMzO2dWSF5bxdidpHp1IBeYN6FZby49ZQLrs2E9OcKJ14iYI
KBMmgggsGfs1Yvig+1c/uo93wEmUeeP5fg5FNL3KAys+cN63WMaRdGtN1y413vmQ4CaY1F6EprDn
4pyI17O7fovIQywiyx8etUBu9THSH7peEyjhHShDjkvkXuydUt1u11pB5FM4IbyDWYBQRSRf3pBN
21H2OFaD4qk1Mja0QrvoUNjWqSUClntokZMjMYMn4TYYm/qpJJLPMghYZOeMNmHNc41D9jpY4tIU
pFQbMnyiW4Qeqs7M04DJmvYQgBmVCsR8mV9sREbVgrcJa94w7ROhTyezBzxAMJj2oaz8hBOpdzXv
VxiDP0Zb9Uk9rC1aszskLdPRZqIL2mXGts1Kzjc210Z+M1XhABM1zqPBFfJg4Q/duI3/BR3AxDm2
bzqmZFOoil1WNfXSdgIL4wZ0p98iYAGcAPEo41TMRTNgm3IHx+e5ccxlHNSEWAFE3yaxPzIK6B99
q/A+JW+wYMIW1Oei3EWII5/qW8Igq8k2iXzsx2OfYlAPb3sGpdZYxLvUfnMbjfNgKZAk16I2Fh2S
tZ2om2QbF+ocNVO1su0pfHNj1DajO5NVOpyjgaAQJxXW0ZvYlVuk3yqJzXNo2afAgVtnSCs/EMQO
tSMPrkBW9wnyvoe+selfqPbREbV4HAYUkUM9ATynfrhftxJN+Fy2MFxEj/K396zxaZStcUx7K3hh
9wmWjkIPj9FnpWqABAP62EXr9e0ikGo7adR5VNgvdiDtvVboGCx1s1zzl3klZdFhRnfjcqYQ/QPU
oWVbRI83pEwNynamstEG0GSNl6IDWiCzgVQfjN20Df1L7r+HkwMAxQguEvzKb64Ib+t2LiYygO7j
gt7E9sTVhnmxChkjloBbhH1jkGbtjMYZmqty3BZ6xz7Z2iBqBrjUt9Daquc8kDeEUvl5Nq2DGwGX
OFf7wFaj4EOYCJDq8hetjGDJVAVibVuQTmWOJDEYuCLC0bFWKSK9BwJaVoh5sn3BsGnbed3BHONm
NzJk8Z32zMMh/k0VEuYsq9ddgFRj1Dtt3SrVratQv5TMAPaKhvS9vTWJ+Ec5MMMNcL7Oij5MD1is
WZpN98oI/ipLdWw1XF02JzhVihTHI+BmTcQo1Fu8nsaaLARBpA1MBJE6cH/x4DQiF8vw5mrCqi9O
dTOIdRkF+KwMn7iIbljjr/ZXJs2vRdKLT7PrLZBkw8Q0AeXObIhua1iptGcd+XLkUBm4Sl/kvnlk
WDa+5w4WFLUq8tzlaEv4RCiRt0c1UWB2KY6y67IdYOVd0eXV3ifXIuoaOLjRiKPDZgpWWczD7oik
Dv3sEtkWuWcZMSa0oI4wcValI9pHK+UgGabtl4oDxVEbXRaxsiAsC7yfJnMXNxnJSmbAsB+iztoV
iUPDrHJA6Vd+cnAKYrmm6GFsYrnCBBDMWkYlSMDBnLgMWZ2Y17CEDj2nb4HdbJTb3mvdTRKOxwjB
5WY0zV9eq5yHQvcPyscXIWw8KY1K5SZGlrnQNevDRnG8dKkoKJqGaT7w+m289kX6LA2mxbbeS/l0
B0FxNtJ54wczAzLbHTOB1Nw4hiqZDU3cPmhOfyVFC1BP14Ly9F3yqRpyrobIyImMWoWyGg/SGXc+
NcSuBgHWo6xbovjNoGq57d5LzZMhffFEfc7leTPIFslx8IudnwX2CV/uvurzEdGtHZ3p39/Sepul
F0X6ovOQVSotbg5tU5M52jYng8S4136FpnxW61F7EgjRIaHOvWESBC44+2iI+cuDh1iFTvUhW77x
bj10JPDUsS9PGVahhRGhvmxwVcwyv3tpeus6YEPGZqSAndhzLw3BhMEgmrPyfxVajActN5sHyXMC
3XZetCr44Kwya2w/X2Or5ZhLU2OdtyUGmjx9aASA9FuV2Zbqd6M0r11rW0JWFgaj18lh79JvXUuy
P4+NGXPg7fNLaH0bwLiwhxMv60/Ohsg589UPP6EofkUjnhnbk+EyNgnTyg3K/tG0/CU2S2MRii5a
4WzbRLhjsskSS3uAHRMH8QPOwZ8gpLFu0BiYuUbjEKKGIwjBNG4185pZtMQMo3d/ToRUfmiTFT1U
cUm14xvXgFByEbnv1uAMJzPJt63u5fu0KZ6ilsLLtmy4L+H4SHi7hgJLI/KW5Iq5SGp/m3TmXvSR
WgppOZ+DkThLTTlbNyutE7XogUu+csW4RY1iLjTyfGb3E1zF6mokTC8SVMf8SsEid4EwekOJpqSL
1pPu/YoN+lG4MjF698gCpOK9SjTTPPaoXyvJshMI601wrc/iSHVbaxpGnFVauQx0tWSZSFZJJ/em
YgQ6GM3xNwjyJiAD/jQu0lC3MDjQlRhTO194Dp33kKjCYejRGZcVdhaiZvQivQRkYELWQTiI2nft
N8QIo3+r55YWkruehC6GmfQB1xhpeeFUgt7BIjRN47fnAueb9DSgIzjGN6/gbUEXP+s0aTewRLCe
D9OXtobLg+MnOEqzlztXmnI+WvGwuOO7oArAThqR7UdmV++kSbP2LppkUJztXJqXs8wB6OJE49r2
WrqwlHV+WYu1LTl2BznlFFuQO6DnLTGWz7ohW5pRVe6GLvvsOzd54CjfzFrXYu/i3LSNq+5RdoG1
tYTHlqL0e9OUTt7tc3qrDkZhRAvLKYdVJId3abfdSnZ5SZoYcYKA2ttl4EsKvfFmUekkQptY6Jv7
jt93kCSqali1VFuNhS+MaxIbKlC7MS/kmyvMbWLjevb0IyZa3RlJpyJzjyUCvBhWDeCm4xmJpzfz
Wialersce5MoQhZZMjvFftL1x8nPjKNsAYQQUIhjW0reOxSi/q3Yybvwq5VQE/y252pugGz4jqhm
eiDTnQ36az757jq/DRN1vHmUURI5fdWsmZ9Y2xp70GyCmLEJJ4xVRth88DXML2a/7JLEOAjZHE05
ultNYQCnl34OdtVpDrHFpVtEBKrE6bJNM10shFETaemKS52b4ilvU3tb2B2tRK04t0dXOvajk0WH
1q9+6H7uL+vBbtY+4gQaFX6/ouNrXBu2qm3J1KNqq3PuwHKTCW6+kA0Bg/kWSbN6SnLwFsS+3fQb
yUP6lDckMrl9bixYPs6eq8AFyCaamylL9BQr98BJdFAnesgLq4XhkUI7fUSzypCucRVJhlLwbszU
ycLlhnGYeD58kNaj5rPY2qbwNyGQGYI/cTRSKzuMIm5XbgMVBqtvvwZ+CqDLKSMG4cKeV2y5+LAl
kU6j6ZFV3LOvaSbt6iBx36X66ce4szSSv44pOd5HHQJ9GJQfvUPTROVXUZjmszlMuE3RP4L1qPem
M/yk5o8XmKYKZhZTfGK3WtjkrB0EoJKVhWt7RlsbpkJkP7WOs5xYOC8Vi5GK/Z3DoYnEH/urJg3w
Bb3Bm2/UpLcE7bdDvzPKnv3Stw59r8cPNguygabsYPaMD3zaLRunnL6hN8dYG8ioQ8Vtv4ThOxXR
taBj9FRF4KuTODt1fa4zyUjUaopjDKYyIQQgAs9a0k7X0lBd2lrn7dMpB49305OJKclIm+hJxW4k
HvF4vZgcgR6s+qCZib42iPggdifOeqZBzUvm9IJc8bZ5929WhFDW46lpKv1RGuUbfrr6rCrxq+yh
kZkyzdeZ1LzXSZk3Qt2kHSuF9yOTk70yKb02og/IuLc0cYzGcw8FqVp7ebiwvPQWQ5PhapchaxUR
SxnGpCY7tKind2Ey0QAkUGrCIoOfB5ksQXk2ja6A1OTYLC8yHV/DShtXMQjdA4mMe+vWGnHVMHDa
ppgrqlYd0dGpo8lSttDGka5ur56zPrLPg+KBZzY/WtNITrt5xxC6b4ZLjGVz4w46b47bXVWH/UUP
trab66ecWPLKq4znKJZLz9SL95bpyjoHU7FqK6N79ppiy8F/Mbi43WfLEK8y1yOEGlCR2qdRq3cJ
9OQlDrCB+4G/JErWybvsUEzIyILC2Xod9CmqeN/t9oT2Ah/muXGAkOvASDrF7wC+rneX6yf++/4+
DzNi9uYZ/7FfL9FaruFW7Un8OfvX/NX9STfYrGdEcEgSzEpILoyNFh0niGSRzKGtO8uAVRg6gNqA
N24P0j8l8oKOvYZV3C5Qza7txXJ5XB7fjzjLZp9kBsyJqVqOS3Pl7Jptck7Ow4v/Zv0Ce8Opt3YB
C9LOmeMR5W761HTL3mH0scyKlf81Mq7a6Nt8r87ybF7FO+x2hpEZniiCOto5jeuQQPeKiM9VL9f0
8nGvogTBQaIfY1UowgTja9zXKwEQDbcUg8q+9usNIMRhHaa9jRW/DYhsUNrWl+UR21119Pv4XVbF
yBvVXTK3tr4yDgIzjrMaaNDM20RldcizQX5WNTCAftSqB4Xk7txL/WWKypWQQ/7KB+l6GqqIM2aS
v9JJnjstEoTMiRu85bb9ag0uHbOU42Za7i0MHyU/xOUVDP0Mj41anTu5wJG5O2eAq8LL2XvEV9nU
0l04QjW7+01j182uAff5+64Xp/QRa1w/qZm2Ow9q2y5sRLu7371/lAkujb4oDgbjtB2Tr4MWHwo6
t6vGHKtdULsV83I++tvdlunIZnKGRUp64K4qPEgecdRwazAvW425/3T/yhS6zjxxWjrERlHuwtQ6
eAwIV/cvhtVQ7pohqogULA5Smto/fb4uPZpweHBKSbbg/SZKw4I3Nzf/9bn7R2Btbss+e3aOa9m4
Paco2a/DKWym+f1Hd5KaupKZ7jwyamw4fb0LRVStVUcAy16vzX5dgXebHOfPRxciKX8/z98+lzYA
nIw2b+fMSZ+nsolXrWdiZBJx0i3Y0CBCaU25o/IpSbfL4cyk0xodo8nSY8Y4hBhUm7n+zzf3z0Ve
m9PSq/ba7VW/3zCPpXeaBBm3ozuCu9GQSFg6qz5J1lC22q7aZbcnkoz3f2sH/xfdbxJKhfbrf0L3
l+W3qDpSQb5JroGA/vMGx77/q7/Y/cEfKIjNgDySwPZM96an+Yvd7/1BfYTUEpOEB9/dQorzF7s/
+MNCmEfGnue7hD37SMr/Yvdbf9gorGjcsK1gyLHtf4fd/1t8/k8SYz0wPDT1zEPQlRtoyf4mdtOV
Y41dVhn7RotC4Icc6GOS5U45mMUPve6K98Fv/Gc1yfwp99L66BcDI9Gx6B3ya8GklwWjQk9J5Mbm
QDcsT+SVmVS5p4XTXW0cd3iLu370Z/UUApgxzISqR6QauvYui/RTH2P8WY2R0b16nBNfEwR4p6gO
jRdUjEIsSCTzoxk4O5pBtXKtnxxkCgqrxKreLEvAb+X0YP0MvNC5amZotzPYNSX8jkHc5rEVhO2l
09vthw6Q/1HHWIJovO894urHQumzIqNnwQ5atS9daLQYXkfdfyYspztDYu0Yi1iN+230RNJxtknk
t61P1cZK/PqZIxzCEIHH9eTUDd0oXpveW5qAIiGP2yr8WVfSfHejVn8XBcHN1ug66VIbOvAA0i9o
gqaVrRurXgn91FWO8SI7O34e0ENdSfmGqoHhw7mKtBneBqjUF2C72htsJh2H+dBu9HBKXvroxq8J
xsI8gazwaQUXdvnMTC8/6IQkfausVb9MkaRyYYJPUIhiM7R2Ts0Locky+SCfCY691fbbUHPqB2NI
gDnlVen8KETjcG5yXJtxdpA+dIaDCAstorrAHbM+YiZ9V4/M2YkSPuAvHTSVvw7HXBxrNAUmxZFU
IfpAU8A3cprq7OZA3ccAoUZqxdq6rBxS54bRUlsm3xoQL62rv2Hwle/1gDJnkxKJdrpNQB5DM9Xe
M/TDz82kRs5BdRaCgPLEh0akwosUzBDZPpDXVoNlbSLg/F+lq4evYe2iWln5jomcPEzo2jHOaoFU
QHwlpHG0jG1RpvaXqYzu4phdsMFVbvFTITM8eo3jwL+yY86Is5Y9YyLvr2xTsU8C3J7RsnY8NJiH
DLhz0m3JgO1hzaThZHjHhHk21YvQhJQbSnYP/ZNwyy/GngG4I7069ZmX8acr7PzFNxTCQf821dVl
ZAKbrtW1nTjLgsADBTJDeNM9t1mQfAwVQYNBytuPersSBrRQYR+kHlbvQxYOzyjbtZ8QyFFyNh5I
sQJb4xMs4fG7kBY0ilzYV68eAyToKLN+ZGkxXPU4gkdH/ZTtPDdVV7ql5EPGnU8eX1qXBVNNVcYE
VxQ2lzxqlhslaoB6gznyq0Dc+syf2zwkHWfTWSFax5s3vMowB4aB3J2+m8A8jTz+qxqilrTa1tXk
vKZ7gMZABoweJhXryDfcor2kcd9eIFrKd8d3SOcWZmS9D6rx8PZaMLvnXR4Mr1YfhE+VXWDXR6QY
vEV9E5+q0rQfXVRil4ERwsc41vHRqaV3JttL7gszrL+sRBUPIDYkOW6e7J76KTBe4qKwn6u4jn5S
pRXTLODLEACqqNlaXogqTBh69xXRaNtljet+wB2v30betjabfC+uSdjl/dwObqnOZgaP9IZ1hYkS
IuD8URmx8W40Q3m8bQAHRnw6s+iE8TG5mKLs59XYTR8U0GAK6D8aa+QalA383fWjaquAl0iNsGCn
RIbvNmrypwJzKszqHnbAEmSEfS6sMaQlkoQY/Fm0LCLMcv3bqcA7z7tII+s8x58UNmALoAzOiOQt
v8AmDQkVImO81Rj3KVYM22X9hFFZwDrSU/Ot9JV+8rWGKG1ostoP5brq6NOx+YmepflOVVS/xAlw
2ClV3TM+xJzoaXckHzSMr9QyOtyDVutpGw2Z+PYgP6KoRvp/bdMJy6uVWpe+TstPSzIZyge3PyK/
DGdWXTD56fTmIWefqOZ9IYkotkITPqcD5f6G9QTxk+byIwmM6iPxkoaxVav9EL3sKLBKyv/MqlDm
4ncOTaiSQKznUTFlz6NIDGgmbtur2eTkzXfceaJZmEHG+mUjYHtlTNacM0+m51zhRYU7geQ0R6Pm
hPU6HpyIY66RAWGjC/XRywC5S647xUvVpTZTmWnkgO92tnUN+zT8ChR/9Jkx1RbyRHQ1X23AT2TP
6wEJM078Cl8PsSPjJGrrfUIkt7eaQDv7HmLSIU79i2jrdIvAybn4neN/+57Kd4mukkfaDLdhMv1R
t4LoFWYNzBEEc+uypTs1bzI9PE5DlFOgdRy/M0anV4OQilOequGTnTNdj0UrD2WWmW90JmkkC62P
j3QEp5/IuSM0OCr6KSM7OjY00C9ZMobHToWEflshAx5dmT85AIdPit2AGbQuKQYRtoa3N1HwKBom
Bmk/NJe0szkAlDBb2J0ZTrwKLY1fNd8Z30RmMbLpVBbPQPuHW1RH5LomaY4QIfSU+R5nBgTaNo53
Fr52lvg8QcHZhebOlMgB5z5b3h43cmfObNGlW6RnNt1HPYCp4U+PMm28M4tdCHrecN7ZxdUxCAr3
ZxQZ1hoWnvfEtLzYYxeqeMNn5BRryjBeHbNy36bIjVcwWfm1LICte3J6KkQvknxUnS1Jz4tgJwc/
3Xslsq3BZPDPgMZ6dfKUWPs0YYDnjdo5Bob1yCJvnCMahA8aNUhEj6cccYKocF1EU3Z06ZztJt1w
HiPNjs+Yka1DXmRJPWNkqT1YJbwemtDFqbLTYtf1JQ/hSq94KcGXrrXB1SCwe+nOtGX22Li5uOAM
hbta0cNvOxkcSiPvXmRQ+7QeNG3th1H/xtWQHJs2bdY0c+OXTtLi0Gnv7EUZRMdyKnsqktLvZhpA
m2OpifAHGJF8RW/efFJZ3z73mFW2DpfEsYjRqwCoQUxiWfouVmP+HgGBfRD8Zp+43GCm24Idt/en
wUJoaJRX8jqaQ+fQBgTJMn0GtSxwXZjd3oGk/2BESodiXfQvDI+nTYLfwUZ1MVjnRPTluuI7idlu
mnpTRQq2XhK1gOUZtZyaPNW+Lb23H0fUl9shi8p9P3EMxVml9d3MCaOimCVZUbxraUXqegjqEuY4
EQUQqKYwsGcNTFHnoIu4e56QmHyBWbbK+YDW9ocmDUFnLqw+/USiIeUqEC910YkfHcdUrnO7EB9u
0dhf+hQD1LYSr+6BiUa1+4ia2lSs1KGE2lDvRjJoiOuFleWZR7iHJLL9upck/1Z5dvwcuu/mP27/
5kdVqxYRTncPJPuve+vv6vhZfIu/f9O//Bvxn/cvR9/VLcbsX+4s7wXQY//dqqdvytXfj//nd/7/
fvHPMuqq6u//+38+fxYJqjMme8mP7l8rLLTs/3NdxqLD/3Wd/Df/7q/KzP+DBA/DwD/oGS4xaFji
/qrMjD9c23Ysw3T+UZJZzh8MdCxcvA7PTkWH0P7PkszS/6C/6hmUZUACXM/x/52SzASP8jfNPr7q
gOhDH2+PRRbi3w1It83MyWoIH/lAYmMgu4/edo9B0aE9Lcdwx5uPJMJhWhcjHp80KbfRCD7Y6WJ9
05omsax1SiiLOmcQyPDrTKcg7NAOa/VnPlZos43+eyxCPEIRU/SsyFD5R/LXUN160Ko+Uefh/oqy
acXwDgIWrNdIrZXX9stYG45W+qarapUBBF9gNyc6ufVuil/7FiH2q6XHsRodoKeyAPZ/ZgIH26QW
H0WDcoeGp7dSCCvQFM3i/kcUW/G88+2LW47DvE0QVlCyZItwAj1DdbOholqPfZ2t0YORNI7AeuPe
5JZphoxh0spylcJyDrQwP2aak51HB1eAPTHcTxB2EROJj8sooh9aawQIBjrr2nVWsuma8D220uQY
VEN89MIoWXQGijlvDNUh9SaJYm+gNkyKLfZCcNKlqE3A3Jq2FAFGOETeOqkchC8C9eeHw+K3dKx4
40PCmiUq7x5MSAMq4PTtZMODEreERcQPRZjIcx5PF3LWb5SpLLv4+tc4VFsO7cN3i5hvEiGTqx6p
U4DLQTNCxhKochaNXDQoGVayIiIFqUKxyFzzpSRwfWEa6mrUpVoHouWBqoZIEuUhsRvCBXFwe1/K
8Tx5/EFrK1brasyq7U1U6UxafgiMBrMYD2z5moWHt/204go+A9+tOg7P1RTsx+SpCPO9H9oNHSfN
p0RBtlo0DpMrKOgS/sBCBWnFwU0LNqrNdmFgtmv8/ATwWsZO5fRYPT8i3rZLfgzkNO27240eyz9v
6IrhlvrH3ftX7993/9x/d/f+hdBOdZhN9uF+T8PCPS+GsZq3aX/T4//rc9wf7/9Rd2bLbWNZFv2V
+gFUYB4emwRIcBI1WZL1gpCt9MU8z1/fC1BVSunIro5+7AfTHEAIBEHg3nP2XrtcX1nvzhklxkqY
959/d90MPbZbwmu650prMoAjf9nQdZ0GRzVtbLws/3nz1veu78BrQE6cjJ1+fcfnC+tDEQva0evd
L9v3saQ0PxkmxkIhErLHPxf8cnddcP0zDCI9/McELKkMm8G4y+f1plFUEDyzjUFtmOTzQIQFSiCa
2/2UtEeqVwmNJ0Ai2Rn1QvLlRsI1Ancb/SfgsWIrUn0puvMcykRlpwWYW4bv63vWZ7m2TxuSzTH5
Cv1oMN2r5bTwKlWlOq3FVeNP/TmUqks0FjnNPA4lRc6kcwDY5Lze0wBceYT31Vyqx/aEBPo4OMN8
oHs2eC3e6Dwpso2s+NActTNGTu0sLTeOEalnGslC1UqXC9QzAC8sJctLaqsCgSWBMLCk6ZRLBrva
VMWuLwf9LISpn9d7NIoDjOzT/SLNbzS+YIkDawYFdxa51G8DqjJAVf79nAVoV+uolY/LElMd/Kyd
kA5+ovnRMJinMsvJixtoQSphgqBt2e/zGIJli0tUnyGZNE68Q8tDxEZjIMxLbfm8LrXeyGjTPx4i
p4z35ZC8qCajzylO34agyvYaMV2bgNnFcbbAiduOcWpU/pGx42dEurSKQDag5z8BZ0DqquJsl8tK
CWQueSJjg4CLash2DTZ9CHCZCjMNPYM2I6ixTGs8T0gw905WPFLfG8/FcjPGKjZEhVY1QJLxrNa3
Qz9rJ9Ios+NghDfhbTToJsA5gJtyXxgH8sPh3OfIOZebfowBEZO6hShf8VLEz3ajEQZiscI+qhMw
IknBQPeVMmV6noO9PGD7qBEJEIotzWeG5fNZJvfw3MRZcpgBOkFk/9fzcFKrjazbhC0si8XLkb/e
+1HBoXFsIsXSwyDBb4tExXlqEd7mzsBYMClJKNJlsOBtZm5l8OJKhFC6J0fuHDhsiZil2Kc7Qv2F
ogKiBs4b52mE0z5lg68zMCxdsiA0L0dmCFlaGPtSM57WA6vW6B6aIQkW6BXTS6UX2WVucHPiH6l3
60Miq5sd82UY+DKFCcg5hTtYRJhLKD3NJhBMhsQdXIfbmmGXV1jQH4ukJ25dALZnDp8eugR9IhS4
BX8olKtlYMDFrvIc0YjyyWa4wnVXfHVpAIwY7ejBGElxHEl0PurLk1MAN0fUQ7+bERl5VathBYuX
ZYaGzsF67+PJz8frG2O5CP+15G+Lrw9Vvp4d7Krr+qcttbUgfUfgCJdVf77hy6o/7uZ0TJpADUlw
+3NL1r+3/vk5g8uGqz8ot8KMQL5+bsSX5eu8UbYqHrKtkMlr3EgVHa31xl4aXJ8P6Z3U2B//8tz6
akfVb0+1K03tPVgf4uQDyGu5sG60rkJLROkFWSc/OPMHBN8fqOIrVybKxJytV/pk/aWL4Z4llA7o
qr4Y8M9GPs0hHUFlGDq8hIW45SLx2WOL7QGtJpZbjibvUJGQtnrqjXNEFzJNp0NWKs+SUx9MFUUZ
5C8iVmz0DYogmLS8783cD/PpvlUgcWGa5zNL4VVCF9ARWp2QBEqsh0Ido0etQOHLM0WmbPFoEmeo
zISQpRjeqGD5pMA2VlC4inJ04gbLyWBXBxQnSIzpOzYtqy9QM5sUXwEGqi9DTkS2FMbWDs92hinh
YqkV9qS2ecS0D2HtOaRGteG63Prg7fHL6tUIvtK+iXG9JkkIujeTXrMy67H2ojgUo+1XYaLiP1Ey
F8I3nlV86ecOyyKIIK6eMoBppVB6vvYDIuBuk/eNQ9++b7YgeKOtUQSHBHoeQxQj8oJqPNApQEIS
heAsKzNAoh6rDCS1Q0h1g1q2PHpK1UgbUHhUbpt23FSovJmYDGBIGYEFi3gl0aw7ie+hjprYB8ce
0TYQMr+RBhFxGLIThvSt7JtDMhn7TuC5SbT3aHG1ZPKDqcB0RFB+mSQNQlvWvCCRwIMT6L0XTQlC
JlzfQZrVB1KsyPiWpCXLKXksVbxk40znv53NV0EpB5xV3ewGDk/GYubtRB4L1Zv6NX+yOvJN57Tc
D1JBxVcGPLWi1Efrx2ChRVLJy0iYau1Lc9xoDsx4Wtc0BAaJQcUIEZpQJT59+arKceg6F8sebkur
DLygI9FTIcxpHhIfkW+5pbahwy99BgXyR9g5PpLGyrUCUlKizjw4s0baPU34OhfjRj4pUPAvLYdj
GzkyunuHSUNKPaWgypMSI6UXcv0N0mvoUPJri1+WXuPJCjr5hJlvGPK3ArqV28iFX5OAQn++pfRt
nuWyCy8kZOydmj0IGnOLC5QCJuTSHonpSYt6NJQITitFex3naboztYbwsKS+RAPHElJSH84V4ER6
Uxu7lK+11FNzPmIoUjakbTN8ng04wwHeNYqinJOdb3QoOq8iMA/MdADhXUv3ETIaTWNB2bCLTRhn
0hL1J9xEjOdksDSg184+NPjfIXlBFd+UynrS45qfVCD8vpY1IhxVP+zMCDAu1JLcuogpr1xHPiL3
T71CKcijZRsNdC65IaAhkb+XibjzO23wFSqIWsAom5RMV5P9Hm3Ok0OnANHc22hSh4ZLJkhsULU9
tNmKPuBGajmtGBj8NzkCJnAoxFHgn7U8ciYpj2r42BtiWcqUwKu6SvbUlc2lODzn0HnVYW/kGjYK
svsWhYR+ipOrSfDupgpDG/sguX4lQa8jzlAmR2T7OOIlQE50GJrxZaiKCkNpe0PR2D6DEv5ut8QK
QZMj+JewWAWUvW+OjvQ2hnW6y7HzBGDz3Wxiu2N8ClujyiIvI5E5A1q9M0TyZKSEIKthEW3VMiRc
0mH/dNPkTVosIWuvyTCRw9KNbKF6BKxdliEO2rmtaaTpHiRQuyFsAKAZar9CiEWbPs0oIqUL+rCI
2nGdSP1OaQt8woO4RxxpoxnuydOwOB4l5Kb9ZEB5V6wCox0eSUby+Wgl2/HNFnm+gULh+AbnEClW
ierMKWGS9TZtchUlRVA7B1v+RWRU4FPpQsEhBA22pOKzd/FVwQrHJJxdqyr7vEmz3WShKJf4NmJj
EFSWyndh0Mn6YWtg5XXs4G4eja/MWOH8whVHWMm5yg7RjDK0C/y5dBDlBAVHsNZfaotE2RjBu6Sb
rLWRtYvSZRs6Aj3xljOK2GS4D2frO94H9Bm6DVhvOeM1ixijreIXJa9bLw0QEzF+mkWVLNGG4QLI
yDixp1vCaJcgY3jXS8tAdEebAvcDogvCuW4zcp2J3Bb2ZhL6LzIiVwVS5yMcxJxhHjlTDZR7v2sL
nCQlRtCSIF1LdXycMCIhcOPUXH2vcy5Ketv+KiM89Bk7GltOr7rhMh0NVUgmEoJV2tKPtdUys8iy
W22JkIzk7GegcAV0UP4qNWFflUFgyQB9viApbhEWCtDNGoI4HSYZ0sAOXgOEdDLK8m3WYKxQcvmG
o+Cs2QTGR/Z9PiQXId+LobvIiEbByEqhQJZD+GbK6UTWvws1fcJ478+mEm+cEYdeSirJ3JNabQ79
vifHkJlnZdDryenPuiD/AdyBsMKmA6kliL0pN1/1rGu3iwwlVppFwvpTJTLX7fShpf8anQKryrdy
45DDUdAE0FCxmLeEzG07ibiWOratjT4p5e62tAvcmJX5kNvyXZIvWc1hOJA70LynufCxxWDEHY2f
5hzK97r0B61/v4PDdD9WBs0oZkMmKYdYNP3S6F/qmIGFjehKFYz8M/GWdxxeUlL1mywUDJFn+MRL
biGOtgLPwoSJ0Z3L6I+h0r+bLXUTTiIjnqkgISmDxYPglC6xWKlQ+RJJIXJs9HRcGHPX7DntlgtX
ILPHLYBSmM1x+N2KgABg09poI4UtVcsfw5yijfhGR+89nMvES/Sp23Wm/TLDJ/CLcAmFna9Fwfca
CpBoTBvQIY2vH21MIrj8Bp1OON5HVbtVRP7TzGe3jpFal6xV8knGesXHkbhGu+Qx9UQNxTX+gjhC
/Y53JEt0Mpn1ab7pg5rOblK8AqFGF5vcTwNqdwNbXtRC0Omnet9O1K8HIb7ZMSq0dchFKzHb6DUX
aCVmdpouc9/ZcEj1c+yjVYk9/A2kT8ZFI+phn1Yw6Byj39GhrHaOiHZOAp2YzEA6mUnk1c38THA3
LQWTKdCIR4bURuc62ROUWUM79RYqT+zHWNydYFPVzrwfyeeBKRHcAq66TsMvQ2vr3ZhJOYjiRN/Z
M+ZZMnCfOxSPrl7rD3knP01hre3tkCl83F3wFGknoR0RtA+H1ySZURya5Flj6jcYg57UcYDQo2JM
n/TqhQ4L6ibD+kNqiz+o7zP+MmEblWGk4GsqYi/M1ILcmpuCjFPyjih1SE6AC5eeSRTa0UG3D3pp
274tsFcHBMJAcRjac30XN7PsRhE5WqldzLfdrJNcinrEqoggLMiwOFVl+M3X5OK1ND0xp9pBogUY
6QJmPjl/2wxZd+5Yxp4UeR1f0uK/bNqA8XXgq5YuroMG26Tst01Wmw9Rp/9SYVRtxkjQpWihvnEq
7oHKy82ZcV2RKD9CBk0dGAVgnbWxo1Flb1ImpTtSo8b50gkNS3xiHyN42oHER5/icT901nOyNCgS
NevdDj+2l2hnBcxrBrTzWMz16OXZEB0A9lzIfPmWFxVugplec+2koWuZ9DyM6aHtm4grbYXM16m/
Uww3D7CQYjhLifqzozLjGuocHVpNfRqm6lQjj3WVWrO3BiJVNFCES+ZcdbuTE3dcFCVxaUVJ0muP
HQa42EY3Ct3Tyor4WiTCcVAQHue402gK7HwTQElMtpu+uu3V8F529My1kRtu8xHhizibSt4f9QYC
RTPOXqYq7H1VMjDAEgYhMtDd9BPZJ/A0KJU+NwEZry1Az8RghoO2/cZqqAQC57mamUygdArjTBi3
hu6cjKy9KCGbw6Dqwn4ityi4qiFkKrO1n6exAWNT0M5xhvuk1J8qrWPE2zo9uUzJfaqQYxGWk+Gl
nkIznlyBdAh7TFpp7ya00fARB5Q29tM4wBsNbL+UwotsV9Zp7mLT3ZTAZY6NDe5B3clakx86Sx12
GoTLjVkbh0rpSWbr8pu0wUK2nC3KktQPoQWa31DlD3dDT6tWEHoQ0DH3Sk29GXPYl32YaAylhe05
kvpeYh09MQkigYDif4le0JmNAvD5oR5ZnRWWJ4mkQBAyaGkxej311K6fzRAt/KjZMxrJDWaV/F1L
H7oK6QCadHvf2sl9pJJbNNWEiyFP1d1S/EH08XCuRAdmrNt2cTm6skUkjl3aTL4wl3kIunO+xTzb
genyx4yL4iIzo5pICav1berkHrMec5swJtYzoqErk1jkbiz8oKG4YHLqgAqcbPtQJZQ4uApLvySx
3e84ko0DDulHFXdobTf2NpjAw6aO9Gg5ooGTXjCZbg4FGn1n7hgdtYchznyMBCe7CNtNT0ADl9Yl
JM208A/qSMKaGtnsoBoM8ymRYmG19kwrD6S4/QrkPvUj/LacydGh53AZAGgx+EDJUHXoZGCqyPue
a6HndMm4rRycmV3RPsZNox6bkEkP2UDKKetr7P+Qn3RarcDwUZ+1CGmn+BGBHmSrqr0fLRCbol+w
0p1JLQ57/WYhpuEFdJuAy3tnHfuuyXdWNDEIXsIhUg4ohfBlwIwVsRgGPqNIzzzIPlwCyxjzJQQL
yANoj7laViQQbQBg/WHJaoQ9VnyPYt/Gb8jFTo93YWe84lPk/EEYhZIEOEwt6w2xR7q1045xsDX4
HdJ3h3rzVmAc3k5FzBULnA97jKmNZm6QDPr9aD7WAbBdpQMDWrZkChuc+ktk7QJH2SnI7ScR1B37
OKdas8TcaB2TZzlXSXkqcRY14V2pzKuscDPKcrWdq1eNkrXSPNUpvne44MVljqSJr+glmUJms7X0
o6ZIocijdm6UCpjLDMtQ7Oyssu6lFFQq1fdjm48lZcApoAyh/+HM4mlqyFzL6NXTTsJooGqLVrvJ
FsjF01zdwF/FURfmxS2kjGo3Mzb38vopJwiN6wmFHEtKd60OKSUFxEwcD7LtLLbdapaDfT9kj5oI
Om9sGZaqcv7caNSAZ0CWczKT1YOkWJW9nKZROaV3Id8YNe6Y6/ytNjCEbmVqEOOImsYx7/Qq/oVv
+Nqj28IGZ3mWSctDaUmv4lcZM+HqPe2tgWsJHcTEyh0xIZ01s0bDFT2mzMwOMODQPanH3Br3ka1e
ajmI9/T/iHXGexZHGDS0DHGX/ERVFBaN3t63y4+UeqQ7MV/EQKAfByDkp8HaJD9ItVkONR0n3zDR
ptMCZxdhE4w7Kdp2ob4nudu3yRpG80y0jdNyZDq0VPeyNeyGWH8aTEGattEwKwvnXzMqL49eOj98
rEzVz0D0ey0cHmxyXjoxvhtzN+5DQGC1XcFIIFsd9w4geg2LbhM4v2D3jbuyMl5nLVV8LpvIt9Jm
2tI8uXJYtF424fNAkg6UKMMQ2SxXR3uSbmUasxun+kGWGu6m8lGDorGLApgnHTiruknuZFl/HNKR
w6tpMmr21nOlJjQh9XzaZIpnEdOzjeYfig4obySgPKwd7HoGU0VR6+qGHAov1c34jPYfbszITGco
rmRHB/yuHXA+A8SpUktfak0rvbBUNKyWiIoUlaotNRZpW+WO42cdzAoZeJmwpoNWWwytZTcW+rsh
WY912l1TCWlEkYxvOSlNG2WyK8/UcJa2zYXypAvHJ/Wl7KFvfsRYgUmK0F4xoMNCofeqRB00NbmR
D+b4zhgzfrBMuo1G1wP1KA5dTxYuu5tJ+eAhUPISw2DSFnUMn6mCbTDzN0tX9I+5X4IJdZwiFiPy
qmmovOS3sICcTQiqyQ3rgU3jjF3C5gVRVCi+EfPxU1l7T0SX71DPv6NNjvyw6oCZY1lzpy6gccXw
cmNx8tyMEsjnlBOaK7USdUmRgzYuCHfD44xItSa8kvEhBuB9aYs9P6CNEg/dEQlRdAC8tLMjsFlJ
ivk2rqZvUwvzjH49kDtixtuownbXx4s8kx5UYVf7sGOLC2M2Nn2uRGddujQglBleZ1c9bs5TTvGw
thLcR5SOj1pP9aXRngusUR7RwPQfTAirDF8N8EVEtOjbVhrgvCmWzy+GqkGb3DkgCLxhqGtM0i00
t0zaVbGyWF0dvPKKc9um8ncTEcxWgavV94Vz1sxvaYQRJm2W6VEMnyGXO5fz0z6T8zdmVpdZPqiz
ZF+HyrkZsRshFpZe25JaWE+lYD/ZmbbV0uYiAVzYjki5vMkgRBv5nrIx8ps+f48wXG2M4YCOt+Uz
kdgIC5HLif4zMrvMDYsHLb0dugmXfoCorQxE65USVFkp14Mt8hbiV6gySNK9rflDg4S0Vhpgu0nm
UgSibi7f2lRL9zm5pBxQA4P6VLtEuvmIaXNv2G0HLSCt3bKfEZYuvkEYq8ygz2ZAuRNfbOFqpXKH
XPFkxBgDSwy7hygdLyrcciKKKT0aUYFnt6QajXurGSNPi/K7OVHf6E2pG4tAm2ncZTUeIyWJqEIP
gF0i+UcdOuKeczPBKQFFFIdG/5KAvUuZKHlka0fo02+jDPYGkAAIXtDTOkEoqZQdlBmcM2rLWzr/
DV0cgq7QoDFqwG62m1IK1X2V8FvMCT0b++ewYqfNSM7J2ukwbrXE/VRt+MRIRHNVDmqMjtuwSqPD
3FBSnaTXAPZ40Oj9izWZe0nuB4RREMx0s5V2k0x49dgLIMmgKvaFHRLDQF79lvZAt+cqTvmzGd+Q
p73SkPBbOew5Phr0DnoqtqZ6NmDkbcRUfOuWPtHqVekWs4uRERP14V1ZH6+v1IuV5XOZ9S22kNA1
rsusjz+X/nwuoouNHz2S+SmwhpwwoHmbzXG6k2z14ctqPv7q367STkmDkqdGdT8WWtfO1XAJUV82
+MtaFtMUVMuYURoAjjAI/D6xBQPe5SN+bt/HenJsTsTXOECjl0+8vlzXHcHGcrT/fc3r448F10/S
2MZbiNvVW1cdUnpiDX/+lc8/te649WGY5SEJ86CR1oefe1Q2lHwfacopqqVvAelNdBupVUZx+Qql
DpG2bBJyKIaa4l0fbvpUYubSc8UcVZWZZLKI3oAdZT2TYsbMdzcAQ2XXHlXngAB3b8oA1kVLJQx2
yreUMxzCeFdXxE+m/KhwC5SdXGIHIv8mTvOIuQeH9j0wTwl9q4sGmtF8nn9zusqfNPQsBkbe/kef
Yv415qzdGl1yI8tLy2QC7ThJFtld4owh9NRX8c+lhVFPJNvEXXkptfmNaDr04pVxHlR976AlAUFK
8NKOJLwbLcNgmc6kLGmxGNymb+MlQHgzZMGtrHFCjS0UApqxoMEH6GpzaeG3YgDoXMGJU3PtF94q
SLjYOQK8y7xI09ttZO47evGbPA0vYzT3W9PMaHRn6mlosx8wwwq3oMWllZYnZKAtjtZ8a3P43CKh
XWNx0G60dDxwYfOl0t5TSIPXZE5vGrW8Cb8GOh1pK9TxjDRnS141816bxCsjqvclIYdeGGo7jHnf
keUwc2h3ARhIBF4EJI5N4EVDTctcL5+y1HwvBm10+2p6R/kJkDbROXFrRb+JBddAWE2Z188voVAf
i5ThbcmZDGpASU7ncydTBR0xdhC0pKpytMU+avhDQuJRroBitGsa6HE0l+iO7H0lY7AF5hYEkeLW
E5UBXQMO27WcTfvFj9NZinJoB93ZzFL3Ug2Eull68jgEjCvMMt7S7Pk+w2qmkGbRjgJY4oou/TFx
UQN5uGSYwRhSInPA6Ke6kQ6ujRJnRWYjCBa68tmc33Aag6yEeMFoJWkbZwYbXzmkGAR3ALoNemS4
OMfGfBqIcgXuakIrTKtdO+14lTYTAVW4cYsr3oOnZi6PsC3fsjG6nTEluXoIlXnE52ooqY6WxyJW
adE8maXVfDjkUFOib7z9cFP9I+8IJY7ytsECtpiovpis6OOaKpAG3SYbwERx8htUOQz0KY06ilOE
ZmibrJeco5XQWYiU9DaVUXdEevCIg0jzUNsStN6GwY6sAHOfdYWylbRDU6ukzKew8IToTkomOXf6
OG3G0MquCQdCYTUPnArE/7LhvwPG1w03ZQ4HzTY0k7o/H+wLDXqOcuTS1GgPNIKTg4SDhx9JQY4Q
yENCDAipbWKMXVA8r0YckmKtEWD4Rbr5NzvvdzT8sg3UP/i3SCFtRnl/3YaoimJzDDOgxF07XSES
HBIlDg+M/JStA3vZL+CWQoJ5wKbAkKGTjzC8QTX+LxT/31ON1u2AUO1g70PbbZqLavPLvkiKacKD
ZgnMwAEWfGBKhw57eiNzEkRK/9LP+ESL1HxUbFFdAD2M5JSLbV9ilw4a6dI7bXVmQI99CDq0QDDD
9Srlik5+m6cLTtMoQpVLQIp0oBsQbYbmUkqNui0t+uGEW1Rujm/VKyLlzbT73h9BPyROYZ3Xm2i5
16bzy3/e/X9z7AIUJSwA9qAtkwOwHNtfPnYntzZR4KE4mIoKLR4GGGHLxDQqwtqVOMlDfQbtUQ3M
LQEdGGp5IPyd/n46M2wfz3kmyECXB93HuNEfACmD9hEh4KEy6PdAy1S/U4eHLoAhtW75/0n4/D+p
mv8ihHYf/uvxH7+K+h+Xh93j/wv9s2UjVv4PvtQib9/y31yp63v+pX1G+PxPmWgDC28hdh9ZR8z8
L+2zopj/ZEChII7TCTDBJvGnBFp3Fgm0Q4CFSSUZdyq/gH+7UvV/aszkKM6rskFQjq78nyTQpDRw
VH05Y8oGIYYKZxxa5/YSwrNEWHw56sq5gL8cTOHVnJo7XJkYNJMi9/NqhqAsyYc5L6xdnCI+6+zY
S3tMjI3dHvFXKkx7Q7rEITlhcGCUGRpBl/+yKaikZWt8V+32HvZQzAyGkPOpB3+qMPqwWicns8Z6
wkZ4lw3G1QlVLEQF9ZDHZGp/zOR0F1Y8U/alxoSwGl/K+DOH82aiKr6mwGjulqJ5TtZmIiUU8uG6
ACSZfS4vI4N5XYMvpLhacosx7Ekysmf4AdG++CWGwgNPt69tKidKp+cg5OGxVSnFARGke8HbkBBS
0Yoj8ZKmDGEia3ofddCA7L0tJyKqRzBRid1MiYqewNa+jbOc3GVt4XUO+INmrmNEnNZJ6kPd7+ZA
ZdI8URMamO1ETvRedTZ+3XRpHkGF711FbeS9bHM+G2GBRQtLQgepxRLjXi1pDRkkgMkhUICQxPCN
ruiuYfPJ9bGD/x2BETfMHeKDiGzJzHa7AbAP0zs3VsEK09qmgHKt8sxVcaK6rb7UTDTnQQKZT1K3
fNv2SJg7iTTXOQkhk5UPDccAFEgCiVQ9fcGlO6IpTd9A9KBqikJBP8xAUA58kEwYe6fFzXcnZvhh
zlrh0ZI6qk4xnEtM+MgnvFixqMWmdbGLTIqPgj2Q0tgdvBHlVtrfmzMSAhrj8pa4mQm+rEqu7Dyj
D7CnazWE9Smy01/Q/iWM0OivSSSBiK2jbWUdTPqeaNJnsGfR14ap+iYKY/Q1ysJjTBx6CsHYRRQb
IJOpli92vJG0Cj0TKesj/j0qy/BG89FW9igCdvxSLtns/FBQfBBfZ73mc5tvC+yam35q0Z3cMG+M
t4NWvmUEWFMIgSktN/FNpdSJa9LX2lEH1VTzCE1/IGwpHgD+VdE2VX856CJALnYvcpTOXj1iZGMc
QBIMQAgN9QkEcXFqTYiyPxOpzY5xDj7PDKHp6poxnWXZYhoSqnc0F3PKObSvw/ApINPmpFeo79rI
GNge2spxpjB/UpBWgVobo/ux2cK3iymy/zQq+JxUOuT6auFG3sFdsFGlIR/g920prmHZwDvQe4W1
nhwmu3h2tIW/xjQIuF2wraEEUlmw3rI6eG85gW3lWZG29aTuopn6yzTiaZ8odOfjRZNz1h0TXAuy
pqMzN3CoLwzxvlHybRnF3U4x6As4ZemjdgYJj04hRzakaMdQiV8qwx4PFpOU23oo8TKQrlz3lfB0
JMs1RsRNEBYEoeQZwaGpz7cGyn+0xF6GOLixbfk1Av1QMP+ZbG3HGZh4X+OdPZ7DsKcxkAy3LT6N
mryXTd9a/U4S8pZK5WHkmK0FSk4TFapcqKckGt5SU90VDbxjo4tA+ZiUI00ZmiP0HHrmfTEcYjV8
gTl5I5OFtyRVL9AaDrkoge+sp3gwbJrZDp1TJF2FR/VL7Mg/GPdgYghNDoadIzkNMc4vokBJMhAg
CUAsuDLDCulGdnUzHUZKIqmOB1bu252qS29gQe+TNHwz8uiaZ5pxlaxlBgcgjinqdBd30yX8FkVe
miqTS3xpux1l/BuiJUu0KXayGSG2ZP7UUunzawi2kIFcqTt0Rlpfw1hNjq3ZOjSbSELf5NG08P/n
oSYSwqiPqRM2KJGXfpeQT59PrUvACZDV6vjxno/Xljd+eayGIQKcmRJRbEv9MZmL4bjegyx6O0vm
u5YE+zjUlL26cDnQeDKn+CumA3shCRDIWdoeIxqc9mbcT41zJV+OymhSEEGP+BkL3CCuzdyg56TL
1AcDmskQrTknatcMyZezVUu6Cam1yTOlvggqCUHHkFHsVqWQsN5dbxoUgziJp54iCkiS9WZlnWCP
Qhj+53NKO5Lahxp9K42zdYeukVk1PbJwORPGc32vRcWxzALAaer8CEF+oyWFfTMbjOKaKPUnvbuC
SVCO602J9hMiWXjomgzpSg01tzJOHFfJMTTMW1OI5zbI7ppRtK5QRrSV4mK3toOVWqZCXJci8+uE
GARl+eYMpdrVrXgYYRhTB1qea6rl26yn4TC03zLKEEcaX3ZCCqjI6FqrudiNo/3W4sptY606pYPx
i/E5hD/bjPex1VyRj6BwbhbuiVCLo2zd5HlJH49MiMInwrs8WupPp19UgOjYhClml1qbsRGKUx/X
G2eRBHdZwwavd5WW02MtCrDe2mRhYAcR3pIXb40OF/AEV3KpF5xxP6teayFIS5LkqN/RKHzQ5aw/
ZsUxRD2/QW6W7gNFJuUUtRU/zldZkYtd1kLOxXq+k+lcZHmvbrOhoXijC1CBQYKHZD0C8DaieNR7
mOiLgHv9S583vz2nClC1DQi/TUZBQ/aiZY8QAIOBqqRtt+6lGjcdTd3qj3XffN7MVg+BZtlfX27i
rN5ZhnyPGr47rjdzO1Gcj2oqEXMhTVudWuYmppda6oM54ntyhk2/fBvRIv1eb7QAIqOl4DFPxnQ9
HGaJn6/QaXxUsvpLnej3EuNKyyTYDzas3x9hGv6URqJgttVyeI/L4W0voJ/PhxkghsxfXxmtEf7A
+hLh4ohD6VJRgLImRDQfS6yv1ZK+0/smjLfNpPufa+pz0FnIJsk2Xv6Otvz81nsfq/n4E8sr670v
f2Z93GXdNxt2HVa4fy+y3ltX87E5n3/qc5n1uSIwPH2S6FhksfX624v/48P1hd/W+bGpH39uff3j
iXWfffkYX+6uSwV2NzMCGROEkrVEpsryGT5X/WXxv/0kf//63y7625rXh1am0xuDI6inDMzxYIWn
UY/DUzHhw95VMqj7eoYivrwQIGSjSr7czQT2EVqP3F0fG9k3fiT85EPjwWqoC4kZb7cNsJeL+t/e
bUqGeFIVg0dT4GcqTjq40HFo8FqFiS1cTS3gZstb18frjYJtD+k+LHmlV2q/TO3WLZsRtUF1AsbC
h9DRW5WNKrv42tEt9j2EiJQGgLmgpiZQgOg2uRC5IiqvVlaREssBXQzQrOzlkFsfjmSnELf65+P1
SWk58td7v72lGNKWEAWGRQs5a72pF8Xmek9NYlikMeMAQmaz47qSIkPSRIoL6+uDcIHzL38+W59d
7355drC1l5w8Os9ceGIo15EQFtV3U5k5GYcNlcFYSg9tX4JNj21H8sZE/Yah5g0YCvOg5Xe73rTL
vZjB8CKxjj11Sn/ksPicmL6zPI+nRC/VTeN0/upVUUb12PYOrcKypdskvGDZF1r7DjA9O6wrZGLK
5i9rBe+GpdQ6AOt5nwfntsrgFK+fg1ikh6Aakl2+nhDW59bdwLnXOvC+z+1TlysmSXHgV/7ci+UK
MEsWlllmZ4YbGLjI64V7xkjppSdQ0Ctnh07tuoi+fME1vdxy/G/2zmO5dSXLor/SP4AKeDMlAXrK
+wlCFt57fH0vpF6V7rt9qyJq3hMGQFGkRACJzHP2XlsxPLlOmxl9CWOgTC2HpptFhpx2M6ImZEow
ui3GmAwu2E74ctSO6FsKhItK3lIVmpAcLCdpL4iV0Tbi/cXf5QN83rfq5azlLbM37fr7hf86tGI3
77p3cHXRaiwKKvBFnMxr8Snd0nSBU8hZ0oQsPcR+Mk9sKtmuLJIJXkczyJ6CWJf+fJsP50629F3a
pdWBWELgmeQzHDgXvkoQKt/HVxyJRrz1cjh+Dkxka5/pYrqYnNo1QtQmekV+47eBx+79CtVugagp
fRJHRpzWAX5/VPEuki3w9Mv/JX4mHqblkP/sip9+n9DL+funXfFi8ZL//FbkVY3MPc7ikhPnmvhj
xG5WpMzBfvbF1veTc4SwWw6s9Pt4BVJn7mTaxeIl4mNZa3Ili81RXGrfm+L6Fn8cM79/XoCJ+KCf
Pzkoc7C1zBMlp7sTfijhoQJNJM2euEwomxQEYU/6CyD0cuuEfQLDPAxlT7z8e9NfvjUaJJhYmT4t
A4M4U8XWz8PPcxN+t81E2FWpEJz09zFI/GNtr3DLF5uOmJ2Ize+/vpxHSsPnsUDI3rPdFBM19tHJ
mBynDaZ0/c0Wf4heH1Rblffiy8aVzWW8fNTPd//zHOY4VuaBIa1+Xiw+8mf353fF1s9h/PnBz/v9
9rtRft8lUsMYxlcjBs7OCskVF/viyuMbT9qj2P/+4+eSengkDbIr3ksc01/Oy/k1kKR8L07XSJWt
iUuJYxB2HVMZcSL+eVO8xfdQNQJb3tnlQv1l8gYVi3vHMpaIXbElnvvZFc+Zyyz4v3qdePHgvw9I
4vfi88Xf14sT9Oea8e3lNP4+mcWzjpp3s/fzC2Lr+1Vi8/f9X971l1f9/gG//xY5IBFxg3cK6Oq1
GFfEbURsid/903M/LxE/VcUsUGz+PIjj8bMrtsTv/dt3LYkvT3D9cBzFg3jhbx/1p+d+e9ffPilY
BvxR9uqOKD9xzbZUErSeiPcf06TYmm2tnKnHcw789pOf5zA7cImL/W9j5fcrhV9SvPnPS3/5idj0
9aBfgSZkSF7mI+ac0wL/uVB+2f/eFNfVL8+KffF6cZ399ZsonEbCNrpkVijpMTmu3mWQyqqsX6Vz
YrJ4alEzlmQFVRTfnOEe7Ay+sqaT7xlORgQfpXVNXRj17txV93RP93qFf2NWzOk513PiTjTpXlV8
B11xAdTJ72/RGUeboh4dT46TcE9reJRN4yYfsQEqmk9Rr0nL0zwBI7EC+EGZTriNFVFupE6yZEIF
a7vPqi0haCsFQeNGEmPc7//w93AyIwPrlkUVaZMkCC26AXF7FTfWnwdUJP+82/5yyxWbf3r5b8+J
W7d47vsT/vR7358wJM6JgF38Tyz9limdmFaKa/dn31nmfSOlc8pi4r657A/Lif395B9//tuvmwbE
X3zjwKHbZVATv57ZVh5filf2SdVs1LG6Fj+YxCX4580IXtXaSIt3JSKSCqfISA1vQBjX4ohGjL+O
h/Ddyk+dVHKgiwfUgxaq3Ccoq/omashPzxvrMMhaCv/COPR2qz80ZXSl1ObJHp0LLe9fCREsXxba
hdpkxrPRGTf+KL+XKj3lZXj2Iqb+u0GxC5SBFirqKB8Q7xMz1CkkG0mBBLu66Rp0TVnqZvFiGaXO
uG2l7li/kBlpbNSFL0TKTctHXAWpTEwQfgkvnUCBRTOJWENYzEgkm53jN0AxjeSocJ/dcYtf5AII
OQvLcCXJfzC77jkIRwQEaYbChVDekTobVb6eKtiCqyTligq8TxSFQ/gY5YhRo1IwXdCzo0phaqDN
5azY+Akhhyiyvalky+igxATDjMC2ieFmwcjM9eJDUpxLHTMYS+V2a5bSVyaNk5chh/VK7BwERT2k
JjlFFoW5qiysK/R/r3AAg501a2sqBF5T+I+dWV3bWYyiH3d2avKtkh65Vt80J28vuqmd0TijWo6N
jVX7ppdm+Qepw3tD6stVEY5LyGnWeVOSX0EEJ1lvUt4trJcHGe87blPgJCr1a2VIdQg5YQl5nzpv
Xm4qnfLabMYb1c8zvDxpQ+Um9Vi2UTkHQFmBptuRkn2Q4t7cZKMMWAAcTizTRHBszHVKiU8QtUne
29I2CShbKOAutIU6IeXa7VBU9tGYKh3NB0LDqrl3Zl9zLSsgIcd2buOxndbw86Pr2OieQvr6STZK
dyABwe6RZiFh/lvTbdVXDFDxsVP8cz7X+aYLyI8otWE9hZF8BN42e3mvEBA16FvbqV5xuWAFQ6qG
PVzHLYc65URS3LA1pfy5sy/yCW2rmrYNUdVwKqjp3WeT8srqk1Ul1LFN3tAt9okvIi6FonNOmamT
8AMo/Zs5AKhy9OKAbMg8VRpmBKtMCK7pV6G2jHrUm9wxX6cY5NopJQ25C7ahrnSIP3BzEcUg65In
ldEzWVgjGZOHvOrqHYLIFtxPatKrcJT6mUiQj8wxGi9VzDsd4vvc5B9WqYRvkya/YRvIb4nliw+5
UeAqKxSXU04BNUetnH4LAOPh6MyRfTsAxSCEBPCFXm6KITiRsATyH9rkWNBh69Qi2E7dZ2BF+VUy
JB+2Muwiojk8wg9pzrUmPMVwrZrDLeTSt5nAyzMjRUIFoRuQZesARvGm4HKovbqqnharsxc5tbWW
cCf0RA0ZEydb0oWvM9gHlEDpwSnS2Kt9/YmY02LAaGI2L+ZAKyGenoLBAjLYqieiM14km0DPQoqo
3/ae3NxM5XteGeE1Qcz1qiSlaRM0NcUmPKxYmOuTZdd4zszhWbVMThJqxNPCjXMk613xQxNLZYbz
dlEpmlrtWYVC7ods3WGmzFylUVEKAGJdS1i3nYYRA9E5zjUUnf3SS0zLrFqXpfORUWrLxmGLqGE+
pSExXxUZjm0wepa1T0zWmkr66ETcDfuVnUM3m6RaurUDPsOBaaRS98wNENxacq3axLXU0QW3P9Mg
fcqsrH3AcfSm6haXt/oe5KuyLx6HPPRdnZC4zZD66ybli5SU9DjEIJ1qPs4NpgfV6B+dAfVripMX
sRkHJe+uMgKMBnjFnkb+E5irLNzZemuulIqrttM1jT/awM1SyIfKx6BO+yi1PC1rHlA1AkxwrAE/
sXq0ayx7euxfq37kFbUfb+yuJRl3Lo91uhTJZYkvoVDOdhft9LocL/RR8pEpNdwhJu5LGSFlaxoA
04n5DFmINWx63dxV6O/aMCJkDR1Yr8F4iFA1tfqc79sa/182dPm+0lkRmqqOEErhKg9Q9eLemIZt
y0GdqmE4+2WLGZ8mM+mbVP+dst5FHeL/mJzoZeTnCuywsKYUdgkFQJ83WzpN2VFvXdt5Llt6pqAI
cVzJwZcUtO+gA+Z1q133g2btkYuBnqjVzagnJPmOGccvDM7arN4bconAZ0qSI1bRgza9Vk0pXaTq
zOkSpudBkjCtZHG/pymHDro3l4CaxXW4pVCQr6ysx2LSZ1AlgKXbgWWsYMqkj4yP4BWzhcTBiZpP
pDRpDFaqAqFCs5IbqssuLoNoK/ONuQmg4a2WhC+xUlzENs5lNHIITutiBnminlWpv5rb+OiQjuR2
vvnGinnbVBRrnehMU1xdGygVV7T1aIT6wVk11XLdVfaFL2NG0GokcEiH6FaZ47URGcjtU4w/ZE7u
tDx3jgelpBc8cjlCQrxP8WAQnaPIK8c39bUWPcrNYHvpq+/T1ZfmLt2MS2423mPUPg+9bJbrXroG
fRsdVIJVxknb0phLQlg8FI+0la1OJ2fgEq9sxyM/iu7N2L3Q3eYC9XkjeLZ4UlF6GZlyj5+lvcYf
U6/UQsVQOey7lG8oZ3CpnTE+KjLhMpLv1eVpGBvnJoiCYV/rqyLKZk81kVxa6CWHDHew7wy7GBYa
EQlGisYsxg43mUAS2oFETu5QBzVz2vVAcJqHxNTLVeTSeD9GDwUgQ98c3XbqVMH/NZlNi4jzHEGl
IjXE2EgwJZqquveVK7CzF8nQI6940ZyZ0B2N6KNWrTwNs4snm+NS+DEMelHY/4xoWk5baWladkej
J+StTI669DQNibUNNAJ61FSqiclunmfSFKpam+9GfBpRU/E15Eumg0KaI/euLXZ6MHa28Tyh1Bjh
1w5SCmUIKs5KGzOMW/3wYDfhDqhztW/jelybyP24ye3xS0t09sNu75gT2tqACXMUkhUBuLMjMZ55
U0lgp6aU8w2xy1SG01CCVxzIONIJRvMHvLZwPzwVYdSqRvc5YUHujfCjzOfTCD7Yo1/LNxEpm3Bf
WMHMAeov50x2S+0WlYS9aiJgy2PLDZUwa2SlNRPMcj5wV6IT3FVcghE4KsAhPeoLNzDAJhj93kGE
uZIB8DlO+JVNyTNKE2wh1CVOdd7eqKjxNkBOjB2pPG9hltwZZMZ7CGLkVWvZLWSZkWmSYtyG1mPG
+od2tA2zgbAwj/CDU2acLenFCsJqG3WsHSbpKA3zcBqWXtUkmZumYN4SkKatMJoWeRLeRH1ztIrZ
2kPUo2sftvBNGJQrtUrdSbHo+g4YF7pVkmZXqqYBax26B3uyv+rKVNZlhkfFIV61D6dzjwyAfJhw
bdrttAU/MIQz8gVcYftIuoLDiKPN5F5sq6TSWostE7MRKBNS0xsH8bBhsGYAK2P4h5FDtcP0q2+k
p3xQmagXTnFUyUTOM0KlTEO/jRgdLHvPiH6fzbZrUqY6yjWQdeTfpD+9z7h5/RzvSYQECIt3vM70
c5uGsTuX/S6WegebRuGaHZaPwnCm/UAmkNxAjQIgjR829SL6nXNE4EgeVzXYOCLYgkgGZaEtIxCD
n9YMV904HhzmQcyq0u3cTC1cFTAzlTMwCU/krTTid9FaeTfGmX6dzS6iFxqh4c6Rwud8qi8aI6gv
2nxCShLW0mUaKJu6zCFQleVFywIajV9+AcZ3AzGBpQkBUvFkv2SZSoMQW926NLG5wDK4D83KnZgB
QJW+iS2YgQqYor5N3U6DJBPCkQcoPZzSfPYC2pJuDItwqpQPaybBvjRiFguWn6IQ1DJ49PGWZcNT
VRBC2aE5wCDXQAYYLOC93D6Vudo5BHiPHUoCx8IrQ/Soihh9QLRwyOOrTtaWGTqidzvPXlEUn6yI
AhA+eLx6EyqLTjF6jOQFeRfBPu04CwdiMS+cNLsdO/sdivjwVNjOY0UeB/aV9COKJZPkLQW1jUWq
ocb5leoXdWKoD2ltPTYoe2iQKl4bmOlhzsFJ5FgzpbYZNijAwchXwU7JY9xxenYLF8lwszSD1YPY
KY6k+3yJeGtk4CXFlHkyDgXWavOjGZKJKI8p6lGOJVEAnDkF4bU1iEx/7MKNyXygnorStRGmrQtq
d0ro9pJ2MWh4QSsNvk9J+BB8EUzW0B0GNVW2geVMO3OOCWFFnF6bEDwikvrIMRgHMtpl27UAVwLk
uyZwLtlI1kAfJuWWm6D5UoyVTHkTsQo2tRkoHuHRHbczIlvHqrFXAayPFRENiTdQDU0X+3I9TOjG
y5ZLH1PQ1FJ8Tu1TIlegqbrWeMxYLsUBrfwCVdraqGs4IEjY5r5CBCO3GSYCQ17VtMXGesA7EDe9
mwWox5gHkykBVCJl8cFIlibNwbAmYwNKBFd1RpJATQ4FSWCzuTJ1Vsm93Wwz9PRplk27qYmvM9Mq
wAqOey5qhKp+xJ/SWpe5n6GoHrHPmQSAW2XdX8fYGo0FnhlaOp2TGnWa7Bixy+qcC44zEAwco3+Q
G8ohJJJ4SeB7kGONYZ6bFnwS2DIWEL/GDv1DXZAY2zzY0U2otw/EYuDQDZJiDbqDCHlzz9Gog4bA
YIAYTsDB0+0Za/KIwKqruKDhBGkFlgA7dB7CEscCfe9raEHmFkVZvrXIbTWUOCE1DueUMivKJWJc
5HTEh8EuUckzDrzJCr9Svss17E9nW0bJZzSYb/Tvt8ufuI/N7sWgyrXyzfS+HgeqYVO7M0g0dLI4
A2aU1+7QPZEQgc3YOUXOJjC0zk2q1jh+VSAuDr4f8B9Y9o3KEmQFRqvc6FirCaBa+AIcUpzPG9YV
kCqb8KIrrHlljPjnKAyjwQMeW6nd/ax2T4T0qfAbLJhQc30hY7mgI1BYVEHyxku6NN84tXYbEwa9
gtwL7qtdahDTZVcBDWsUDYxDhbsh15TAs7oYLqnSfqvO/188rKr2Qjr+9+Lhi8+3+rVJ/q4e/v6l
v9TDjvEPTdEBJC+SeBkhMO/3T/XwIiw20Ohrlq1YcD6RCP8z00ZDPUyUjWwS27I4IX5RD8v/jVoY
Qjof+De1sK0baJaxQFqyxoVNJs7f1MKp1kny5If9Ke/1dpzCdeXXZyGD+lMM1H//nEiUckTZVLzr
v31rLk9pA9mM69RVtAy851JLLUSzWfxSr2vxqseZP5XZvvbTaz8dSGEGT0BhaNhCpcRDONR34fBQ
2IW6z+fB8nqN0qytKM8U4va8F6kxRtod8rx+zA46xpW4rNqV/tohmfVYJY1GZIJE6/otOZFLyN+8
hft+59vIAZeUhxq6DLia+7YLARlV3ZVR2tgSCjtYD3UxHfy8P6dx/8Byf5+mtXl2FiVP68TGgSSN
PbGm0ib0iYQoCzrDGD5x3xGYG2QPYLZfhwHeiO6PvtvRMy4n0zoY8kAGnyo9ZyYzZDjWyh522Wrq
tA+F1Xs2cEfjc1gWkn7JSht8UVCcgcMyghY6d1HbQn4GznjTRrOMqJeKEKbuNfwjw202Vmx36zhh
kGzL/EGNgx30j26vS/3XoIe6Gwz5bSLHIAY7p3N9Jp8bVJ4EmVOO0NKHgAPlWfYh0X3VLbTB3o15
jw16RxRLaUhocQl5Qx2NMxwoB3gtqGHThx8Ozqa38bvosZ5uZiM4QQZ/cKCTACTCb93Xd7lpfrSB
Qw60LLfnKcLEPxTpVR1W4Raf15zlcKY157GPldvZLAzEIuW2sbLrubSf0UDjupJo1ecBKKm66+l/
1JSjJTCDYyKd7ZjqW0UTXXO09z6qJm8YOQ+oOLywEIGhDf+E8uuDjD0K+IZsAjusiaCxuOmGVoHh
DrWwRU0mJ3G5lk8sB5i96OQyJaWDVKFaJ3GwrISRYzmvPRRDLy9DlRthgYQP8I0ivxd9n7ux8UoG
erNJ5QzMmumsmGZUJ7tPM3I8OXxKUudMThKOXlFelpljurkdS5zSYeVFpn45j7l5IE3uaGmUzYF0
77sIgW0/2IUXmMUDYv8Sm0hZbZZwx02ZSnsz0zwWgZ5ewUJRZ+NmnCBiBhjs1JSUAOTJXAJjfSir
Gl2sBedngo267gq/WmemHHuyStBFAK1YSaWdYsIc408FQFdZb2mdvWE5dwsddlWvWzdxm37K8tLj
NvZdzvLINKbyIOmvOcvdlcXqzevFut7YN9P8QR3L97T2Wu81Fepb4Y5kr10rrFbVIH1JwsSTlfFt
TvvnEETAzkBouirb/NUuJ0RoJJBKmnZvl9TNu4FjJamV4cXtUXLeRqW8XcZXYAW6w0EjLLrPz041
jLu2M9fkipDVOOjyFkx8eWz96MtMshuGR0JEAwAPXVDgJ4QuaZqs9UO1WGE9In8a8MNdDa5zJ8kG
k5YlLEQ8WFjKMp1IrqljXqtexbV5nbSSw8wjrNZGQ+Kr0tk4rtRtTJTEFWlGWzyBNNZM+TjjG1jX
YKDHgmvCisfExfpkoN09x1py12aIUri6dAmmOasaQ7mRoN5qXQbrR9EJJPO0OXo0ZtobcwuwMq6G
FAFNekyR7rvRIWAuscGlzAw2HqYT+vkt/8vHHPT6WcvGC8T0nBpqtesqfR0QzlulARWRoLF2VqZF
ayu5n6SyXAVWSeipY5wDy37DPzqcapbMdhITrwVqPTbtmwK9/yZIVSoMleUZ3YwZXoP5NtorWgks
gRJ78oiH4RJj1XZNrSG/9CtjLSMGk8G1mGr8rDuIP0uWQ4E0IRLBYRq3k4F/ClV+ZoPpspfJ3PxZ
ZgYJHSwUm9GCsKTrL6U/rpvuTNgjS0fNLfWkdEuSvtHIG1cwNzqFAnVEONVaHVgfNomRXWh1dKOY
3bpCar6mEWAwdZbeOt0G3FbCslV1bLupH0Wu2mMdLW3nKvddv5eCQwpDatUuIntLZ8UoTaZHlZAc
dxguK4q26hy2rka1dT3F/ma5tMYZCFBqmJOXxB9Ar/a+oR/qWQ0pX8PT6wrpsxr6JwYknoWY4HTK
qQiLJR3tkpvBqaZXs8IbkbiECFzDXG69oADzOVGNGL4iFcVentWfIXHcq9YfuFW2X5M/dQtN+g6m
RbmjSOIWSjBvUId/0YeBtmjbqMAs/RQZJYI1xUssOs+tFHUAL1lmkZVIAc+3v+Y2Y3WG9HdIWDw2
Lcv5zMBkVAEzASrOwGVcEpZuXmi0RNfTGBZn+h9vw6jekMV7os3R7cN+ysm33rRMfVcOkD+l1ZVD
nmj9ts0dhtpoumKGfV/JuF59Ip6oUTKln5HwTz5pUyaz5mnwzy1oaroVXMgoDxMDwHA7Wp6ffTpR
3jAXl5g7qAS9zvrRSbiWc3t8bgcKA36tvfqVv9Y73juwui80/BZeGYCTrTkjLI+up+zBVgPlwA3I
0pcAVTkNvGQyv4x0tDZYD6nNq73rw91ct4Z1w1si908Y9AYZDJqcc3aqAVDTSjr1XXiUS8jhVRY6
Oz3BJ06BkheznKsq8ErtzVAyyyia2u1Luv5Z6qTQF3zalR023qjoaQQ6jVsqymfVEyyrU6QdzPKJ
TIFo3cf5l4O9E+UZ6dZM6VC3s7p0WoipTTNBxeiHI82QNckTIIDqnpBNtbapQ1E+bmgg2BXrIJOB
Dbn4MQoKaRMlpA4CBGbZ5Ky1pL9iHtmwPgkj18lxdGkMx14TDbvWHl/91ocJWzRgK7XhMzhISmEB
X00ct5ilZzWOo+3YWN2RuYIJ70Qvudk7Dv+Mhsth1Is1gKA3haXQvrbbnS+ZyUmSs2PR2JdTS4b6
DLvd7QIZcI+kuB0xBK4Oa28KsnZHsZK0UbldE3pGryahJWTrpStP1EsJwOH+bSBVju3qs+sYMHB/
s76PaBYzloGgoWBwURkaJ0qF1wa5e7xtraw4t2G5UpScLokpcwLhRFr1WvZp4dinhdExFu3kIfrI
OZIVCTXMr7Jhb01RR4/GaVf2kosxWHQkbCOgcCupXEaSSmcH3vEwc2ctAwswBumlKZ8LsB8U/9RU
G4z/wJyHPHWplFAaG+VrqdFKhH9hu6lNpd72cXiTY2M4GVK5OFqYMOhmd+YcYA6S7iucbF5FCX5V
5v2H1SQfcyy/NbV16xOCvi71kSlz171U4Wx7U2cbhzrO29XE/d0zjOme1mS8M/NsPNe+ducAOHcL
OsprKhKG33/o6EKwKC14m7mBncBDPYH9dkgbMCPiLbXuXW0D/IAWtTpHE23xu4zoxmsDl7tv7O1K
AdGY08cNHPtcFRGAf4Ub+RyUvavZ1EFmLehODUgiM5YrpOsWqcdVJB3TaV6HFCkvjVyGqkvuHoMA
aSb1zJwe6nx/J+GTK+r6AkcN9SZNL3Zwfun7c18j7W9Di5n6tN9G4LTpTsyFCiJPCpWDKWX9Wi4V
Lt6iIu4yZGajmSFSS8Q1DMpReZKBIW2QZXwS4FEdm8VFIbZw415qhqzsCUdk2mgNi9t7QNEBxJhe
1fAoTZm0HZLppCOcuAgtLmwjandTPHX7gdsm5pk038ZyLyFijy/GLNH2lr1M2y0HFtVSb1Mhy6zJ
Gz1PSje6cV8am8GIVzGJmXBX+lNNRNgx9ado1/jz9RT3/m5MfGs1yNZhtFptlYzVjB7YAjQBDtcB
crH340p+yGztKqbjNipT6yVqEFKTt7xJoaQ8ydqxK8f4XPn2OWMg6ZTi1BSzfDVSZNaUKTx1mvmM
Zy1YyTpkkGQs7irIUMesrG4Np3RnObd2anbTyPZ8Nctz5FVzVm0oSfrArDDFRaoJ2172rc1gz/Gh
M6VbGcLg2mdlscl7kGKprDy2qgcLVCf/KxsuBjUvLvPhFPh0jmebyWmRV8wTlgfiSv96+O05O0nf
CWOfPGrW/aG0e26L+CSoxUh1MhzEs3JpkU7OeLY0lg/m6A8HOQUvJhrN3/s06iIMSMv6QcWd1GcT
qLQ8+IoJSuWklbqGZHQeiiyY0pXWq8eg0l6jVuvWZq5jvxKUfLLUlk0Z28z3flu9BljkvvXhSiJB
VdcXWTOtNrdeQqeFcFw8RFrlSuBodp0+hv2RgdwAAZWsrTHDPCW0jJnuE2osNvsMvGGnNI9C6ir0
az8PwyKEE7uTRP9NJzSia3yZMhwJAEIGKd5DPMgM7CxASFVfZJQ/D31dAfXtQ1oxiyRavJu/tIJX
YvPnSQdqVKHK0/ZHeM5cC9muUPPVTjDvA+X0i074F1ms0I1VSwl+CqVLoSFl4UENtW1GcztSP0ga
zAZO52d8XdLMEhVh+VrBUMOKX2a9UQVle0DbhEliUQmGi2NJPEjLv2OeEkQFKpB9Zow+7QuRb0BA
UX0QW2OmzYpH2JnGXRvEOOJ1zYmYmC1bpWzQKdZH66ljBPe0xeZmLirvoqSIt5tgQwZkYuy4L2BU
QB14SPKUAyz2AVBUB+YnNFJh4Y5BUcOIxscltkAndDvDwhgp/F3Lg9hK61b3SHp57peX+rLbtiRB
Ror218kntiJ7sXL29AXWCpYB2vOLSYu5juKJf5yDVB8cp6RDbkFlipZEh3Y51TqHIMQdQVTbEPDS
NkjC6iAejF6Hvr3koA+Nj1osyLfiqXm2ChebO2vg/B5BUsKJv5if4FYXB0iW5UHs5jjIvVHrPgwK
2htnaq//j77yW1C5uJ2mEDtt4iwW2EUT7wiDmJDHi33xIHZniRAQo84d1G0Zy3Dk8qjn5444HsrX
4sSRWDJ4oZ+hLjIxp9bLfyD+IfG/jDfwQvDiaTGUHrBWtMfUxb/FMFGS5p5jVu/MQ1XNDSnvVnPA
s0oula3HDCXqjaEPCuSdCbpiXLQt6wAeEi4UF42BssoXLb944Jr+a2uCmYrb4V/74seyeJI21uAB
yn39+T1TTmSkTcv7tJ2a1U+/vdvcaNm+kT/HcuR/q3TOu+9NvXLQrSkdc5PlybgP/VVWR4zzP6/s
sfhg+ONBbIkX9iP3Yao3pLnLnBJq3BHXa6KyW/YgHXASLVuOVj9VXbvQfdirE0ptnhzI+Qo9iOGW
Ug6nu6CVpzGd/f4NY9n6bRdm7dYxGVXwqmHE/3l7TWskFzvLAoDiuxVfq2Pz9Ytd8TAsP/jZ/e0l
SAWNXZ8zogu3KWUmTsNC8WVPCmqSjSh4sszWiYYMGTxHxDDUzwJ8RYLTbgl5vdisJvUcWbG5ccar
YqKDbAud/Y+n9NtcSBm3cudqcawW15I4mgJJ9cumcJbaNSvpKOy3+CMZJLmF81g4ub5LoFBSyK8O
mtnbgODkR259f5llxZ8vdqPlFWJLPIRlRZe/Q5W5jEfSkm7fM2RxDv9r3ydEaWt30vb731kE+mKL
eCBv7NVoR5m4dlVD7r7/d/FDowFYCOwup0syscKbqP0t4wsXUFjvxOYoQRCipt2u02XwzUieOsTL
ltgdg5oVaIY9/NCmUL2Ufv/jfNS46zM2LU7IQZEuyGf5/SRczkkz6KqDOCcN6m8bZdCvfjm/xSYB
8+YqGcgTELsktSXbVCGY/ec6EGe23CoXiiFpm19OfvGan8+oFJTLeVbSPF8+Fz4C1xOZBJEHw/+v
P1D8SmMuxIRx0e3apJq6sdAlx8vdL1ou6nDZ+m1X/AB3sLX+f17LtP8AB6XJDnyT/9RyGf5n95rR
14vqz78lVn7/5l99F0v+h6kotmKSr74kU/7Vc7HUf3DZU/UzVMBtUHp+6bnQqYGjArTUWjo2QLx/
iC3qP0wHmZajaZYCY0XW/psejKH9vQOjAwbinUxbt2UZkMHvcCQdBVBQ2da8W9QzSWRSgAs9ENDS
fXVKd5aJZHdTWQdf9VDld3ftq/4e3LUP4EdQ0tKuhKg0QumVHtvy2PlbIImMpixVjAWav3Nid8lV
wYBwDx2xygEq3UCJd9UNydFL/opHnELmu+G98lEdHdfaOy7riV+OyZ9AVPKf/kdUBo5hMBSYzm8k
pNonIF7N7BlHl/XQKcpN2IFpWVYcg/7e1d2XJElQBZPo2YiUm//84brDUfy1xyW+YZ0jRVCubMmG
9tunF5k/VnGggdG9dwjp/Spu6kvIDfJLu8m+uB+SDtB9Wbf6TYG28kiRI7mVNvbZubWt9XxJXpN+
rUAIPDHivmYX8z65TsCLXkQEMl935brxoovp1dap3a+MWyveEsGA8fe9eAhP2pUMP/UTpovpSc78
kHxyazev9GcUkxDuiErkd84tyQTWinypFYvx++y+R+Kh7cH6Ew1lOa42rxCoKvWK0hPaoOaUndBS
fIAu13bkgtnQreDS0udy69vqQknWyrHZ2gfNzV6Ke/R34Xt8x7+zGR/zL/KOb2bAvGd/h3SbmkP/
Gti74dRdUtcnLeNz2sEVdefJQ4iVlKsv9UgvpXVAHUh7GR7OG1KiDuS3m71R4R11V9rXL73tEoNX
39vZCiKcqkK3XwV3GECde7/ZpvH1RIbmOjgH5rq274rr5DPQ4b+spHNxZ2znG6AJ+WM23BGjV8QI
GlfBaXoCwLoZkjWBHsYXEG7rbJr7XgFK4LGID1iG2psBlQYcRSKmQSnrK3N6AmKvaeeZ2RgStly+
1uUNqmTrun4ZjuZbceVftsWFesvSnL5dX+yiYB2S/XETbaULrBsXwQEUV3BlHpGITK6ZrsnNIfv1
UNlIOVbhNbDUr9iDtNcBPKUUvRreWji+/SZk9W66xtp/UhuvhHR914Zn+6jj7RjW8PViD+b1cd7q
m9CDnoRvF2KP8ax8+GfcuuZ5fsIA7LjZpb9OX8KzetYCvtqmdGnpITChrgpKPN5ap5H5ZLylUPi4
cBd1SCtu+llfo1AaL2Bv65fys9p7xk2wt2qaVTB+1gUp7hDf7nq+CbRl7dqyTrS71F382u3r/2Xv
PJZj17bs+isV6qMC3jTUARJAekcmyWQHQQvvPb5eI/lUqldVCinUVyfvObyHZBpg77XXmnNMJz/J
V4lt7BZ+6se+3XWCHb8GN/NCr55LG1lmt0JNp2z0Y34aNyIQaGVvXFrVxSJQrYvP0SsqJ1nX6+zN
Wj3iWQhlcpKDdbagf9tl7xukarqdk3N32NnPcESK3+/k5Jmw3PqEk/HUPsaAyGkoFWwj3Y5vEBeM
C+ENNOVlGCirzO0+9HVM98eWXCtyFrdFeehZF20b9nZ0AKau5w/MLj5xOqlfjUOtQh6SV7jGZkiw
rfNG2tLoJ4d5HVRrskUapznmuUMLGii+IyFnudGEhMM7DLQHnF5fDZDkSbj5zm6Ri5WMBHQ782V7
Xk9nTje6T/WobZJb9z6v1vM6uqm0ZhBXoNY9GeA7CMt+Dj7aX4F6FR3qYRg28yuFuUsfyrr0yIQg
6vqglslrn/wppG9pmyelv1mX4dDdo22i28Z9voqv4gpQMCqfq3Rqxv/L4sz29x9XR5OwZjwWUCcl
tjntP0ECyRxG4qUz62lBjhT0UtGlv5pxu/o/L8P/ZRF+/BrNQoGA0MCU9ccW8U9YsqYR5l4MpHqt
ScQO8CusedrM4fRDg50OPrBTcanZ4v9XLfC/2XdkUJH/9dWpsmgitVANE1Yx2/g//1olrFUss227
psENNiwOXG0qknVFYWoXuiK8S1pr02H3guolCS20B+YHg+xiFaCzG5hdEIkyP5dBMKwXk9TmjBGP
12v0DmNF3Kf9dJpCZLaoD1pPUhhKIUxUXQixptfIJAUtkHDstG6P3cSSkS3Ym0t1h3EiORWLUj9i
SgkfS4xtqnsBoO8Xueo1pq4xfTextzCPlAzzzOXa5RxkucqZK84PMjIgpPLGsKF/CrVWPlhZAZqV
tmmeGgKH27DakKC8Zw4GpDpkIwvE6m4Rlkw/lkBMw8u0r54kr7pAh90QKQGTCbs+URN1txXzVPIV
cdkYSA49/RE3QpcW2V0AdL1pnMpCDj4ieKbUGM5xwUvgY+9YDkhwt1qvbiRhW4rYJFBlvcoVpF0C
cSpCUOLfvunSozzivopL8Sklye8QD7VqF4tOfJQs42PSBGao81qrm4uexalDtqc3xUwxVOLTeJLm
r/wcSQFrahFNKy65wA6zrlxpIYhIWViQW9ZgUiex8AQZSoKSiMaha40DE3qciuLIxmeop7lRZnxA
6udoTeqR4Az1MaUMGNWth0FGmdFphBK2wOjJslFK4cuSeWaFtjxrgMl4vkQh5t9NqQZrrdLZzxb5
lAzdIYJQ53SEPXpyrL+QzbhAuWKjgMmHRpkiYUDOJjXqYi+6/qQt4ZNYkQ6XSkcROaowa2dp+q4n
7bpUguJDUXud9Oqlmjg/nYjuyt12aq9TVDwlQfgsx+13Yk74GLiAF7Uny7x9ffxZHV1pjEntiqHh
armyColdXWmiwEtM1TV0nLEATscgDfeZCrVYxjiWJ4lCAHR4jCrtFsvLQRBEBP7WI/FC3pZJKfhC
pgrrBlZXMtB3VfBsoa8YicXNCYAdgclWoekJ0w9a8hUZGM9TJX8Hxrwd56Jh4aONKqa+kPYzyHnc
TlGvn5EPh/bMztAdBz6BmdzWjHcnWw7SzLiW/Il+fKJL43S0qUg9WVV9BjgO5Dmw9sdnJgaCN2U/
VhZ6BoYEJdJWY2G4zcI4zqzX6lmH5J9rFiNAJCEl7p20xmLaO5qEHnFiUN1seuzRfx1n6V0bBMdo
RHIoFwwePwmOpelpGTSIJsPNbMc9mkawQ6KnVo9R+IJzjhQoSrRhivVdbjT6jtgX1Y/z/DRHGqkV
YWDILqZnNo2mV/aB0Js9w/PjotAeAdWkdWqQoZgZVnMh1Rv8BzOj1H7dppi10C9O/a6oG4b8YeAT
VRMii0gap9SYV4TtItGOs9AQKmZL5KccAtMbtlLfglNES4QEv3BNSQQxW8ae0Qry9u9Bn2V5m8UN
NZtsdZFfd+Y56IYCErDWModheqbOAIXGSEyhyIzp1tA/kvQhYfn7Umy+gvkptjgmMCA9/pEWWek/
/jTIX9wRyW7RCsYqIU3YvCaxMwTpYUddxvI5WRkZxL38U4ey4MnAy90zYD2m+6flSpYF5SIlQLU2
V+2hhMxhx/6AU42L9y7flrV8TyqXrIRDdpgO0kdGsN4OyqJurSxwYzZrd3qfn7j36/0UOdNv40su
Y818rxzNu11eIpiPd4Ep3yn6aPeqN8HmsEnG+sx3lOyijTVMfuMz0t/MXfsUrVUMTLYBP988GZVv
IIkhLf3BluKNekgVRnVF5LBxFM+otCC+hQg2wDxCbgIDjtLe2EgXE/sr8xG7uUvQM409sy++zaBA
dBhfaZ/m2fw2N/VPPNwjJK7JCr622vONwy94Y+1l3Ms9k0FbsJwipepxUnLJj5ZvvJTPFPLh2bSn
F8M3fPEU+0YDEH2FW9C6KL/Z+5L4hWN+Lu+Eehl+3bolQa6PmRll80rSVyAZ1lLNUcV7iMG3JVKG
gQWUTJrkSFu30Xxd2oGiDJm6jyg8PIXqanSVdiepG6Z5M3dbtyNNTDwAsmIt1UT8ODhb7AqdEj0k
HAmIc9xRP2sSYu9VeqlZm3a5O7qx6UWCjc6XfCtYgkQEwutteQ8rN3zNOp/8O4rTo8kzR+u7gUba
vMmVr2DOHJ1ydmijZhCtoeGcZJhWGx4O2HTKFn+PrZmeWdv6anzjPU65v2YfkXKjADJzTH0/9R5D
ZSa6+eDOgt2hAXPjS8m7RXX5AyNRaXbNJ0hNPp4aAB3ccNDRdnay9G2KvSlkPnodh81k3YUjS5h1
JEhMv+POGtZcFrmw4S1+EDPDJ+Oofg9Q6VKXIxlxUc3D8CY5CzWj+QxjDXV9cjTjnf6tucJleQnI
1rPbe4MZurh2z7h/+N3hO6XvW7GvNsM3Z7ICmduP4sVH/ZB/9IQ0kIf0Ot7iCTC7Yx25bVK3K9cm
2TCAL2+V1zxFHLUYSt+5A5TPnMNaskIugJTaghzOBX57QBlX2jG9kTDLBwVcUU9cq3JRkL8Ohh0y
F+P5b3m+Yn+QCRKh7OatJp6HYBEbLZRT17ZR+/UN1jxNQ14mP3ogykF6w4AMRtI09yH5oKlLy5U3
0eAgeUwbR9tLtWvsgi2JKb3JuYZPyuNnEPTABwT4M3jp05dw8cka12nw9TvhUy3c+BpK637B0uDX
FGJHQvnwDSw2Y+tpM+xTMIyhx5ULqVywa7/Z9ak3bWnPH5KQPHk7+54tJ3kTrT2h5YBsDZukYzJu
RCAen01tB5zmbILKytA23riumDzDxQQl28A3WqPG/uw/E1ddA7ts99G6ID3UXKVvmd/pDsUABzDg
qC8o7dNT5wfgIYmJRPuO2gw3LcRy0xlNLhECuV3iwDiQF6vlAPONi52lGYPAewPufXQmBE8XTuQI
zNLnwafKs55Ny+lfSyqcyTcdWOeO9CZ5sk+qiU8z556Dd2D72GSH2FNuBX0F19jvQGktT2PuoupC
rn/OLpxn7p2XPPgO5IOxjIWramWxcH9DnA7X+RFI5dvwhqP6nddw4aRrEpq9JXSThMCKV41acXFJ
kkaudyIKcm4ckTEhSMpjcMWO2TmkonEEHFccy7trexLu9U57YvbZvZkQUO33aNPusLO6lAmXYILk
z2HbmYanZPZMn3FOsLE861N28xe20O780NPsJ688hsfma1HsGb3OIY0d68T0TKXculWf/Uo7PNQF
z8oxvqW7cK3KW/LQVOY1sy3PqBzWWbqvuk0lnvWLejCeyheEZRSY0CwIfQq46rR1883RAC3WrtlI
b8wdlhNHuiM7DK0QzojxZ0fsl2xboYtxtDVWRo8ZxsnzVRVsed9Rcb4BM0MMC4X0TVJchQH8yTxq
ndNIniH4jOcJ0pwkj88piDxeS5lexGlfqhsi/Tik4mUJeq840FYZUUeUe06V0ndbf1JVWAi3ur16
iZ4ZSZq25JkX2bee8L0wV8TQE4oO0Fk1doiv7O1mE8loz+xpHwN9cE3rWB+biA3pWAOL4K78HTDs
b7jswtflKz/+LXOqG27zd7orI+Pdd2b/lEWWO59zHzrkJYxh+33iyEzMSzge4nfMPGO2Wx4jRGQx
O7PqqXgPLP49aGUiEcbnntz1UPhFY+ObhlsmZ9YfC1FfZj2n2+FpdqMvibj2FSeC8ZDd6UAob9KJ
Bsig2NIp2yxefZHgI1LPXcJ39iUWA0X5sAYP3cupvMYok746LyTI+1UUHdNa4VrBg82xOWErY31E
DcI+TJRDdpuqW2hShTup5lsPHwn4BE9itbsn753hpCc41vNleiN4F0FzSgG6UbhiE2AS+GfdpbeD
9xDUNZwIya0+61v5XgZ79aWKr8nZrHYWM/l1cn8UnsioPiYEz8w74hWS8HSbAB5bL2wUr9IaO4hP
gl5OZIhTr0W/23A87Q8xqr7Gr2Wv/zG1VYelRluFNZpNu7+bT+JyDJ6KNSK3e/+D/7GiCngmQZkB
ptKsuFHCo+jmN0N0gnN5Qcd5rfZoEdMPJPH1r+L17xX9jd95m3/IyiWPnZZD3cLbPuxG7IIU4U/s
efEF8/x5EH2NRMstEYbvar+qb6zq6DELfiq9sSOO7yfmpOwiytp8wV+IoMI60VD6UDzxh79ISJ1C
HHHY31bq5AcoVmqABk7wzLys2GlXPFFa5EXZJf9RFqpYN//RsMenl8XapZInuGbhKcYxRGl3HvRN
wLY4i+8q7ZZM/RwWkcOJCJbjbdGZ/adsUKpbto/cRDvmYIuu165HmcEa+iFKoDpuOKi7BvrRljjy
xJdkWz2Qb5u9EbkYHBrlt22+GlQXZ14T3l285MEm/KGGKU4IweML4OEgdEhzK7dG55I5ZaVOdWdK
ygen/gR8jMT9pBw/bLx48DPRjT8Pe1RYX+M7Wlc4Istn/cOpESVf2TjBbwtsmo0GW6G5pZesvRIB
z54lFo7kG9vlMK/yfe7nVJerUbfHY0qZ0VSgR3wketKwQrM82PUxdpELzZKnfosbSsTYR8NNYtah
XtPwY3mp3fCY3YtN4kcoYz/7ykUWHz3XKOwwfdrsFCciTI6muRP96Wf4MY9clULo5M/LgdT4L+s5
PHWHHPDJp7WJX8gv4CrAifwyzd5c/ErLeUamnBHvhsR1U4D2IvP2yzAx33mTxVGGYEgudDAwU5wr
zmCGMqKJGcmzrPI+T7UWbhdOsZFmiLsxzCTybR//Q8IFMOSd4Is4vwk8Z7eFwSbt/h7+/t3fn/6+
zRiRkhZp2rIo99KOsGhUTH//G2NVtQ3mcxZ2SBuS6NKKBPhok4LaTLTjiHWmq1t1ZYJccJFjKByq
wsnPKx2b5pRTy5uOoSUnqDLc2DlKyRyy20oz0ktsRTv0Hjw3tJZQtXPRGwR2kMUQLTsoahXTIHNs
ecBG3msYWnsdhjoaKzsUDIJrZtFtwVZg3BVpRlkaLzmIQrdLujvhzpFb9+34JKEsjvMi82qZDrto
UXB3DLZWdQCZkkSjp7ZVzFUZmB8ycmDK6gogBJiVrAmxSmbyCoxD445ZQ9NcDnJPiafoJY49rcY+
KiSG5GFfxDSuBI2HmhQlAaqmVYn79FpTHZlKhGGa2BJSlTmsTeBs8PSTx8a+XqULjRRz3EVJdhEC
GA+DCKUlapW7ri7o0B86ih6KVDHTyVSF5IqEeWtWxs5gc0ITvxtwp0lL1lE/UiGPZXDJ4uAdOka7
7eSCZv3E8Tlh/WsXzcMSgasSYYJRblJiPwz53FVitpLVhZa4nKfuHOecRGaKCuDum3C0blEOdD1B
lxkN5rY1wn1QTW96WsibYSROFH7wOUg+sr5BTWNJP2pFUrY2mFg+5yTxxeChZRD8pFezu2pyWAlS
sJqLWWF4XTqgV8F0XcJLXhTaG2D4ViAQexK7OyY+2svjilDb51r7Bd3QYAHMXoYoY1+tiTsdG+u3
Loyd1KLIhFxE56TgOaBIddHEuqNsChx9l1ehM4d1NymxXYvR7xIQpdhwGjLxDUfjEK3JufGIU73V
mCTXwETBLAkg4ElxZsIQjq/z45fJMqdT5I2kCeZ0oDMNP6nlkmDrqZIlkI1FHlFLtgh5b6CWFctf
UmS5KaR5eJ27fnlFxfw6FNERLbg7WOhlm6F87eBb/uN780T7FU2SZioW65HzO/202MAwNGXmKdPF
GpWo+NyJ6lsxpRgMXKT2gkp5D76D4toiAYDs+t4MeQYPXEv7WmrjFg9+sqoKSlSl7G5FDd62UBVq
7dH6bCaCF4NPVac0jgesMCUFc5UzQYDnYKl3K5PeIF60HEEZYHUABVJMD+XQeyEeF0eOGKEkdQy8
Kst8qcnDzTXSHrrsmRMduiefjHMOM61oy7VxsWbjRUhGjk1GQz0t3tNq/EwmdhoT2vJs0Q/Kuw26
TnRhPQifZNBQ8d3qh+goUVhSMpHTctRm5SqK0a7lyuyiLiHPN6512ypifTtIbABG+NxPauQbij9w
Lk26ASmbIMLF6L22BTghxM8BDClNlcjolLAZm123kTMlxQ+PNyOTyZ9QBvoWQqgUm7amoxczQWSJ
dJUZ+kUTEB2gMG8L++pkWsWFuKybVM+PNtkMrKYlikvqrtbYIj0Xx1uudomNZIOTDKF5NjkXOGI7
oGIl42TRCNcVCIhQFzyIjheFt5arUy4g0VPSag2S8SHtX5OS3J4gYxbDGp7vrfpFAU7OuT+5G53F
+CqBv6XCoEpC83kYk/1CdGUgqyliUdEvQUDYE3HGriYQg5mks3yqmAMKYjl4uoV3LwOKmhJJa6Os
f0LqTUshsz7qjJNrGeW3qWdHGvisMH419jwB1FLT+ljRZui6AJuEulKG/hUM3R/TOrH1LEncamaw
JhJl2Q5bs5XfI5KT+6q7i/qOzIUjc411ZWB6MLv2h3zIW523KxEFtyEUh3JW6M3k4cG5lqa2yev6
SbTM41Qh3x5JmI07st3zpvmu4CHN4kcY5mynRY/HK8aYLpC+yvkmu6eC16ZMfxstOmQPSRWzBAoe
jjjz/UMnu4TgFgr7FnNRMdAnVQR53/V0RRrhcVY1x2tMzJedJvFFbB6YOA03ec3YdyofwW7WU9gk
uUe2CRtrWq3bdtl0+rANkkbclQ3Iq0TMrtPQ3cET15gXwOCHcshhmZoI2PqlFISPaYA9FimncCh2
SCdO42SFfBp9ay9EXNkSJnYBLXfWRrqjavxVh56wDjBh4JLHSYIFhDoqM1alld/KaeRLFW21Zhx2
qLhvojGt2nIgOl6TfBxNBMiNI93fQfZbVjNbN1PaHYNylBZYBAPBjn8Rfku21bRi+SArcYfPRdhA
crpgG3o0nKvbOJG83Ovd0wSlhOg749JznTqzygIvW76itunK7DPOTcxaQ5Vj1WBofhtUALuUVRBX
a0UR/Lii0adkpKvHUrEBNrAbzPhJ4PW/kLhJGE76lhppxE4M2KNhI5MK2DEE1osbdRCRjwNykZWc
FnKisE41auxFFQd7o204YAbAQmKhLzdJwrmDaDFEaknsYTYdTmitt0NiGit9BDwWyuSmLKPkkbFN
BUYDSI1ljoZE6qmpRRIFPBenrNLNIsLIL82NmpAqZwqSYEc9TKOC3G99mVYjig1AezDZFrl1WpHP
Xw8WT4k4lwHC0J0gEc6z2uUbrSI5pTFhnPWg8moiOvxklH/HeqCNS3j8+DzgjHNN9N31nHB0wI7V
ynhH+iFyF7iTs9k9tblJX7NrNiT/rDMjpgfRaJcxZ8utln4TAx9MeYswDRj7Sg8E4tPZbBhaZVn8
VM8td0yrvcpThW8sze9pIN6I/pt9DVxXF1uvZAvT6Bumh+ctgApFVucQ6m+gBOg6JMJKk9C+qjke
D0nF0NNno0cm6RsSY3BTOj0B89Gz1uTsugjCLqqWJwJiVCpdnN4AX7iNc3V8NosSJpUpfUOwbw7E
2vr08aGroDT1hqC7hgSqZ8anLsfiqsW2Gebzb1KGkWci9QMuoDulqrr9RH9NEqjYYjWSHdTeZPtx
Vxv1l1FjY5J0LomoRePcTS0p7Z6Up7UjE6vrFLJ0C8Q+xGTEQUFFHVEG/UBESfxEnnbvMaB5wEBQ
BdWMstMBCcSDpBhYq4mJxjzS1wg74yArVAYsbAdDJCmvt8CGtqXTEePjx8VwGpRHwihz+ahXfCB8
6rbNR3X796f/9NcpK8n3KTm41ulnzGTIlZRa245m9M8Pf18zm9lyYzF8/3OM/z3UA3cAC5bk5hVV
WyDJd7EvlW2rF19wylrQQUQpD6IAueeh8daigQ5fRFBrKHGQTdAArya8FIiq6GlmnNwe8u8hDMuN
StdJy1D0pnX2Px/6uboIuUKWoSXo2zaZcd7KWmls5UjR//FQAP3YdndLmgyMTf/2ECMvgEtWb/5d
9vingtQQxv5lPeSjSVdM0YqzGIwyXAot3Wd1qvp/0+7/D16QFZBu/zT5X310H//yU6DqnI8f+c9/
/2/Hsumif1l9pGX3H+EL//jGf4Mv6P8KXQHlHhZYDIf/Bb6g6qYlysjE+A8iiH+DL/xFt+mWqJLm
KGrMIv9dCKj9q6VApme2LZsKOsD/p+g2IA//MbrtocFQSblUZJ4hMQAggv+jWAFlW9XqkyHvGWM/
RL9/DxlKgweCjptPNGT/3xW9/1nh+yf77US6LYNQ6CS8IvFlxo0XDHvAkKvSpvwj7GdNEDwqYNAj
KikPbvbHSjceyPDmYa6YMFf8iZb/HsbRFPN1rAzWBkOj8ohMCZu2LjClIND/+7smBzsFK5DfU+ds
IC7ZvZNfCWChyRHlL1lpvkezchWBua6LgdJHWrZkk7v6LGmbgC1MKCbIbEjh9Lq6teHyTOphv2dv
3wijTEUQ44Ca08pLIlOCNGwWTqialzFOdmoQUeYvAPvSqtzV2AlWrFW9OwXqupOknONvXTplHoPF
KeovpQQ8LevGuVL0t9pMr20dXmaxe8202kD8XMOBBEk5mEvoGLnU+uSqcXTSgn1doL1gK/nVp1Xe
0GKbmOvyBRM1VtUdyB5/MIsPaqeB9Fy01zqfT1paXCQlfkcdAHx8zC8PHXohk/O6iFedPZWd5n2w
cE0pqgx2KsTNPCWL//iBXdS+wrOEL0/qwETDm7wECoORBbkljtcD3cPkT5voZZUDvdLiWgoEngYl
MsGe9ShR9lFX0OHjXSVHC46enhElLy07lLT3yjSfg7l+kurmbLbGzYqkl9bEEBqOydrKwVZIGLPS
hHDv+iILHEpb9guVqKQJOtxI+yAK62+MG8TZK8U3/aoJaj4lKawhHWDjOH6NY/tlKky1c1bBMMVF
UriEb5MwoW37MPYmofIUbOArK0BoaOibhgKbcwzThaHQAheCwK8sP4gIIvtO1COeCC+WIZ+yTvoB
TbmSs+oZMyvzgGLmpBJpvxC7HwDDXdLRJOiNbrJ1rLT2woumE7PiGMh7afRceE30TlLQzES3nNHp
dESKcS6oMwNVi/VZaZSWzdiciuJtFDG0WEBNHYnrwV608kl6TWXeKkKkOCmpuicOwV6ZoJhxPVVi
uS5FuuESdTRAQEY8S3aOs00xCqeU1sSQkyZn6Cd5mFFPLBr84RhPYAkYqU3n70WajpmOlRmc9gk8
AK3gVImcXuM7pfzSPBCrtZi+4Fh/VQrrCLpAcHpxdsNYwIad9yjKEFyonXgWejqTzFPrVFoI/0jW
CGOh05oMKiYaPWZV3dB9ffcPo3GaM4giS8vGwfxkiuriaZDULEIHFJMhVAm+dyUr8VYYUAzVOlbY
Vj0XRlDZdRYctaxe52H6Wlv0APp03SitimhHoasaH7DxPo/wZJ3MAjlRcCXr8MXQXmUQwOi+06jX
BbqyZTKi70jWzdM40CfoDIPTjUi8o3bQFqKT+5Qqa9TCC/2P3ZKJOySGGm8qJlna/Cm6oayaf/kF
9zxWz0JEuzNt4k81nzbikLtB2zwFevLJn2O7HfW1KQiWPSU8300VD6mnBMk+rsMrDeqh98cBGAx+
jNEBC8cHJZsjN+mje6KiakLlvMpnbMEpkO5WMge68r9JJ6xD61hYzXPXiFcrhAXcSdzTlPTnnkNb
AwMAbPVFV+KXUR08oSV+u+6wfgp0dMVyPMvFfAW4nLFLcHkl74NC9yZv9V8COukh00CkWTjt9Ex8
shIuZuRw9croxh9ROwaQzIAVoqSMfwIJkWiVjddOYcKTFt2zVDL5UWe0M9ZSRHQfdNdc2FKiPnga
ouGrVcqrWA3vU8WTVAiQVmWC0cBV+LzyFSyAc2QVmzEZkVP2+YcA7E8aldUgq7cSj0arLuZjlFtL
dHyHTLzCzKRnPv9KcvEM1cZX4+R3CotdMi1osqrOhfEFSadTdYL1bCNGeJ71TLZAbicIruXyCESA
HoM2gG8obiI/XjYNJMoBrcZUYXaX65CDe58+o/WlJ6wVfXROTO1rmaGLEnTFD4njA2zq2dUK1r9l
YfLcLeoxHtRdmBXrNFFfgZz9GAHKphISc4R8yo1UYx/IcBamcWfMcCGGfDnHQb+bRORLKoRFWasc
MZ+cgRDNCB22GF5FwDhO3u0VBbpMflbzoOQ9Q9HeVxqjN4uIPdWRO8nPsuKSDdlPmKBR1tvGs4aJ
3L/pkSlfnoea4+Pj7pqW2sMIyMgtin4W9GPDqAGx7AKmasS/jHO2Qrmot3Ri09Za14xpYCkMqzQt
ejQAxpFO1NdQLIWDKglJ3vLZyeHLNDEqBzBfDgksiL5W1vGDAtka4lsRdCZnI1p8gkkyYY2lxzCG
jVw3+0lIz3NEOcHBSTNY5AtovpE++qK2XIGNz3adDOsHG6bRJ35uqh5EEjhXSZf6Y6KvKw6jtWa8
ThP06MfVbsmVBFcN+nfIeDec5Hs4osIOW+QISgNoN4TumIBWeysiEYfWREsFaWFuHLJRuVUwN4tJ
YhY/9ffECDp/McdtC0K9h5lkl0J7JSwRXe4obDprLbUmg+SJflQpX9Ul2plInQjosfFppbDS9LMk
N8A/+Edm8WzVFhLL9EPFW2zrMYzChQsRcp1d6fmuRQu3MrSK9W7SkCGicSiLEijTgs6n0LhuhpJs
eDRUTk/iKWfG+k0bc+Z1Gl+vRK7cIpiDPSUFLCOR3Y0rRFEbPyyytV6pW11Ut4POE67i5WZN+a4Z
UX8l1j2WhniTLPp3lDLcNyCCJqPwaaF4dSrtER9ubcZUeUA1dSQ32TtQRXplVeKbLc3DdDThR6Qg
o8M6w55fyLtYk1c9xG/yx4tnveIW1/P6Q1GTZ7Sc9Jia+keZW3pu9Q2Fn+Umj5ZskWXMy6mHglLg
dlBuJZhmgmPNFxRCcLBu8QBmEmbra/oYWGhRc5fN7DTrQBnDMrnqefADeAvrnUX5RCDwqplfscht
AzLcH7pZ1puxY6w4fSpVlTkylNhK+VxKiaNs9ixZlYIcOj8CAqMWkGA5NhkrYq62z6aKay7LxVf0
ig+/NVdCIIbe0PItRHi+MlmDaSQZNlmblc2KuVVV9Cp9Dz2n1KHmKMOTZFZfmnVWLJExtvndcmx1
WsR+aWsy4FfRjYM6kMvyFljRhD5BPLcGJ/VkQQ6hROi7O320RRRdQjrJ9mSGJznCnZ1tehTB9pSG
d1qzn0kdftTpcoyU5NrJyREr4oFuKpKuXNwptFy7lgEm/TivlVHS69H0MhcPac5SPy2m8l4I+q5E
Z01bM0NBoe9hl6MmmZg4xoKXJ+N5LMNXrSR7AKrsTqsV1l2m5Sx/CODVZ0GOIPLryBGspF1B5HrT
EpogeVedAwprXgo2h1lvkLQxmrKi8FRq8ojIx7fktZal34XE+D1caF4YbFrm/JUgLSK3iTGAwWDK
nBc6x9qOipwZmGnHGhGR3Of1GDzHsAkcsxMfUof4IFoI95dIUwAxXUqFU3vSssDNUXYNBGa/jNH4
BTTuaFQEH6EaPevmQplSBIRazfSb1LZ8TSXEPXr9RXb0lX4QXVECVCdzfDOi4Xvuux950ZGhlp+x
VTCOEHmvoiC59gIwyAwyb2OhYqGvvZaC/opFyZ+1cQ+XbafLiL/msHnvQ1CeBKN6cemDpazaBPRo
bLzJSb4L6vo36thiZyl7Z0pDH8lkPkNBv8jpRepxYZmN+RV1qAdE8r8kMT1ZEq1oI9I/u4wuWmEg
I0gfGx6ZlONP2YumE/6Jo/V8Y+qC7M9izfbfP6ml+anAjqLuhY++LpkHgQF/2DlElfq/x4wzm9MX
C84V/attBZexYuCNxLvAoBKUoLPKGA6mkdaXMSFNQbHKh4UTwXBym9QC+H3I9u8EuZYRrEQHPR1p
Z0aP7oqQqDsKAq/pNY0A62kTm0BKyp7stMg4jYF4kquKEMu63XT1xCGo1Z3YzL1B7vd1OT7JDUEE
QFeRacnMVq0vRM1XWLLoa/r6PI/Siwi1LaiS/8HeeS3JjWxZ9lfG+h1lgEOPdc9DaJFaMZkvMGaS
hNYaXz/LPaoqeTl1e36gHxhE6EhI93P2XvtKS8jpDSR7z8NT5KBUw0bKzjvm6xGC3xBzTHWp853m
xH2qeftmQkWULvFVVHCGqv0XYZCNAy0m2Zox+g8dnXeDAybtjJfUjbbEs+/rABzcMOaHxM3PU/CE
B40qXyZHtRZSASfhAhiPgFri675tol1sEidultPBnDlH+T49/eBrMBrdUTLljTAqtihwMBNiw6JR
085ecJJK0xGMUJC7z6YVvXgBArLRvalYr2HVIw/PfvRC3xs15EXxxRLDjzgKvofL+Oq79nsfOS+h
xXjb9yiW6XdW5f6s0+qegO4JZE0F7KCicskIKfKpORr2Bxb1o2FMV018OxlcL8Og3HulPwCq2htm
f6gFgwWKv9DkxhmSmVPQFyyrp7auTl3iAHUqmNT6Ov2wxc2+EfJMMLLMTlmm6GuEX46iO4pMLvPw
kq+6OH2gO061fo5+JJ5FDseTzXVPONuPfiQtZ7Ji91AE1iX3SEUYXULN1GLSIfGmfRhv1d2csIyo
Yl8HAjznh6IaQSXMy0HZ+xUnwg9vo7gej2TL1WgRq+/qfYTbilXV1OHmF0hEKb++kLmItkN+u3qh
egwher9PtImi9tBXl/RHFW42DDKDbZqBWumi+aZgAeqGfI9935AAsikc5FZ5PcKJW2qXwnrktdtf
Quki6pbDWOnbS3YQ0ud816Xto0oaclLvFrjYtFsuxZgxTo+2xPLLAk3mzmSFR4Rbf6b+QRISK9tu
w42CYnTS9a+Wqs/gLJWPBawiOJjstL40o/s28nrGJXJR3pRaWGxSbV8bFMqLbASHqP6srNXQyP2y
qF5Nyy8mNVFyEy6LkurkFI40hss8o7ad1qQ8Mqz7skxIbP9OmBtjRDilnc0bta7VWkk7rvltZ1B1
+ddITrUl1GO/JPSpB2meYLbro0MN0qkb+we14WNXUhI+iQ+fIZPNNDL79DNiuGWyofqRQoUjdSF+
N9FR7pjt+p0i+dZrs+iyfq3CHZatZhEp4Ac2ex0lkAK1FZDiYikXcPvzAyfYPwkmeeK4+wU0WhjW
BKfozIEO4dL2zorSDrCL3774l9+gFt0MlZAhkN2pV162XhxBRyjAG15IKQrI0tNfOzituZkeMhl/
oFbuJbj0l6PGU/GGauX9vgbNOrqBg+5pS0uPBl72NvGiN60nsVitXHVD/DVyCa/gGscGVT+p1Ie7
nPbaTgFaSJGkQb/ou0qxTNqcA31EnX95qTyu1DvVh/3bx/y+IhqAy81G7QlDklFLKAPqP+BcBX75
A6xQ+JV/BRTKFzj1wgsshsUV5ia1B0+9PR5m3AMLCoHCpSx1ybr7t99Le/0Y0GpZ+4UZXlIi1Veq
X7sk15i3aMCbpYPVQ/rz1aGpdid19/Ox0rW28oxkiwVpnVuPu8iF+6bQI5+73+fR+ssuellUL1oo
gx4Ij7lwbdRDbRfZe+2la4vdZasWNY5vETbHzyNc/Xlq51GPqbuh3Av1Ydi1HSHqkRvv1HOW2tnV
Kz7f//suqO6rraaWLu9R9y+Lvz2v7v722GW3rWoZA62eKkEx0jxBU1O16DvFwSgz+D2DQ2tUnqqE
D18nFKSUzGKX4Gr1bBKk1BbHZ+huHaDiS3fvov4OSu9K0Ftd9HIFjO++8MzD2Mg8Cxgz1BrvC4l+
Q8Bn+AKzQ5nqzcHUCH+otf6g0b4/qRsyCVBbGA1ST3XfVUnFlR6OG7d00b2JwFh7xRBRBa3hUajX
//Ni4dHZHT3xmGZknmfO0yzzk0d5E8QjVwF1PxBO6dAj5tFeNETMNPp+NKcx3MF9Ds/qiZAs07VD
jLEjQ5l/C337vKuWfsmJ+2VRPeX9fyLnfnlevVW9KZ7ckvAdkUxXNkneu8+v++Xll0VXYpZ/efQS
XPfLA58/8PNT/umxz29Xz06O/VYEaJP2Zmtvf3vy8/2XrxPydPDbx9NKDHdV3D1fPs6UIXv/9DG/
/NTPj+koga1GMuo2n19FP/BgZPrXSHGXFGPll0VIfjLIZfYPPboq/e/2izE11UndqMfUkurLqLvt
lO6IWUeW2MfI5XxJXqklDkrdzOrBMEWw1U4hGnF1GYnkNVY2J0+/3E/RGJLVi6CiV3mhCnmtbi7w
bNUQ9Zuq2ZWmca86M7bKSOzkyUznAre1WyY1gKQ4ty0JNQ0HtbN6IWHqyWm69HRqNYTo4HXCnvS2
zJcBBxQq51Y1dELZ1dFRn5QxiW+uZDdliiNGfhBSV3lflywndZcs4rec3sHWcFH3CXnQqiVGEnsy
RxoqlaRuxfDedoC9mZk3Bf4nXKrhppAkJU+vWzDDfy399ljT6C6zUBQerQRcdRJ8pW6U8O/yWKJP
+zTH+LJYmGl4wWD51j6qGUvK7RlLzpZaIiXozyX1WDwKNPK2QQgDNOxj27SMfhUiaFp8FtUWVved
RrwEZRlsVXtNdd9iOiNII+Vm/uzGzXAY18yuqRjLcV0tb9SS2tK/PWbK8SNznw/kUNK+pG4vy2pD
k3yA0A93h9qcahN/duQcdSm63JeQGWdh6FV09UE142IVUaoWZ5VhOki8WxrXP4a4Qu0rt6Cl6Fyf
W1Q9mBQ4mzXGqhDhWQNL1KBf4CyvJZC/LLltg8Es4NXJ+yGKyF2dZ8+2jDLPhq4cz4imuuPsfIWc
BhhKccX+vvmnx6jAwAlvjb3iCM2Sl6duuoIyQCtpZJ+PzbK/TzIGpgc9wGsnG/lL/G6GfnWkBmlv
x3Z4tVWQutpOodpEarHnFBLAM9wZbcu+/rkl1Ib53DpRYzBJdWeIV3Ko8nmjOqOfdy8HZeeUEGDT
H2ozqA30T5uql9tnLEV1CCl3qY1SOf6O9DWIavJIu2wideR5CAWx9420RCL4a4OsqM/ufEiDAslc
IpLmJEfnZD2CbWEUSjMhrT4COgnbUa67UMLsMqQkxNbK+5dFP0S6rkfMn9UqVDqJy/qWa1TdNayB
uWNMA0weLeg/vW2bel/UCVIdOzj1gZqrxcuxVDrQD0vqZ8DvF1yV3rQ2ZXIrmDQmVhqMZD3DlB3p
IgUIj/3pwlOTzxKqwY5UTNrWWSp0lOxLNfqYUylvPu+qJfUYQj8aDwwg1J4WydWgyc/4H+3EhaBk
CRPUwt/UhP9HO8HEufwXcNLlDX9qJjz9D9vAPKwj4LRhNiNx+Aue5Fl/EFSBlsJH1i7FD6AX/tJM
GH9QpaA5S0nV4T+bp+i6d9F//Yfp/SGzJgxSLIRjuAbIpf/znx/T/w5/lH8CHdrf7v+vos/vuNp0
7X/9h/U73sH1fcMTtu0aJnwJsjH+VTERjFo4RIQoHtnDNgAg5tvAn1Ca2u2Kk5/9bvYz5qR3bzAe
Kh89duZbKWGU3mvtYyixaehQdguJgbOGI30Dqgk875vJsku94S4rc4or4xScShdAUwFpx/ab+8og
LBbZqeSJ5ILEQtpqBH7Sg43845LclB2N1jmjXWyjDk71aOsWHof1U1HuAdeSGAQNer204mS0vdj+
svX+iXnxD6tE6Kxz1grCGcf4TUTi914TGKNvHRfN9Q+ESMKezYgirGKiqDQNTRquw6itgu20mDd6
GB3Ekr5phmPjhqT2PPOXdhV2lp6O35KEV36l04VL/JVIS2fnDRrOIt95nV2nOv73v91g87HBmB6E
ZSF5X3BITNP2DMuxHZQ2jiWjTn7ldQQRbX2nj+tjEAaveU2tF+77fT45Oqpqv9zPiwH09UvBVGs9
V6iYa2ZoR6vxvpSJNqLeDoHuhpRWwVOgmSvF1hnnQ0/upTMlxiqB9izaGIl2/T5UyDFMQXFExneg
w5tWrZ2dTXTJqxwZhiGWe5wjWEm05kduo1Kugu5cZzHQm3I6z0NI3W65TjkDr6LJexVD+OySarUu
Y+OoL2hwMSoZ6NfOjndHvIK9aqu+3zF6eCYudAiWgzaIY64hv6Oe6qy1dstVFjGIP23SGD7VYr03
EQCdyBk+5uLU1x7WQt4HUPgWyWazbUGPoAcc/JXTfRdRhCGJ0YSHhPpIFDT2F5EfMsv5Uo/4Coy2
7nEX0lPQXgg9ofEqtI+uT1F+up19G2X9wRWunMihGqXVKMG4+hWuKfg7EX1PpFFHVLFPBe37dUNM
IO1bfnQZ1uu4t+5RT36E6NFXYsScmmAB8gnSTeenaUAhnE7WNy86GnRKVkHd3cU2aCS9IgqwgYOT
5u05hdgRZsnXZXG2fpBFq7Khrt1aeAPjvL0m+RMrGbm6oN/FnhDhb0s6e2vHJux8WQCjDc1rZWPX
Lce4WtekwW3rEoKABcq+ic65vyw0OSCmIRDJ1nHmmbci6Ou1gScyMK6QCfUUlB891OjkHCM6olxK
sBcNhWE65W73HmD7sqNlkT3kXRQX3zSHJnDeje4m0IdiR/XongYKCpNq/poPz81ACkhWFy/VbL01
XfvuZvU2sfpX15u81dAV31uk2CJqgIvH8W2TdthJ++ELEqivC3Z2YqmJGpxxUgFoDD3srFZwrgAp
ryasE24cb6dSXNf6AgciEXviIAsEDzgbKyOEt2SA45A+qrL06NBa81GP6t0SUdXvhtsZhUMkuquo
bPadlqy9aTy2afPhinuTqIUe9XVrkGsd6tM3zbDxHvWn1Ey2C62O0qPQXgK8mOgdw6clbXV20Xe5
2UYjB9LOC6qBJSkzuvXFS90nWc8ip+IqqSKdMIQEkFESogOj89+jkRri8iFx2m+laL9G2QDuhHoR
RxKxAv1b5x1M5iar0qW1VniH1pABiH5grHT8Oq4fcGJ1npaS2pybvbee9zPgtzTZfMIb8k1rCbgW
HSd0F5pAO/l38WC/JmxPI4lu0yA+pzWI96Z+nhjDMmC/c237I7D5AwrrmzWPzd41yIIpggcvqa4T
KUBGd01jy37ILIxeFjY4Q/g0IxFoE1s/7PPQ+FFw5K28CLPbYGXPgP13CAuxfjiMiGwdOZdYSDI3
p2AVt5Q9Wrd8cLtsZ6Qpn9FhORocLHdVZt6Sub0pmYrxyfez693FU3pPPusNnhv8BpC2Kg9WLYzS
rZvRc/aJSB7bmzlGSu+EKA7oeR/boD8mTYQYKXgXdn6lFdEjKrlm7czTc5U5YoONqFkFo353+d60
W2AflTuq09Q6sUOl7kYe33MLL6LhUGry+BgQKgdVZ2tAs1msEAJxSVjzMP3ISPdd0WBhJYEO6Yw7
4uvu5ROJ776miHKdCR93FzyESOLascFtHSCv8bw3bzKvQu8cpEe39UNYSMPrcpx1dFG14YORCPZl
RgxqTCRQVPctY1xssHrl7Ety11aug88xjmxibpzoKRhtgyZdfyTSy4LvRnu1NcKdYY23zE2ORWd8
IYzOSppsk7rujeOWX0K/Oaex/SqDKVd0t+qN800HnrSp4+kKxT2oNZ8A3h5cHCpEUsxbDLc9wjfg
t09tM0hKS7Qe54VgTkCIa5fL25q+P/gV88WMo0OWGXIgLEgJt8zbrGpegPDfOS5Uk7BwXwzcRUna
4riX0jKyWMwWNUPHfKtgoQliVJ35QFA9T81+/QDx5arwsVJWHs3hyHwTGJaWKiNSCOV45OO/1CwN
akBegoqiR+2kqLudZfgJe/neiX0o0/m7o0/6aWoSkr4d58qXiZJhPMkaw1DtxGzfhih0MNDlCNf7
J9JmR0zlM+cXrj0zyDg7NT7yGuKHieKFBBtABqZNEDil7CQQ3yot+NJE/bUZ9JD3zbLYTaGOpcLB
OKRf5y5zDgFTaTU0Myq2GVgJ1GNweChHZu8xsaeN5rmveAN8zAV+tHlLqphI92XbO7b5zWYgknTR
rtEEOVcWTTqqRcU2bSBteFCBqByv6gpT3+LxB+pmCBJD2jTG9EC/pSH+hfaZ3uXIj1C+eZXZ3UYC
v62X+9U1CcD6uWvD74unP9UTpAP+hmkld3itbYGr4Ejv9ZIOjZ9hyC1/xECcYA6WuG/pi+VzsmdC
dkSJyObpzGDr2U8dIcNEnRzdiZTGJnfvdGtkY1vj9yWGp1KLeU/J9JmJd7G3NLrjhqjXves+jfiE
09A7iQ71LDbnCLR4aZsALfi1nLeCpfuWOc6yt9klrkkpTq7HoP+yeAAEyjJ3yEG6GjvrEd0KcrG0
+ypXXRfIiCq2x2jbr2Hdf180DuI80l9HV3Y/i5GgSPdLaOSPtPpx5HXGtoXh4TaiArNEUrWVfR+K
gWoso23g/+gKfagTmXZHt+vN4oK4XgiWHwlvwQeBYCqDmFHX5YsHjG80s5vIqY/97DxoYrxNqmZh
QvvE8POk9RPOttiW+mROTYt/JOa75V0EB9vP6q/j8kjOhvS6k3Mhv9Z0rJ1IQXYmzo82Ibp5ntyX
yo3vB/5Cx2q3I9ArL7hx5vpW8xt+uDVuomxN0ioGm8ZDkOr72V0/vC9Djswu7ds9BRCU4ubWqYhb
tVvaj/nsHrsJYhbtYyRFFPs41Ruz2NZF9Tx281e6g/2JDuhh0iwmxdks0IvNUE/G2F13TUygExY8
JJ/JQQN7TypZuascq9l5ZCJQFujOpT/eZa4QW61MYoxggqQXYZ6MJoq36I43dj9UV6mFHgYz6C4R
zGBSy/zwugRATz5hVifMaYnzZ6GRwTlpMd5Qy3tKUrRBBREdfdeTwZrqjwYwoQIQRGAne/K9OPyN
8ci4pCdQ1v8Rh02wLRY9hADEik9J07qaBe37tJUoBXRD6zxobtCj6g9FMXEhDOP7OqfdiFFHI3CE
SLkh71vCQvBZkbqGjGKj4QdqCcchM4lu+SToU+ngfPIMG1Ttkuph2QAYB8j9RWgB3wzyazevHyPc
YWhism4zRBTcMwHE2ubw0Gocvg7pb+ssiLID0iTKcjD+8k3ZopcjDLA6DfJG96Bif95VS8bsnBtn
JDldPjkSqYu0pKhpPf79BvMua5aJkRFS/M+PUEuIkoedO2h3dU9hrBx1H/UDfB5h7qNwcY5a76K6
HWLKG/i4iC4V4cxYmR1G3Qj5neqD1N1qEndFQrpTLfsnk2rsqMVUD5hfBBWuIu/rJNt2RWRCp7FH
KnmJ0I6VMDAP4vIzXeRoMR61o9v41EIrPzxx+Xh0sbz2yRw8WTbpLerj5ceoJfUVoSoIq8/OZO0Y
XwIuO4K5kZqmdX6YHdKujByf/FSPV3EbgtN0x22dAzqoEsxufqPr58CHMJ9F3nJDQhMzJtMG0KS1
By+2ljO7THTbaEZ0S94yLAfCkTkPtMU2q1A8hgbco4gAdzh7ZClXIbZVN4BQM3FRmIJOPLghBucm
IeSXEQyjuawGJYYweGNJaZmhWfa9LQxS48EWYtGrBTiqAVJiDnAFwcgqL2dAs4FXM24fEXWliX6b
RlSghvKN8QhuoNCPr+KoeelybWKUSGxfBujKyOtrHePFnZYzePBydB7L7O80g9AVHNTkJ+ISvhoH
+yv1hY+lWdIj6TYHLg/BqdewOWYEbufAq8BUWA+RkWDw7HvKzOhVnJbzQ1FxqehysA9tZAPp4oJE
MqGHknlozrU8z1reYG7rsLnPLas5C9LKtlS5Hy1DTNfjwmRKz+d21/UFlCZKHRGSh1tjipmrFzbw
2MA6tkOQ3MMkAAfDIcNQo3gfuqsl1XxqblzAWi0vzoXBSAxpWvsczjGMd41IJsPVOFFEQ/bquuF9
GaBJFmkCdScewqdxKX6aNefvEVsEPZHu6I+BeZqH8Wud5tPeHd3lml3E23iiK5iMS1KWkOgO1ztj
e3XPwCp8O3mYu4riSYbQPkQt0lb+fGs5w12aJv4+7cN3u+zmY1Va7yRtRec0GNLt5LT1BiFicqPy
ezRzBO0UwsfqhXOal3p+0mQ2VEru5MbOxAOMb+8p1NriiBM2hzGJaKdunbsJcwzK8Qo4wZAwYi0S
T1xV8mbQLVRJaI8j30hBJHbiOXadO4zeOGH66bqdteoO+MLNmBjZwTO79hxO43PmZrRI/E2wLO6d
tymKPnloDJNE4Mw5RJCSUNfPD/MMXCppbOM0VtZr7BDeCW9z2I22SaL6BN9ndEKxLXyuqnr9GjAa
2XARg+5kJ/4xG0qMik11U9Uw6qw8tI5OBu7LNu9C0swOGhIKpkhZd8haASfkyWgpPCyWc+2UiPmE
gF1HGl+5n4bwFCOX30V58L0b0urBQIacFIO7B9CA2pxI4aNmLF+HBpt+3BGgrpdEOKZnc9DLs82e
28As0dCB4q454b+AHTRORIpGxZdgMdIHt+g3RtC055F0rVrP8XK67BDDAjIA5dQ5pCojde4pWc5F
MN6QeOygeZvu49nwd6W9gC+wUhtmOPN4wyZPomuFBHxG2jmwwJ0Q49M3OEHDvv+RZB10zAkVWW6+
DD4jmWlp9tU4N/cNe25Uh/nJCMvN0i/mES//rhowEOQzFE/GEoI6RPxmxuWAejgk1So9NXkR3idz
dROYsOEoTxZMQPJ1BNbSLLRz5ZHrKHNqt9bysugZfKokJ8cowWzsQYCOOneioIDGau7OwBP7s+yo
Nfd2nCMnX1DWEaA97R2CvsgYNCtwLAWeBm2+ZTyd7HDTeMdAg73Q+7c6ynyu1Zm2Dd35JsCSe2qI
E2e3waAcd75zYzuIYaymmPcExZ0slNAksIz4Vw14fF/qBlRAP5FITZXjLkDlTUjDN+SyNp4s7Mbk
zluAZIBNiElacRjaScBn74zpJjdbsZ1s3Kbt5H0PCQvfEzRRnyeEN6697NDy2xtqpTvMnZTWHOsZ
03F3GDC2QOms11OW+IdK74d10xVXTfpMU/raHQLIQ90YnGYUkl11zkuq/0vWnkXZ6vfULFdey865
quYRCQ2ybP/kyhu1FMdXVc0lWas1l6mRXJyaK6bAAVfHSDuFQ3IY5wF9n1/JoCdqSVozwTODOoCx
2+wp22iVdsqi+mehGfMWe7M4JdSLocyARI1TggVXhnSaXhbjajKpKNTZKa+PXjHqwa3IMnOzeGi3
HMYl1BeT3TilywlUarLqSAXfZjbQ0wiWTOQipWOG4a3VQ+pmbv2XCSLNDqEU/U082stpcAXwcrWY
lnWMawXybW7r9Ii4UUsCvxfzwG788343Z/FGT8CMkZKKZqmRnT65VDAPZ4Rv0WEiXcBkvlOs1RM9
4VfrcgIs3ciBS+3Ivm0CNlMvG9KN5WMAcBm6fD7tcO3fhm36xmmeFnXqQ87++73qA9TNb4993tV1
GamDZ0wQtcIc9PMttct4lrT75fcPxGHOW9QLL4sGiniqb2G++Xz3Ly9SD3qaM5BxWmcA0/71L1BP
f/4gddf3cPtPYQQEXP4xUR0QRygmAIhylfzTO/7psc8PNSaOXFgOu0qOFjkRQqCwpgzhrXRvag7J
jS0ZM1v1tAoQEaNsNCfNQxy6Ou00IlPUjRvE/YniKeIWdd+Tz0wtisk0yMptNc9M3pw8HzbO0HMV
nbXHrPCeHJ82uJB7AMfVh0/JZ2uXMynT7OLlibYGT4QNE/ygIZzOE9mj3y0nGY2w10icmM8ZqAHy
THybEkBVnhJLf5uK5dgM4/coL8cdHgmH3LleVKcixyXEwIIL5GwLThkIHNiLcDcxTreHZyvFZNWk
1WMcuz8jgovBGW1C078jZ/SbU6blyhjSGyqxPxuCFIb4rp56HQB17G4qWotMu19pVmPSsAmmzM13
pwXVSsEHemajfZO0IWeBmJgs1UGrp480J4Z0AVezibSeXN+QpNamm69hNv8MHAbAvvFYjNZzko5P
UT1X2154d6qDUATYGbJs/CAKF48CMyNHVF8a64c3Ucm1veE214eDgBagUwHSG6gvUdT9sKCDRuZ0
dqP0nGvhXhjhm5B/M/jBisAAYXhnMFEBA8SIbxs3HeO/pMda20tCQFg8amlxho6xhuoNHRzQmW3d
Crt/gXxgRhTTs/plmO0Hu2yJBbKsfRdr31vP0jd+G9+Kenr0jOU5LYfpYFhY6hq/vOqa9lBptIAZ
u6VpkJ7ImQbe6M8PVegMN0Pw0yW8kSRUQInQgsAsw3VpHfO6Ds2M7GlkzZzUoNySpAWcOlqNBrMB
H0qe6ZEeNS4779ww2FpXKVQ9nzqEX2O7kR7UtZUw/A+1Gtrj85zO408cVGjNfaKQ32Zt3NVTcDT6
gHhNRHGDf90VNadJwkdiAfQ6ebIMX1+5QEggfCTzdW0TgdkN17VHnm88I+9FXUvcQDlqH6NfX6WD
ke7LENAeFh2RfJlIXqUIC47Aq5Izze98649jwug1fvCECDaeU72XJjhMv/W3AyeSvZmY7nruzXg3
1pC62XtG9EI1eDKMdJuAZpJsea37iiZEbsIhsCobBTjGo9TzwKuVDORDOZFx0IZsajjg2jgR1UJs
RIsQA8J/pOG8zlPYFEvCCqxGQiD8mbkgM/WTBzlqfgCjrq+rxfvu9tmt5cL7FVOAKq7Gtwz+CmcS
9pYCVhwlxSfPJCTYtYPnuHQhX7cvTMqOzCUIgR/YdpYO0iC07Du6+MGmwp7Mkb6cyyj7AfaZ5OzH
MvN/eqNOvHpZncCsAMFZoAQGvnhrYfbjp5g2eBHATlJRJQuc3AnXqVcJvtyNS/1efCkz/F9l7lII
yggDtlsiRPSpruCBlekhrbJ8Rf9psnpvVS31eXRZb36Yvs6+fuwnPFA2VdOFVVDBmN5MxVvGRW4n
5LGGwYpJy6myjRv5L0hmAGMMXSlwmtu04/qq2c0TOzxnGgdxqd+Au0vBxDYlJbs6o8rQLFwcJfHP
aiTzWcc3GycwNSI09zm0JXLRe7o3zrRuRHiT0yrgauai8dRDxPqYXnwgVDPJrFnIlTsbCwrFX1vK
Pee2TGFzeia4swnYVInpjvbtuG289BVa+rI188YGFVw/BpkLwdjKbtOWuJlAe80n+IvLyHEl5ViB
8yZKoG21XJFGgnF7IXCa2QpdLYyY1vzW2v5HQz2ErWG8efuwmQQhxiAKl+lHRx+ySdOH2C+37lh4
68AJn2VDmm4XVLQu6vaek+2bscbinGMidlNMnGONPCMIGNIbKdAe187BNY/J0fSAsBQ5CGC/k39+
58aE/zJSb0ybSh4Rj3XAjNliPjiZDl+IU6e19buOqJ7tgOdG1FG7T8Qcbmv92NJIa7KcXVBY9Pys
n4PHbLi2kXJqt5Ms2GMKJ1GuPxZZGW5ED6BY6nwiX/sQUXKVZuVHI+vpYkgSuh9Neb72oAfZA2Cf
ytQgWjsHjIDVETLNR80R1FB21gzjZYgp3XRz/DWYfk4aaSVpYYIJam5Gg/auRukbk9iiUzrVnZ8p
JYNdVdE6oCKzBkF1iOylODBzIgaFyQySLg+kNNiCdGdRg0WNZ2O/o2ucpB9mJrKtnS1UBJPKXfvh
eL9g70k5h1aa/eymxhmbVoUtR9xq+TCRuGl961oJv+2zZt21/KasZKVrOFKCwrlN0lwGgrb+ypu6
DUc7a9/xyGYGlVerTWE90VjDlOM3OSeqmR0i0Bu069qDJ+3yeQVBusMJV+J42E+mn25wIWfaj4Zo
SeoGdHZ6W5u4iIIpzacafO5tVvrLZl5GsQIDZZqVuO77mvCYyt2m/Q2hw/W26nGPmf21r+O6R+QK
VnlhcCCy8KAa/v+DLBG2IxBm/HvZzR1Wx3bOhm9F/K/Ikssb/8ots4gaY9LkU3UzSTHx0bf8mV2m
lDm+gfD5orD5VX4j/kB040AHEKbhI6hAZPGX/Mb/A/AW0k/C0EzfkYKZ3+Q2/538xkAF9Ltew7Us
mYOmC4sAGVLM/lWvkTE/XPJKx3ueVY+INTGW5MkjXfuSqy+DIdRuoYZkI9OZK+q0cT1htbvc09dt
gf/Lx03zQP5R3kqPYjdae1+iFJ3YCrc5ARHYfKHMOTThr0q3vR99pta51lWbKaLg40V0967ywfHo
kDGSynv+Eb2wDc3pYRoZ5/rGlyIgIiqImXmUlgxZzziXeyZxg6C4TsCPMxs87nvSDPGxYUSFzoyz
8uhHB7L/HLBBtHbTAsZViwFrY3HJ2c+uJauI4RffzIxVptmU/H0upw3esXPfds/EcsdJUwEDHPZR
h5QzFO7XKOhJIehA/7fhz7F19q0JZCOSKoG58q+skktYKiZtpWXZKVuwKdH1jvc5dnomJWa7aycm
QXoRUJmNCwHVCaht0BvzZolSZ61rE61T0bxTACfUDKlSaWrP9BfrLanfAwRmqoJD5h3zISLNwBHX
tD5oQCQe4G+rvcY/PE6dKxmJiKkGOIvQybjCAAPrMRpjbGcC4Pp9fVyEzqUPKsvNHNGeTZiXl85w
HYdWdzac9zZq0ytzsK5xsJPZ5VI0mZK23zZVle65tDGrRYS/GSYX6ALFBcthHuHOtdTzgErzuyEB
HWoxoilsjXFajMoGv2s0zR0iHdhzcRXBzF1yGRLRPiEjPA/NSHxe5R0ixgSejU9B6z4Co/zWTDbR
Sotz2/suWeGWoCrszISlyYJE13bXS5ZpRy5ItzZoQZnIKW58akxTaX1F9tndBmF1NVV+ddaGHPSp
axwoeNHwW7w9s4v5KeihQLRgJJhb+Od5wbc6ps0xU4k7ffA8+SgvHdRjW8TZ+XbOzNWOUhKWyjQa
Gcksw9oL63aTOtZwyD0xHfoMSL7H1XZfR98bhi1NLEeBsGb3hpvv7EL7ATqKfIsJMyw6WKIFQvMB
+340ai4m8WFDhaW/KlpUCME4VTvdyYiuSy2cezgnYS+y4ijtEkJvhfS7GL2MRBMdF2rO5Im7b10U
pQd94lqEEivctnWHVq3TXyeiRNEMCQ9eL3Vxt/4+ou8Hi9s++k7pbcI2eMu18SrXi8clwvrVF/G1
5YWYUzFCguN1sNfpIF4H89Vvssd20dsNbZFlg8vy2AQaf2pWtftydq7Lb/HizKthAhs6i8c5BkEU
FuO9r3k7nQyp3hFi0855uAcR+xSO2g8Pgy8qI9oWpj0fDRQxbp0+zk5Ub/NOl22o4mdOiWORHuRo
CUz2lwBuGLQ3I2yubA+6tkexdl1gQl7PRXvmx5r3rOX3OBlPDCvBq3FC2mbCfa/dcl/mfn1r+v4T
vpOrtrHMjcOUb8M0nCyN9NlPmyuMsXurWtxV5yz5vSygDN/TceZHTD19LuJKo/j/sndey41ba5u+
lbmAgQs5nIoZFNkUpabkPkGp1RaAhZzD1c+zoL1/udsuu/7zcZXRJEWCASt84Q0qoiZlW9FZRbpF
dGhTz/MsXoJKI1Ek/S1WUT6X2y534azqePfa5jFwqVZnLRofY5IMNJ7M74adzr5WwWIbUVYfJKog
CECVWLr3lNsg7zUntrZ5ojlb1YwBIhSoPFbMJaR21xSFkIDE8EMtLKqlYX8uxyjbU21Cbc7ElXfG
TR77pXDajWgi5l9TvUHtH45UiTh3B3mzRnZGZX3Ag4HWu76v9XkdB1TBMhcNBHfA7TA1pFyCVBI1
yCNKiO6wI7ZdP0X7gTwE+IRV77sxIZ7rg/XQxOg55oJIszlMaOOuRtyYMDhioRvap9aywXUiq7bX
ZpaLOYuOiGcEK9vAcUc3H5xe3w7FMK3KsKQFLiagLsS4kp91fZlTWixJ0M2b2T1MPcoqmWORL9BZ
GsmNJ0NNVq7qGyJVgVjQhDb8YUjEeZ5ajCK7sDgldoxlivVGvRQXhs5AwZ6+lJc5bwqS7zqu9jsF
Kgm4BlXfNHj74GFBq94efCy01rNj/TAz7apaQD06hBQ3taOtad8T/RXx97ml5NnF+XO7oaMJ3B4f
FzXUxNrAnxcpSOrCe6dTv6t9XG1aI9pheEWPuNT2YUH87AH4USJyeHj9rDDt2giN98rObwnAOSwq
Pe3OwOpo1kipNBcoVWepDWF4egpmSL3FxFBodW9Fm/bRQL8H2BkSo1UF34qyzx0I4V2vgkeIEYam
1iGoqE9bC9jgZNB3raQOfSZhZ5OxEe257YOHqg62ZgaUwfAYRBKx42m/V1GKDXgzRdswoj6q6P2h
VQfyLl3DPAYqGeTbR7XQMA1Eh3trtVSARrU/zK6rb43SYStOsXoitef2Ks75jUO72FUJgYcdhA+1
Nh9yHavFqHygVn0oBEMO1YB0FQXxtx4i2ylU1A2K1HwVC53emu7NXTWCevSMcwbRU2kgzBqaRmnJ
k2YbrTvcUVV4c/tKoKe60wWqBBPaWZPn3hlVvQmtbMRzHCmyanqDnB6uWyPEV5J+vIaxXBsmFC+c
Q2dnSGFaz/HkvlkRJkJdfWtcNKCS9gJC6Tns4XOIqvmiiHsWhWClOd6xtcWXgA/Y5hQmzO6k0A5E
xkEWbxL7gG5xhooCBpOsBauOtIq9bdq0AckI0cYuLYND3B+AR3pUaQa6jFPzHYp9FlMaR6vD12v3
XisrwhETsy0d0C+YlS9F39+SiR57PLqnsGVwUbKhkUr5BL1jqI1CP4RF8Vx3qKrVrG7gbZ1drDVf
Pa9GbGxKfuhjhRGbYnwp8/7rLACAoFuEFSV9/mF09GPY0rIItY0bhVSGy5LrjiCCQOGkTNNrHkdI
PVc/lN7eJhkicV4Ab8IDFJK6Tybtwzvm3C5A/sqOMKhAv4YuSIJUA4ZDxFalUdfYfuVMJxtkQCB6
eu45lg/qYOzZ2cM/kWOH1sruOhLYTZK0bLiDYjM3Kzil4TD6dZn/+bA8Zo/B8PEHBgAhp92jXSRt
udP/ObjSbrxWmbJKuJ0kD0dI0kfsWHhCLfeZnCmgixg8ctb4geTLzL2dbroyAigbo54pyscsoarZ
x9jA5DRu/EaSX5ZDIn22l1vLH6xywOhIfhFl8SUPJKtuIXcvTNiphehkImq3PL7wMZdby2F5RgMj
yRKE2J8PLbeWc3yc8/N0WhmwS5bo8h1E9X0WtuEX/WMYq97BdoBwlUpyjsKcqgEyrqa/PMGZMSGP
XSBQn1x1d86hrX+8haStB53oqEOr6YrqIZKEkkgFWAqM53JzefDz8MtjC3f4l8cCvCyzxqj3vzz+
edcN6I8IQcMRtBSeGxEIFPzmKsrmHEIkwP3SpqNNZYf7pmPd0Brz4BxxRT8vq5AMuXShXy2XOR3r
eiba50n2ONyyBNBkvjyGWHaxb+C5f754ufXLCesE0WTbAfhjSOrM50GVBBhdHpbH4sYCt+9gnrZ8
hOVUyTLGlhN+3ASj+iwB/JuF6r3QnZdbyTzx06Yt/IXW6H4sDF4vjbT1POBQjLgLkPCFMCwJ1hKr
YeEhS73/47J9EOM/bi+/vbBZzQurDZCwHxnlwEgLv5RUueWWLVsLy2FoT0lJBVOfTYqQ1NX4RsvN
EKV0yEvhzqoU2glO+7xMo+XgOIKrUMoZlVvttHZjkhqtpLc3e0wdI2cSTbAS/eXuckuVd81eVOpq
ue/1gpIjZpVor9h7aEu/I7LRHSWqAVEiez+BVrnw8KpBp/+JLn2O1t5GbynNVcEumebxqjX35lQn
Vze2dlYdvNRBnfrIfcUbgPY6Pb2q3pZOgMNv6w+5WcL7MECMuAhAGrSrrRD/3qiY2C47xNpZL0nm
KHNvillGHjokNRMFQgSZCdAqNxX7ZrbfdE0T+x5TWiPBQ1GbHcO3hHquulRbe7HhrmjfiIM2EkWE
iXJwKTutGrtJjkMHTETrg+ys6wU7JICpdeuQWqOBmfhYMyJlGZZfVNCWtqWi8D/2v/d6HsNSA3EV
Ifa5EalurKHH4Dky5O/M8CeTjf5Qe+RligK4tVMxrci6bkLmUnIRm0vbqCxgth0eJgVMp+cGKKd4
GBKHfXzWDSJCrcagfIjsItsnOi5RMyVOIgoAUAtlF1QiegMLFGq5+fngL89Z/roQgz+fVzSYo9Ru
uaoN77T8LV3468vNuYeUXQC5CiQea5ZQLE0elrsfB4nW8lJcgZcGnyCdmVfpXNmHCDBhOeLD5nV4
FMlWodJ7l1GiwZYTAWmG4ybPVss+YCLxY/Z4+fxbIDFmvUSbLY9VCwINKNrywk6++vMUn3dziWfT
JbKtWUBuicS7TTA8lqYudXe6vcvNz0Pqoj892MNBpFSCpXMqghNMBQY7cyTNK5mCAuqSj33+4fMu
KtODJOyG5a7LnY+nLH9FuO9VbwB/fz63bEoswojz6Pn/t6tMhTTeCXAa5cJnNm3zPlU0d7vwzZfr
QKWTuGG5rmFWIGC/3Fw43KphPWuGQaVetuaXwyT78QvHpa+hRvaeE6w7WeSurVD3B9oTe5fAyZIL
DHF54S+3FkL2L4+ZtOdW+qAD3MW7dQ1Mt/Zzuf16w/KVE7BXgCAQTZofiiyODwo9ljImiBym00Jx
XJjOy61eAiJSZdiHkjtp2iWa472+J3ENNzVT4+6DAr58gnlZEAv52ZYPWA8mLoW5GkGG5t1He7K2
RWmcjRqqskiV5uD23yYxdP7QTTuK1voukBukbuOpY7rugyG/68JnrUUStsfl/pgCMQVliQCOwKUF
xKUFntUJ58k303o8uAl9BHB+y0G0npntF5aqmilAdZDqKgC9pj5Idpir8oDqBL0Vh59bk9CC5XXL
HzpLsFSly/4hlmOX1FCRM8bWn54lz/H5jh+M2H98zG0idqTPMyy3ltd9PvZ59/PUnx/v8zFRMVmh
ktEeccQt+Dzz8mRnYdB/fPbP10QpNrxQfzafD308RdEdqiYWGk9dafT+PHW9D6Dc3kL9BhHCfC8m
J950bL2k+EzlD8q45UWIMVA9QdGCB4t5BCoMbt0UyCPOA0rDkpNdhHQGzNqA2/J3UgLLiBkd9wwV
QN/Ws0BsaHgQBnRYF+gL1GC2/2FGiW/OMQi6wzaaDqvch0vhsJksugXLh1Dr/nHAYXbrgp8KYyPb
A8drfEeKE7suXXc3A0vJV0B0u/XhNcaHyKyFg3FhIA6LsjkArYuWYteBuq3k3SdAFeQ52MUxpRhm
q93VWuqXadSDT8reUe+uPlzL/3/nQHds+x/Fzq9R8eOP/3No0tf8x0/E3Y8X/rdzoP1GtV7XbINO
gP6haP6fzoGj/eZ6Jv1gEkfbdfCD/y9tV/+NV2ima7uabaq2zp/+0zcwOZ1pqQsDmIf/Fz0D25FO
7z9RPF3XNVTT4DPwuQznF4JqVYddnXlesWfIILEfRt9I+231CSMIHZel4lI3hGeTUferPoeegT23
jZObIN7QtG2XOmdUe8Ps4lb9k1vMx1i3XtwQhoIR37sNqjKWhpZy8poFyckpkL1UTGC1J0Ash6Y4
GxY49dwBuumVqISOux7FbM/DmbUqXHcH8vgaj7bra+UD7YhtRnF9PRfIdSEstw+z9EzPul23LvR3
3SDtRswR27ROvXXzCXgjpXWwLPgumTDmkMVRBB64KrTFXrPe20o95so3uskjYGkV+rt99nLUkKu5
vaMsDD8VfljRU4XKdfEuJkAJyHNjT0NuqY/aJUmBuZvOj54adu3JzLzB1Q4s8d4zspMetqtEx8EG
ImxVd0+tyXuj8kjt+49hmq4KRQoogH+AXHYM6p0BJmNWh1BvrDw6NsWtQO9PSVAcw4Zf0xkVIKz9
w6BiCtempyI39x3m2XcAyU06vsowXWK4NmAYjrEK0sBTL16g3rA/h7U3XQLopgNLVabdaqVBBArO
UDPt0Jw91W38roF6Bv/wHDQTzjTdkx5ZL11C18dvAmyVChezRpzXxuSE//yrZs3HaeBrJvlp0Ppr
pAYHPTx4Ca5VWEOYenJiS7iYYjoKtGm9OvEHL/ZrAbkI8aeYfhNiH6dSW5k4hzlYP7VmuwZJsdfT
YWeB90TN+zwgJQ3X8AVHka2jTBd1tk/t9Kym1Cc9M3o3MsYBZaYjyuyHAEfkoDL3Qx5uJgF4UDEB
KEFT33e8c9EEOJiP2jqmWaW1xkvSp6+hld6Hwwbs2aWMrH3ZRr6gJAob3Ffr5CSvsBYMt64BUzUn
30mM3q0weq/a8Sp/xlKZb4iMnxxzftJwsk3Ut0kF7qulqxQdlAl7n9rV1mmeHCosbEJjuHo5QIO6
GI6zXVIhAwzfGJ4/asOFrggbf+wDnUo061zM1lmP+AXL8ahF5j4Mp2Mcpe9uyHanwq2KR/i3ZnIy
rPkmx+RcgcxFYdG0Yj+wxjeXRrLrbsZkfLKj6SqxzZGR+POA80WZnOpKvC7vMXUgRCbj0sRSbR4b
r64K34PGxbopH3chLveOisQ1jB2TqxJR/EwAv5qMv3a69LKIq8YvVifea/z9JqPdZo7w1SmlJJb4
BvM8m+J9UCS4Kk63EbJNhpAkqvqXeE7gUrTbSjBWlfoxKTa9GHd11V9NyG21kp16uRy438dovnlz
dx1wYw3Hq84lqe30tel/hzkJvG6+OdV8k1cQ5fWjkiYnejuv8oeR41ELh6sTD2ulmG8NIOFeoxBM
t11+pcDo1iNNecMx95bOpVGq+TI0gCr0AUATUJgMLTq8Y6J6jVKBD9gSJTdxNwzWS4OQnTdb+9h0
vwMfniPWhMDsHvF4Qnc0PiXJeJSfLQ1Zy4a+fYq1EYicvhMiP4mYpaCLZiwKOxifspCdddusSd9H
LGfi+GXAG1iLxyfKr1s5mGBxbKsY6RvMDPXs1vJLGb3zMpYV40WdbyrMAsV7RAJsW1sC5Q5JGiSt
yueLU4+XyBoxcZCepZsyG9Gin26OGHbYBLHKFPGrGyrPvRc+3DejdTZr9S2qqeIGIYriOAsaqn02
nPHNA+0E1+WOSt87Kv9HvdNW6IkelTDetBMhk30Gmloql2Ao7o0CRCRi05Pe7qs5kfonZ9Pqn+ZK
vUA0r0Z500IFfz6CKBTJg1oIv8UJHEWwE3qXMiWU8rMMCX5pm65r/Y2q0Zeum49e2T7hiLWdcewT
wXikUHGS/2MPsS3QLYEjwqbhbK1QO1ZW99YE42VkbNZm91TpTDFhlrsgmqn0W3u5WMUN02rWYGi1
GKgimvQkF2yTnjZKyV88drZWzDdNZK9tVX3Vcb7OxieI6vhAmSOAmT+a2DuEo32WU1KuCarnnCPB
tWMSNTpzTINVvupD96XrpBNbzk7jYUbcWXv2RKQJ1PZqm8x5FioEdi+0qV9b3iPNWd287hRRC7kb
DJuplr0Kb2B+RPd1dJbvlekY3csZh1mBpoMiCRTzG7Cgs5YHWG8rEaxufAltQQKJ8cfXWacLGwLU
80elBcA/GXukO/GKt6jtiOp1oue7t4T2JkLqBdBC7hxKsPdGRwKoD7YvWGLvk2hKN/GETaY93hmg
1H22u69pPE970VPgiyoMTLsEwNV48YpkOk5Fdmy15puhWCb8VLelsovtXJAPEE1F3CrQqCBpkw2i
86Y+jYgcQAwn24pts/u4tTw2zQhnDFj6dY79EEdC3y6lzM+i5nJXMev/1DiBS/CxadTLjFIm2x/Z
tRM+g+8a173R3jtdFPiqhx95qqQBEMoIkQ6vnjV/OQwT+KZMmLiCzuTBqLuTagR+gGLJWKTPUUyF
NmypPrteGdLPR6oj7avtpMY3FFcwcsoGCuozS0in7lF6oM+jbOa8h3qRgPNXNgNwLPaAu0J5cZt3
GCjbBKiyVFsUGKiMUlNjDe5oM7X6vVJGwyZrKKJXnSLrvUX7cej0kX6/W8172vBnhx7glqCIpAM7
2GiKt6kSXfLCLFAnMm/unZdaOLB5+4hdYFNF7muday7KAr3rx3n3jRbDKkf1Z6N5kH2FE1OzH9mN
U/Nmj05LfwvmVqbYCcsN9lhkNnCZGNiz0N9SBevo3Dq7Ji7CETaJSe3ui3J6IU0jE2Oai5rFgymQ
T90VKYhrWE90sevNFBDomJb7e6rS7Fdxfmax0QoUQ1n+Rr1CQjRxXhwFhkU2POn19IQXJgYdNPQC
jMmt+DU298pQH01KaX+CA/2Njov21zDZ0x2o4jRM6Rw7GpZEf1ZCAbpodmJIEE12EsR/D4OWPiGE
+RS4I77dyEJMx4o4anSqf1GQ0dD0+SVA93SP7MGwEGnQXFt+srfXKx09JHi0/wshuctBSeT0SLTL
ZJT04FP7kKIRz/pCoBOLBl5HcKfAPJGh0r98cQkZ+jk/kJgl1+ETqPjRqr+8/eA4I0LXZbHXW4J4
1hqsR7dKVVKXuCbacLWN+LUp4OE+xBYa+SarGoFtJKYPP62fxIb+LC6kSa2Zv3wQVFVtgjZP/vvz
74BrpodOW5Dv5cWHnXS1iExS5eg66pepJDBI26sDBcWtrFWnoQ6Qdlc6cJtcY/dJCVg9E6d1c1M6
z//8E8kc7a+fDN0l1QHNpeHm+vMnK5H1nsXk5nu8FXOWmqMRGQ9KEwO1GaSEvgVwKem+L8O7bIjP
0+mNSOwpbC6FJV5Vb3wzIhaAJTx0rfkCht1Wnst0vrVsXYaY0IcgDCG2sylwOdW4kyGI7Q27BE/j
iAkgo3S1Zaak4zWLhO9m6mU2UPTmWgyhi1gnVqNRfxVdvdHMl9RVtxWbX+B2u5xyVu0212oa9mmL
9DTNWw38VNQH29yutyqFzcqgPZyFNyWklzqrz/Zonr0JuLlRX1ytuwZl9l55HacXr3VRgf1Afdp0
+juHUYPzTkBMTP6XFdR/uqF/impc6P75Kvzd8DABvlmaramWrv8yTvU0hnKh42AY6Q2AcPUCCMzP
0u9LZD3etLb+N3kk4++uO0hAmbUjoGUhnvXzzBw0l9yUmRna07FJxSM607YwbqIYrg0b39Y1k9dp
ZFGblYBCUv9EuutXZuYbxPVpbx20+TGCCZkXJ1RFrp5Hq03PvwDwYzCoBKTYZl7wSCSR0L80GEW0
LpodOZiVjq1jyCGOOi8doZg87+Bi4aTcWb29NwlAZVaAeobvRVDt9PGIuSVE3PnWk1VlVo2kDsCa
DNsSbaV0w478fmeK9JTH/TZuvrsR2B0t6daeTXN/RHhFd8p9PCEpPg4YpwrNUtYmXssAWUMdVkWd
doyi4BS4AfKqQfKmtaDRiaR0DGSyLvySJ+NtcLAdiLtVTwpGBG686GgVkhBBzzJ+r0lHizR+lUFr
Ww47YaVn6LT0s6c3pOufzDwmZY+uVX2IYzLl8EBd9xJa4pSo2SlyzRe9sPZD72fmhE+KeMfZZq+H
1trFbRIw26uWBr6jAwO4jCUkrMna0ww5gtZ/sXvtItM9IpbjtFGYrpbzkScV9l7vZpbdyK/yh1Fn
0+J70LQ/e3Z4HnBm0ahCOlp/RBj+DRLh2dEoE/zz0P6LCpfrGYD6wLOprqNb7i9De3aUojIVI6c8
qa1kSjdy2bUbhk/P8ivndrnP/2W1/btV31IJOV3XcVAvk3//06ZT091wUnNisU1IyBoS0+Lft9S/
mbKOjU6cKY8e4i8/vwl0/KRNgTjv4VXnuDo0FHHS+akek10VQjunFPSQqNV1nokN3GYzauqxiZJ3
GWXX3oyzmL3BEnvjWZqstOw9RT8npD29jiQTCyEOGL6IeE1RQx8R312bt6n65OQS0ZmUYeVCDD/6
1oX6rRcs1XWd4DM7Q+vKToBlaUF2V4Pr3wXJq+5Nx7ZFEgIbBJmXOcZ8izzznJTmfjQIyZv8ZDnX
eRj3FomO/JAWcQidrvNk2E8FRQsAfL1bfi2pMLje3RyPl8QQJ2/onsC0v4TZeHRtccpr4xTp8F4b
aGCkTejRn9TZWScWvErdOs7hFzeg9NFQL9BrsiSqe9gwF89aB4QpwAAB01LKBHr8brFdKBM5SZyc
+hHBcd1D3jTx3RTxXeoK8u3UmoWmF9ZLbndPWVNvksp5UXMV2Gd79UaUa/gsQTA8yRXcJF/758Gt
qX8T4DDEPBOrCUc1TeuXCmQOaXWk/5ojB8z2mWd4M1SixoqZvKl2TCjBCabHKfx3LeIaKWO8g+cO
OVt5BBmVrs25P9ekeT2pYWfa5850aZPcLBovFRm6TN36/tJk4zVSwvsGRnnlit89iY1CpxVGzZkO
+vPkJq9C5/yofcC2ghphxsG2oPCXI6Dd6ax5FSWAnplPNCqDiq4er6gTn+WqWs39W4HykaI2R9il
bw4rf8Zi5hjFycT+u5xcH2UEgo9xp1FcoHoXKOPVc/ur1nXrzhq3WfFNJqlOIvxaGXfw3LclxZHG
6HaZRbRD/YVm562K1AsJ3jigKEWxTEZjON+vQ5K5u9A659j7aR3k0+aKHd/b1I07GQRZjSxZAPUU
2PDhE2gHDjIjw822+Ma4f50wB3woKdG17vfEUq7E7u36ny/036xiBG7yP7DuVLZ/uczYHTlpO/TQ
O9x83eCFgY0Gdc1h2MlBbrTjxbT9oAz/ZXzp1q8SjK5LuKga7NCapgNM+GX5rExjMnSzy/dtZN2y
OsULOGV7BH7dbQaVi5Fmp2Bo17J+loh+HRgmpnk1iwCFFyqcOhPFaKy7btbXOfaJMshOKGvWqraS
sRgoaykeY6IjJuMlDMR2Dk1mqht54r70XgNXRPhyyRjwMEHzseltKIR8dfKhFIhikE2I9dnniL6+
FE7C7Bb0VXpCTe8m113BoBOQpcHcIlRkbdDgb0R2mrxuXSfDNSToIZ4oqvlNtsScnKspzHsb9D9w
ylNukI+L+Tqm0zFzWDfkHA6N5FV+Z2NWb7Om3sSsnqqO65J8V5z0NMGYQw/glMTtJkJeSrdZfYFV
yEAHDsCxZdg3ZK5YKHZVem4B/1vBC/VACQtyX2SFIuxVnDQitlsTn5XsXZZD3H78khOZ/ygqb9dn
40lri7U2vNep2LZDdrKlAhPGxm84JRgBK1GiQMhZKfF4BgVJbkhYN1uIDar0FIbpSxjBE0a2KUdR
QLubof03pLsiSf1JxezEVU9lSiVWOGegrK/d5Jxl1VqjXierTUjwon5ibmQRjtzrTX5pzyBiSbRL
pcS+6lBNE91V7vAxcwNpkTNOKBd5v9Sno9rdxZSL6i4+IW7x2o/2CbA9IAp4XXECeimANdCm5l6u
vrKyVpAvmgj+IT22JLFT9+ROw5tWiMeZ4ozWqY+KL1fdjiK5GogTlmQ7DdU3MxYnLe9INqNXE8JG
rVis0FRfsx44UCCAs4RHC+EoWWnLcp7A7M1V64Ut/ChStg+iyzJ6FJV9LwMmLZ1uADZfRBhtikDf
QEV7Q4DhahBN9HkGikL4kUcd0au3oOJXoUNHM9zKWlvbppQXUVct9kS3fllOx2XA0/SQYWTMNjwO
/J6sXiZVASQtoBSQgJXOGRmMNTXElZ4NaD6YiA62ZJDWuZeWLuGbupDDGHCy+irYVMuR3KGpAEmM
GS0IyguN099S7IfuIBFu+orFf8YwqqLqzHIs64RzGfzxz6uWZvyFUyOXD8eyPBW/YhPez89RSjoZ
otJNK9s3zoSzFT/kPByM4Ct1LgoeHSrvMhl1u+yeMiY9mgEiZA7Ztt3KgdVEHgDPlhyg9SgRF0N6
TRNrWbaXEzj690oQ4NbxO6CLN+EigGqNZzbvR/y012CrUPKBxHBPPWjYNIhY4PWt4mA3xmAxzJ49
J68Vc6Om7Z03dtPeqMpsZXTdJXNI0kMdVL1VEjK78ykv4hdNVpHsmWky2lm91fTqtawRcwtpYd85
FDXqglpoW1DbVI1yuDvn5OgrG1/fEZmSQURUwrtH0U43ZACjvn9Xa6Ncwf94l+tLhJxHITC2LxH3
ZVW3zfa40Vmc5JrzCMT3jKURrezoVcX+xO2Hm6HCDRLYA5eY12l+L5Uu2MNTLHgCWDaF3a4hOx/l
Euh16QnQ0lbOv8bxHjXjsaevkQr1Is8mw6RQl6lx7CdfFLR5CnoCclQkDsQiTuJR768pL8vKgEI7
AX6PLzMNs+mftMTew9B/mzI+AHX7bIK66mnbfV0SBRXdVcWP1IEvMQ14+CGznZcbqCLvads9GWCK
5IRunf+G/v+/sW5YaMD9aSr+RQn7FtcQp36m4/3nRf9tqlu/6UgTG3TGwdfoUOg+6XjGb7bjmI7p
MXFdy5PCxf9pqxveb6ZlUSlQYVHbOhoi/9NWN7AkNygvqQ66R7qu2/b/prWuL+/yc2GI90fqi3Py
MVT11wTH7aGjF1Oo7du5erA9rQIPnYuNc2+1MRRcnABXXpdT0Kl26ezQL6L40ms7O7NMnJqNoPU/
AEfaZByovBU4NZDKD/sFPlKAc9n3CeK4pNl+VipfmzreTL3ylU4GhAPCSg811NRAkIjO2Dq1CW00
siJ0HsPO9Su1ebT1r7Pb9HdNTiHRKU6pZncbJzon7+Rcz2UwvgROqW4ND5GHKRy/Dc0lvtVWo8Gu
O85xrxAtl99EE35fpOizyFuFpX2NdZvef6PB9Dc2vXKY3mNsjUkDg23Y5ABMHdxo92S8qxjzZn9Q
w2IV6lgCShpukTu63xSmsXeZ6IkV2CgrEexDfnEPs0k+YMMMo4MBvsyDr4RO3LtDd2uV8eKq9ro7
fml4OF31KmRdtE/QfVJvqffDsLwnI+5pv3lfR4LUuwU+g6Vd63P5rnHQ19sFOQZpv/Iz6y5TMBsF
ipmh9Sfx6R04TbNV4AFFEBhRp5zUlS5hwYq0QRg9H4nGaE0+xdaqYD8zi3jXzoG5wsid5xsQt2uG
/dcgql4KCyZfmh8np3mH313el7F9TAlW9yA3FdC3qD4WZnzRO/QtrYBGUG8pKC9FfbjNvXBvTGGM
Hkb7oxykfjA91XUUB95tMifthi73oUReQq9oLulDpu0n4EKbZEazxUxsbe+KB7o2MD095CAgbn7p
pzo4uBKgZtTEuImH5BYtmE4xUCQyiPPK/Gs58Ut54diwHyD9q5nhsY/RDVxJk/l6dLVDPSq8rk8h
lazNaELWItS+dUFXoH6QDH7W6DcrziM0eLEaQdrUO4z2PgZ/vXJTNVxn4Iwnkf5hDd7TEGm7ISxQ
/FS+wxArtoOeDDgOT7BLTTCwEmxXQg2zjF3uomWEEBsxdl5s48j1yQfu4rmx8IUGBtnnybWAOkKU
1JNNZtmwZpuHumQWh3FCx6w2yQbqVFvhPvpYzoJ9R5u+j6M+bBanB6/r7yWjYIeObO9bI2KVIEKo
7EoI3nKoMwSdZoWsYgEiUifV12GlYb8s4VgLJstEOzgbqNd6kggwpr/Htfe7qWb3QY3oakvvK2vf
kLPYhS3ezaLOMaEzXQd/+1Hu8eq80a30PYtF5y9DFvG/e5YXYGpAlFIne64zNdhKneiuIlqv4GOI
Ai2bIcBPUeLBlkOgpIcYvvnOklYhi7cFLnVo16FNK1Vj0cZZiQjNyKR3R1h5kPblD6Mgviey+msi
2r2oKQqoiQUSubdn7COE6gdZSGspr3FzisPmWKjNQ93ZyY5u3Jkig71tE+tcVVBIbYCeSikuTgX/
r7GiZjWQC7VhOPiU0wZfN+NN2gLvbHFdbUNVmph0XyKEDFelDkSzhw13Nw1kCOlQI3qGV5vTKSgo
N3Aqe7PuSJdcY1v36peqgoYS2yFpGk52H58zth7jEKPovujmFf43xR2d6l1QjThODxGq6E23bXjS
4pxTZ8m0H+JqNf9QE2/0kTQd/WA27tzhCnihXQ2datD+Wi1eOQZ4wDJ0+GnJWZJCZIcxRaRhdCYq
GwyUStHSdQbCBtoakh9DjXKvot85Sv46ZEa27cDxYb5cgmdEjgGnw++To8fbsnCmdUMBgrFUPVga
K43icJXIKhwfXxZ0hnQxXVPXvbe7GfRBpsy79kA7HlFd3TXOyDehJePMR02Q64zm1h1rx5/L8KlG
5myXQvaAmzo4rAgYRQ+TRona3NlRw8WwIA1NQ7gBOo5YO16VqPCiclXZ6jaaEgDuQCjH2jw1xI/r
iQT1fhyTxzwJgl3QJA9JUaNKqqnFtfY8JHjr+jbVBetW1fy+3AujRlBJi7FjaZ+HXNdOutaYZ3p5
qBykiPkUEJT20PxC9CmAciS0CNehpyprsjTzXqv0P9o+8rO6qB8S934wTdrsbju/6lFxjmppSJwZ
0JgxcV0HlWc889PeuR0qcJNajvd51lJxT9pTR88Xz0Gk7WqvpF6TGrCW7EAL9TtzENUKGcy1O+nl
zpUyIZCSGHUjAAn6t8NWTZVg3xgQyebCdkgI7WbrNahaNHMR4jXw3aRzTH5uptupLjV017sL8igu
Sz7aIBFgsDuLOXUqxvB7GQhJ6U2GfaK5CMoUjq97iu3bUXxfo0ywc+qhWOdj8gyTUb23/h9h57Ec
uc5l3SdiBB0AcprJ9JlKeak0YagcQe/t0/diff+g/+5BTypuOV1VEgQOztl77bAUe0MWzpVhLybf
pU2RjboxehcuBVjKiaCOmAshEX+XcxZtEgeuzCjC/syZXjOozzw4bvpDgoq/Rj1NpCoOGc5XozxO
s2efuxKczTT43YuYAzfM2ntYVHeCTsEPKlMe0s6GeasXEHoWoto8+104nCLIUZegTsFLxm5/Qs71
Go+WeSRyzmKf6MvL4lkCNgbeWauIMhzMJm6p9Tf4CIm1r/oDmxJw+zh9ZMT+mCz98FI4BX7FNiIx
OOwYfHbzA5iY4lY1/Cw2k2eUf/GedKNXXNgnw3AQzKQhFBd73MZAFW+NtR1wnLwMDv5c5Q5nb1oA
B05Wh2437r4b5OPmaJz1ArTIaUlrTVwP/V/OdGOa63BvNgmoQxcp+VDJCU1Se1LKeEzG0n9yR8/B
YVM3l5arRoQsciBub1JOeyxnnurSN5Rxlk8DrHstuTDuBrxkLKvs2+j9Z4cIg3sqm20vhhr4upqv
RXXt6aZhiQztc6+mm+oGGWiQsnt4S3cm/eM+TgEtOtHJcwdE7gN/aJHUZVU4/ugXL3q0QCUWdu3v
RMdMv2LJEhz1wiM6L5q86jnqnsG0LHtpGWC+8jyw/CJ/g2R5yxKo2WnSXGk26y2n0HIxmxeUDOC2
7DF7cENtBnNulRe7dV+YJjCLhn5713BKboZka/W+5iLC1m44dNbSEDu9qxFAJSS7pBGhLYbq3waX
OWnfJOXZauP+rfdSwZ6JjpIciWXj8rbNXlm/5dbnwlT3GI08nhIKlG7UzSJ7e2N4M4/DVnCRMieR
x0QsL10cW9cujdNDZ5b2R2wfPKeXFxhrBQObSazJ6RfDtzl8+y6/Yja7hcVgnKvWxlUPr33fLymN
h5pvwTF0dajc2IEty4UynPwrnHZ0naJz3mrWF1YaMe+0jL4bLiN3DOrFjmw4cUwiZKmtMxaHsYzL
E5BI7wmc8N1P5qdh8ZvXRdvTrlawXVJlRGe9Txoju1TJnEByTNRb49gkXpNBsgbvxVO3dyLCCHLN
iqMKy3fLFNX8NM6uqs5/JUlpbB2j8pBh9OIzReS5gtCK4Q5grN/NeIC2eYPQEtSRd4e29YxZlqyu
2VLgrdskqISWe8wR3YG6uTkYLeOEeYncczSJDoB91xytKEKAmzpEuoKcfykrvlyKSf9pKruPjpT2
DeHj1ZuJ05TmlKt/C9C/8UAcfQO+aoMX2ZhU81YkFoQfbBnryVn9aBNUDYVlRBfiru0tVjA7ILXg
p8qbgXAzB650WWCYb+u3Ak9WZemfydhAiciDeGajd0tbBiEzvsCKEdP0noQcSGLkZuq46GCCe4cg
ZJ5CAtMCIdAyMMM+gA8w2KaaNeG6XW5x/6fNiaycR0XxpNuz06UUxINkdfC5Gob290VOkRw2H3MI
ZcCNIq5yvTHsB6y/J0YttMBwwdmJlhfGU2kQIf3ngqe8T6iuTP2leJohYRKw0FzTsvU2CczBQ0oP
+aH0k2++SngpQA5tlSrFN4I8++5olICxP6IImMbdEk7WJ6B3FMrRcwRKkpSHojiWuYYuYZrtmjlN
6RghciCs5DFbm1EG7ImtD0IpMLFJ7DOtrIPIOoIHSv2CSpExgho/imYYoYtSHJohTegVZLsszs2z
GC/ktcsyxly2jHH4OGThU6+F4M0x/oJMTk7SOPVVeYqS3t8Vedoc8VguiO1IoEbXZW/ziKarN1fH
KmwNeprzNeH4bNns7wplyYZw3DnAIZFddJzXIJCZQJvSuFF93XF7cjOysYUjUThxSCDv68sYv6H4
qcfF2rckeWxMv8qYYrTYnYcxZp6dl7cpQx/Wd6+jX6VHyl/EsEPlcwuO4JVW5NDgv+MrA4VrIh9P
H19Z1c5fEar+UNvmqvgskjvbDfVGZbXPTTJh30ZDsc3x6SCMYgwItB/KqcOEXEWMrQwqjAC7+8OU
e/1D+IMWBM1Av22OOU0MwCQmyc+565y6WT3FrdEdIWqoDR68YqNkhZV8SDMSWG+LqFdQCmlUbV+i
bdbqkwn0IcdV+laQ7264A2tR51fyiNCN1unBXRKoATy1BGQyMIRpCMoRdpQAPbhRjWnjqSpRag68
6nj5z2OeXv3Fhd+eLnzIoYJskPZPhmJhJhaAXVAJTtX9ob9ZXwY75bsv5HcTpSS/u0PNkKEzz8Yy
oW31RhIBwD6QyYe4GQgdmI7qh6XteUvKVUTV59gbq3Szg5Egtx7mgcitTNCmT5zjHAoHaADkRAGA
HXwmPF49eEQ6lfYewFF3rhbvVzf7MI7JH9z2hX0JBWyerk7HqwrHu1t0O8zA/hOs1/42lOmrkT8L
p9cvtE5jkoqsR9OIFqxB5bPRlMC9fAT1JHO6tykfrnlCoadddS219O9aYGErhr2Pz+Ywd657MdRv
E63zxcbShdW25lliKjfLF1R7DuNAfos4w10vM7R/RhafPHvk2m1HF+KgJDZzB9i715PqBCZuWqqv
Lm9ZQdZj0SiNs5OMs7TeT5BuIHiSaAFqGBWomaC6BTLmo9MPvPXEVaEl2THz6djNJoj9qH+aVMvq
HRPzCGLz0LqyhTiumm0FAYDMHPsylF53SWInsEqLAtFrX2d/BtbeoUaRmd8G5qDtnW2KeFeQeLrv
nIwmt0+Mh0i+OKrtXW4V81mCzDR11J9Wfm7CLfBkufIt0kWPAbckxsQuMDybtKPlWwYknmHutaiz
bD/5DviFVkFaTPW7hIJ2jTLeJwZqas8RsKl+jmk0PU2LyLfLMPwGWvCqy949JICmnbEWuzl2/9Sm
/0dkk33IrfwXI/XmpJku+FUib1yGmejLVQ7ZSPvdcU+aEeQbVJRvQP3ecfEXilerivZeT0tF1reu
cBpu2m1x6S2ihYa2r7611b7wSXy6LZOJMkZRFuunYjmWJMmsrYTsU3cPtV3MH2G0iBPvnLNiXvLn
HEa4X0bzyVDJdRj6d4veB/oqn+NAl3fBK34xjBEyUGMVu6XDJViSDtD6kBpQO/zih2Cp0m1aV+pF
Jw4w/WFvjEzwlQK5J8BsQkfUwUS5dI/j1g7cAS1nRNtJGu2B3In6Oo+0DUPZ/JAK5pYGGLXT8A0j
xcivMOKXaaD0nBsjPPSfcwv9Kmn6/dhYVcCvJTsabe3WKAATgciX8biPUqJDog4BQdfFhLMjedT2
APiD5koQ5su8LZbRC3hMyNskDb/B+q4XSA2Ptpo+hhGdgwLYxDTIhiCzmMTdjfNDP3ruI1u/eMxy
OaAv46CUffUUtqV3IXyu39qGR0WG7bluqviHrYcTF6rsKwdo6CqQjKTQ6VvuO+SxqzalRKwBIdXa
4bOlE0MqdXtHPkMACP+sQOrwN2wH4roamW/dBqPAbOTJaUg6Uq0X/A6G42xrz8iDaQ3LMf22P+Li
AyAdE2g9iRkIVGHpY8OSqxnsmgpwklP9ySNu/VZUBxZDgwAItn50I+ZeY9Z0nP6M5Ew/FjdfWkRC
zL3adZ79nS3+pqmjW1as00gO9F6wK3swbKWdlw92GsKkh+KekAbPuD9/FYCoUN0D5Ondl3j0CGrp
7EsT97vBF68MesMgP08pnz96KOCP+lnL4qtWXf4kchYotz4ZVfsMhNjWG3zOxta6+0ZAGgqOrGE7
1SG+dJ1uhzm62UjO83mlNiKsA4vsMHBNeUlhJ22bBrJiabDCyir+aQzjVvj1h9UzT+nn7ym2v7CP
HZpQoGBuinszMmGpFnYsH696NjhvfMpDQ5vkLuzqxxS6xxTCcZbHTwvnIHUOQxZSxm8CnzytjJ8A
uzg73xrhP1aefpU2UxqQqHSfI9n+JSIo3pBmtvNMSFsZFc+mmO37JG3kP+LQj/2FtnUD1E5Nm8Ls
At7jtwibMBHTbzpzo6CMjbcig/Za1L2mdVtNJOtqXrn+ByIB/A7ipmKKpjIeY3oAoGgHHw/YlOQf
o01hHVXlh6A3YlBviDE/1PNw7QvtYejkb1Xl8sOOH7WmUqgy9Bb9l5ubkKIKh+xs2f7o4HeCJw7f
/TD5lU6pe0gNE/12Px4547cjB4DtWkQapRTZ9gx+M7GexUzjlB7FRsKtAC2u6Bjxsbqa9orxrCyo
MmJ01IXm23s0yxIvW1HRIXAZduX2wQVnt4m85M0t25OdZcQYiIlLZmksAZIcJgoGaMzWqLclPcuy
4fGZRfKjpz8IfQ5p6TI4W2ih+aHLl7+Z4V1TAoOwTVOwTzuvukqP+TGWAvJh+6Nqs2ZD//Jn700/
lVHRNqZ9kFZstZgFjk1uiIsFsNaKJNlHgFtrusnNVP+Rcfi1yHYJUH/xnLKHPvHULprcCzWD7Tdn
5ddHTJEX24WY6i7pFdEWnKoZoVJuqUeiFGn/Af5C8zAevVFofILtV5h6T8TGMTJduL1bfnuZGYdY
KsUCfK5H8itK2ixcpuOtn5T2to0vkPF+ReRGyAU7SVMPxc1SqCeXn2aWGwHdFH9vJv1FjPHPyB3b
U+qNW/p3j4k5Wyer9khTiZPAJe2v9ZRzlfyWI60oCHXpbNOq/RPCXb4vWDJyK/o12u7wSaUCz1qh
H4vhe2FwUtTcW4CnmoY3lV3p8NE2UIQ3Y9XXX2kIpL03VHrvZloOtbF4e6Q3LVSkCJcxHe/Z5w3g
wQ2Bzex3WkobABUZQEiBna3p2g9RqtJrwbzDcPr3VQ4nh5Oq+/zLdMjyy42/RmLDUVxYcdnaXRAO
0VFGEgdmlyMp8KZwv6xmthnpI5LT/k3703Soq/bRV6h6Yju7do7hnRF4gkMdqMyyjoXAeKN+FZS0
k2VwchTcZkv+jjuUKPjaAV+b5vYJ3P+DK1nzI5EV99ZpMI6hWJxAGC1S9xBYNdYD4giGqT8aKZ5n
KG8ImMTVL6onqjtr2z8aC0Ge6CdqOH10YVoz1xtSZucNDLpTSzYnaLbioajmZzl1TAYAYs3cPYOi
dZ/kGLHN5K/m0nDbJvGdM8wlL2TEuGEbdNjr0nh0ygerZeO1cU72fXlHwfG8mF21wyWQbpOHvMmZ
5NsOkQPS05eWkMOojiQJMMtXaJs/e7saWflckrjH/GS7sbqwPBhmNm6c9meEv2A/6Fs89OuhPsx7
FQkoKC1RQ1lbRzuyWJu9L7U6tKy/JIuya2FmSImpD7C5kGo9fsCD5PG1SCUQlJycEYhzVzQs92LY
QLP+C4bz75y67hNW4x72JBEZPTfJOOVQWLtWriTTS8XsAeZSuIFojFdVfwFgzLdiiT61iOi6V5up
np6s2UOUZNvfRN6ISx4bj0XaYgpAZpOZVhfAaMeyWzvwHKufrIicON4hrKobYZR43E0LnZJPRcFg
KSIYq3sbB+D4c790V4fcnrHzQSl5Bply9RLkZfOe+Dim6lJuvZqhXI4xmUkQFTrOwAKmKOAq830u
JS2ApQbqhXJ5PzSzvKqqC5ZOvbU1GiLctd1OmmV7bGL74pjJgbOuICrJ/+mX+fiZmV8lGoe9Qz/g
CPeuR/tlWMdlGTRbUxseSUyTI9ccePyp+nDq/FXRc96Ffjt9jACWp4URZxgfltz+GstQgBfXb9YA
eC2xjPTYKCRGcWxHX1bj7eSU53eVQ4m3pw0PwgvmRh+L+HOgrCTwElC0QQ92kRlic5pmIW2EBWZP
ZVHh+RAicwyNu9phSjh6yKAs+9lgj+R+aL0mYch5VBVndGbnGbUUM12SBauJXoLL/wnGsNxWU/kH
9D3eO/l7rOBU5JWr4WvDgrQmSv86v/c1n1g3E3luM7+DAUpmy3jsSfHZCpRr5oD2KQ8rg+lN/9zZ
5tfMN7cPB8UMV42/c6kJDM/N+Ul26mlo2bfqqd67DbFMQvbrMGRsHjJLbT30Vdrun2a7pFXVnMOE
P9ekJDPo5eiucSyLWHAY2kC5SX4do3w+ibZCMjmgdx/7D78hM9a139t2IHxsUq/DUr7ZXf8iE7WL
q/YIqg0H+YjFczDTxwoKzGNCWXgW5mqkHMyLB9mNnLbhQbCtlo407sy+ZHXLiXW4Dh2HrKnik9Io
dmabqzR6hOKzwNRWWWzeaes9Tnn9SKldB6N2Tp4RWQ9IWWEMVZxVeQwD0LGvOV2TRoTmI+8wBXDN
ucVBs22xKNZzSYKanNYLPWhX0XRs53kfjCa9clE9EH5yHxdu3RysOGBOMqufhpWXOLn1Z/8rXtMS
ikV+CV/Eh8LMwQL22ctsCz63GKY59/SdMWDIxTy2I9iCa7pkjL3s0hGtQA0v9+wteUH8srkNxWyD
8Yv3SRFHAVImphRErHoGj6c9ytDHizXBqGbEkDc9Nv8wpO+QVWcvNazdCj2KE1+fW8XYP6mDrGI8
Umv3LQJbwaHGnpE6l4Sow9Kcr4vBRLROSqapRBAwhMwOncVWp8V66QDmeZsxGrfRU0c4xaaN9XIA
fH9bfBLLyP9jd2IKwPiAGp6Fqbuf4AatgCgkXKXA3IlDgolotePD6JM7jb8FosirLFkouLRHoiQL
Phz7T4YVMkgXxpPakO+4XvvE+TMuzbVS0t1NWVztvAjwIgFh+daLyTxdkNfWo6WeFMFsc4SIY6FD
69fv9Nfyc+d076qyhvMkxD3mVsqsJXfuPhGamDx+p5hl/mF2T7Wh4AONSBZzfNG1eIY2xdB3DN+8
xXuewmZmsG7a18qbTrYcXW7GpGtZTflr6ROuDksaHQflwUi1O1KXHJ4G5W7rk31OYNb3YEm4r6SL
V+p7Uj399uzbt4BGexAJkS9CLyxNvJG9Q+BlvMCr6UGxOk4sAjgmD0Out5Cfsc8Od88Mn/gE9zIM
H4W2a7RRHVysMIABTAxoZMHZnLw0yObu0YjWyZXwZorqatv7KaFuDVJAcs8BVKuD8vo/RvpRA+Uq
FGaWRjoPSzqBcFlKcK6YPgaHtHf9adUQdRSXy9bZeejgAj+T/F/FY+F1+nNamnEHC4p0gaxhUM2t
Hqcz0Yk5Iusurh6SaflNnCOvzTz+5h8kULr1BtjUZ8ILnv2nZYnGNwZeeyE9okc78SAYIc4pCWSe
y4VWhOFzmiuPZifpX+xDG53UNH3S+sDyuckal7JNxErY6WcrjnAbGFAFnKnaOkIhU0MJkyfJzo79
7NTH7UeIUZ85B+LJnge0UJMwafUP3UADWxf1meHasinD5ZBLRSODtFJ/VhEX/0luEnK6wzLDLS5r
D6oxv6Lgb8M8G3FCLhTddn0fSv3JyA+zRAztwjeQ2ah7Foqn2sJRajrPfQ1UiA7dTUTIGCybXhCR
YK/40ohhIihittFl4OGyMm6AciVuQDMvggq7cVBwHBnztu+c6hNXsLis2iZq14yyqB2HXUni3caY
mz2qOkA0ptkHTt1XgVajdZg8ZIsSA1ugFCEonZb4F4ZyT9PEg4odp1c0tJ+t18G7GLNLnfdnItky
AHnyHMWkCltcu9xpQoKSleCuu3bfxyRiglV5IKOWuQHzJ4DX/grubb96zeVJ+/kGvOhbE8rTFKJL
Iodr33gkiBABszGr4nv93Xicbm6j7rXhX7h47WjtbSLrPeE7X/XzlaQjMUpSCRDn6PFp6tp3NO8A
PYzXshvGa1bZr+axBQ7X6+ZmOYwq2tQvTj1uzaSVz36MvTskRMzSaRIgfkr2NcDgyAMjEkUlkXrR
QH9giOjMdhbsj4RvUM3VbekZBKwlsK3+zfLigKs5yd1SMxSLvmsu11tnhkMh4yDrhbfvpuFlsiiS
It81d66ZYeyCQn3IWtFsLZL9dpWLpAmCerOZ83Z9bKZLrmFs7GiqLI9p1N/Itxj2YUxEhW2/CGQf
+Pw51sqwuIW61cyLSL6MKbtyy9vYSDWKAYEUdtm7qVCxrhi8McqWq42COOWZbKEQ772IDrZTjN/j
zNhZuDRjWm8qT4NXnuh9B6nj7RzHJ3bRIETSsYpjmwFYpq1kEGUexP6CBPNHmE4ffZilJGC7BjVR
528lsTsaNp8cL1Hh3fRMVLCpNLxA3tqti50dlrVZ7JIkvHeF+DaRslsiJtp7vTTMNc3sBvjX0Cab
2RzkaRWiN/2DtK66MXOktM33ZKUmWbr4tFMQpxfbjO59QmfXC7M/LrHTe9ecfpM25A5c1Zxk8A9Z
xB3ZqYb+SZIXjkjqWNpzuFsjCxOGMAhf+21XFlt8V+E2Jdlnp6SJ6mgmm2JQz6YrDjEVV6D7GCJ7
WQ2B6VmQg0V3R8wYn+wwpvj25qBr7gUGVGqS+sV21taNLo5O1116xzu0GUOFYSJxj/uHG5RFBpis
5DtTgA5R8SwvSdjWB1m/9UsxB+YMLtvSCY3e9ma285ufi7fEpl04J90BQUEwKJpG2BRXcfa3X9r6
OPzsZvk5M32AjoB8Z4yt5yxP5E7M9EX8WP7UHpTEOK7LXV/W6Ia3E/G8gFImJ8gEJXvNbUSVpN5P
HLKo4L1d7VnM6qLWPPY+fIBYYpynAYGBZxHfxGBi2uOQOCdMvMj6m4h3iYpbXmiul7xP4ZpomaYV
QTfJ7wKQYTNGioxipk4+ReDEcdXSB0UnnJ5KysX3ub61zTx8CS1GlE4mMssTtZjPfw/LdhLljXTZ
q0tPng7zS+GXT05vt1cbtmjY8A9wozIlkATGtuVPLZdkhQO+ZzlRdoEbmStY+AbElbKxd4Ld62TE
/qF3/gIXcS8mInMdBWZviJOoEG7KHJZ3jASBTQAtVwqAOdJ4wbDPUcpYf+MpjNfB56tl4uoZJZZQ
tz/EuYRfY/SEvgv0mkNEY9hhLMxob9mGjOQO9Ndx9Y4ZEpgBPwHGT4YfpglVfdYFh9QofsAeG++Z
/TT5D4R52x+cE/y7E5gPsRMRdr/09FQ8myRE1FRpXI47F0dVZs6HtOS5Vim9WIsMzF3ks5GhO4PC
g0G2G75CRoaXxWyywzz1T6yi/AB4N1BtCJiwoTgl2DbpGDS1FRGwi9x5DRFDkABBKzbxB5Rpy+jy
t2bK7x194n0x4lbmmNlpxnnbSHbQKZIbj6B+QRn1OIczxP1MU51mz7P0bkNd/OiUl22l32xTYaNY
SadiJ3GrGrZkHAXOftNVYNxaxwnCCsFVHhJ8rJpfbZIxnZ63lOFnfFWCjUHTSV2MJyx2lJCVz7Ab
TtVUOpCy4fu7MoPNVq43A7fNDkWKt7HMp10b1oozNchqpjyUQv62ChecwMg1TZecxM6qWdj4I9vV
q6ry5ZRrfN6JLWgu9+ypA4LDbafKnwMHPqBLMsMMH1ZDQnvXtYsPIupSetvhHTVKuRlNjT2g2bdN
fiRtsTjKlXSXwjeupe9R2AMsLdG++LAXWt4JZyl6WOOC0VqY71Fe/cz1UB9SmwTPJieS3uXjdhra
TTYXdeIfDMDnWmoExDhufAoob8EikaKnCmavosGieQWx4d+KpDqVeAKDaCB5OhbGra3zP2FC5jI3
6cn80eiF6RwE0qZ5Fv08XBrVdCcjs45NOVDf54vcsrfh/sxwp5DXcswQxsw0cImODUoxWIEg72uQ
iXjQ3YCIkT4aRyoXuAJZHssOGhTLMu+yHSMgbmMdlcvC3GyekueqIArQacM3u/22VvzjPz1wRjAI
ns1WBW3MBFS7FCtzJaBsqhrtxKr5K8BTxi62MjOx/ixQ6Ik+WaXKSQg8lT5VPUMANapOkBINvCVj
QIiAGxh2YzavmW9ne6CcBDOarJd/A7UBAWFECNnZrCfIS4ATGcoC88hqfRJ+RyIrBGSUUeXWqGnO
TfrdjV+UBUOlr0Kcq1m9/yfxLOoKA35rH4U3kQLq2vTkV7ElJ8GdaHix9zFQSMfGTePHE6DU+Ebr
meZKV73+Q1oOc2cdNRERgt4ldl6w1SEN8E27pl824FAXMqNP/76dcI3WqvlpkCYvYwOHkRmOG+SK
eM7/qL//gRfjoXum2V3v/2EZDbupNuYQmsEwLCOkd3p6iBGWMA0IdHnqCWM6CIoAvFzbuvbKremv
r2bOU5WzjrfS8mmJr1THqLDFHhfN3UUQsC/N+Ffllcdx5OWQhiDGTBOh5c9tvfP931iPILUMSMYt
eRyTmMZkS4ABLsB9m+fPPefwGtyJqLRcdbcknH6XZk4GmEdC9GaAGb14Q7LDFfZjVWIwplGvi0ng
Wp6j5txaTeQelAAaovN81y7Gl0UHgvFK8dRZoQggeyhiDzxYY13CWNT+KkAlEzez/lCP5SmuGRDr
sg3ciBrGtxcLyFRK4SW8QNrPQG29XeL+P+ikt5In61RjyqqmwwKC8jym8acskLxa5oPsoA/P9LX7
aDonsbWfBElvCs1JxC/tEDzeG0+/LeqbhMEBVQeS4cx3Dw7JkGxc4pRa9t8IwC7HLEFmqR+u+LaE
x+x5CT2w2t3Vaw5uxP18A8UaaKBnr6xbZNudhdPHtpxDzSbnq6E4JfTdz2EaemdMHIFdKGPjgfff
0pOql/asZ/kzs+1VwlhArphZEl1EVpzdVd9ccT+8CZzWnKsbB2BM2l4Pfypjyu+Vibuvu/oZ6fS4
i3P17HMdENxI8rE75BHg46ygqznP2YXOc43cibcP7pn10k7l+6LdcjsC4pHtZHP3JYoYZ98/5bCi
+viP1hlyewMrwX/i4kDxNH+LdDUHdAspiG5/J607Oi/mvuijB9Ta4O6XriaRprxH0RIjzCumLYNm
91wUJInxyJCd7k3Bm9BzRDPesgLDp5VZCdHsGyd7+fdWWSHdkNHW7a4y9YWQ5EeHr737tyz/qZ7/
/bCA9JdZeI+ARsFsfVI1PhM64uYZ+1y+t735PbP8YU/R8TGuYfQcPbDwBQAkA1y6FfYm3urcOvch
urvZvLJtI0xev9umRL1SryvFDM3k4s6RJuyW3vgkx/V0mH9oy2mJAY74EgLLS4WbYPMPpjqG9V0Q
ERrUZfhZOMYtlEm8GtW2csifM/wJYNqWlj1ZG/z7huiPX4ycc01CjYHAGdVovh8kTbXENo5dva7u
BKLjSng3VxZ7pyP3aM9c9iXDn9HNaJhF4aFeXJSXTn7yqadozE1bM+wXMjnwIR7jlf3f9NNvGuSc
+6JgxMiB/u8FjBy2BMMemWQaNKvJUtpGw7rJ2elLb/U7MBtZmz70lui37TwhDIuj54FUx60/ZBDa
6r1C7LPxq5bXzS3RXqmUO+p/s0M9/od88/8BcVbD9H8H4kDrFB7WG4eunIXv5X8YEyO4AVzMpwaF
evJnEcCTE0HgI7k43Fu0INZ8YP3iiHbPCE9sWihMzWb57dPG+z9wEfyl//XNuI7lAYpw8PALW/wP
dzds2RlATltCIUQ+rYTb7LM5R3KUmje7ql+4kQTkoCwbA/UVrSAiQi2iVYLW8hZ0y2X0XpYvKa/W
VcVpcV2V0LSaMa2m6YOkU1ZAFUvcWdN9msLdqPGQK1sbd3flraiUtngcO+cuy/ELwiK8hq5CRNkx
6bTijrQ/L5nPXkHhNKY5kHc3fe4620UY91CFIWARZyTCxfSOll1pdLlIjThyel545rFmXoTbjjDb
N5jQWAIicupj88moYnb3cRCnLGVqIEpqe1dQ/0QZx2bkNt6GRPo9y9H4UaLhdepTuXZRxpq4s4lh
Ya4nQh4rM/4g0yQNZIZX1ndwqOjolEhvOPVudwrNSt7duPq0mzG/RtooL7HDxWYOi2eY+N6ZNgS2
gmawHgpyO4KqidkmBbbHwVlPzMVz7uY6Xyym8OonRvROEyWLmJlz63b2nkgeYDzRhVkzhZDcOocs
CxG0lYl3MmEoMNXO/IPNVrqj8dMdED9Y+9IwPzOx5M+G8J6J4l5uJc3ooKtce1fH1fDIvtRCbyVe
bHKbn2lYRJcJte/ZUQW4fDszrnQOf3NUWOeU0GJ89zQRRyv3Lm7oHGI1TldVsAmS1z7dUAoa29wV
d3OsS3iQMDq8J06J4huhASgYrY9MLcW3j+gx8OzqPQ6n9GowpUTV5rLuw/Sq3YWDntZimdv2q23g
c8qW5Ae2k6OqMm+Hqq1DIeguH7kPLiSusr9OZUPAJTP2ih9lRj+dNu++6r6sDAN3M9AKG+fMvLmy
yU/E8jz2688SOYw0O9b/LFhQN8cm98mrSsLhvDqrWS9qoSPItN+cegx5kbKJdFv/+L+/E6+I3X4u
9H/+oKkMFchhno+hpCuB/Cw9u11FiY+XbbOAaWFuQkB1hIzupIU/wR1qGvg/a4ZlS8vHewfCOp4L
BtHaUy6RbYosqDl7IYy6vpW+NAMzTQhAq+ilLlRSqEBSGFpUMy/teEE7lD+auYqOlXS2jOTn63+x
dx7LrTNZtn6XnqMiEx6DntCAVjTy0gQhd+A9kDBP3x9VFV11/4q4FXd+JwpROkeiSCAz995rfcuD
y77IbMRjUWfvbDjzvk4Saq1FOjt7yw5Q0sXA7QVMuGzMe86bqKqDM/ml0EX7AN1vpJs+ibrYoXhh
zwRkZxg0UhcSSZFwEjfJNaJZeI/+nGAtlxyFwGwZeAe49hRRe7JKqnNq/alDNTy5KGks2ZGMltKl
Q5lpHeJE+FmA8SV1O8l2iMLXsRN6gZPz6YZls3V1ZR6DsH9otbC6G5XNHFOOflwZg99VDbbFfqaV
VzbZites8QNzZpRLI0dDU4GViFTF0QahR5ZGVBinxBbD3iihGKVlf0iM5rfHhH9Z5e0iLElF7OCA
HRyITsSyycZHMHoLUJ0/afE2S8R+2UZM+OkzN15ZIW2Z/7BR/NXBjgHUssE7uyz1MMr+yidLG6kH
divAnmtIgSf8hKYswLTqeXK0Bh0SbZL+NFzHOGYyJANuXKJ/H8nQskR81ImMlTWFEhGayTOzlj90
E//DU/zlCf2fexlP0bNNXLyma+h/3cvcxqbJhwZqO8rEWLchRo3BZYCH1ks/iKzlis/z5CdgKTfT
vAaroHM6tQztopJhJcU1A4cABGosl2p2u41qRufORqwWl661RJckaXQzr6JnSEIgB3panaX+H3ZB
+VfEiSdcYbieR/Cm8AzP+guirtKQ0otpLJGNFfWdGVoXDHgLm+IDJqxV3LX5virVMWQNpIdVb2Jy
m5hoIshj9RnQt1dPZhPHxHl/ME5CNVfWGnrdHE/Y//2SMP/KRLk9U1MXrqdLx/D+7fXGhqgFZdCg
hE9I1NTrELMhQS5b3R1gMZDVp9rhawyba925zWtnf5FOAynTbptNV2DscIP8YBtFsRoDpW1I33sp
aueQF9N4dBFxrxuyNhhY1h4HbF1fjEFOwVJU1h7qJsJGBqCLKneMjRoanai2fKNTU7wE9vij5rM2
ueO1qkI00NAzwtizccsi9RdkkUapgzCCzn5MN2nbCCZ5vy/N/3fcGwbyqH+5TP7Ncf/4M360/8qw
/8f/+Ifd3jP+hgbbdYUtb7IVLO3/a7dnXvA3ugO6Q8tZ925e/H/a7e2/mdzXQLSF48F+ut0Tbdl3
0X//l279DVEO3n0Ta7zzC8X/fyDZW6b1F5AUdB+LBcRzaBsI2zD12+35L9AyAfRW1WUpdmbSqK3d
qof65sDqQqQMgMTvbM+gVxVU93lIIp83I1MmNyaGgKom/omeQbkN5hKNo+tbbnNvWPlHQ3WAvdvZ
Iu7zI6EePVOmC8OLrpXlPgydPDY4uelXWctART3aFfMp1exymQo6wpbRfBRMvDS0V/VUr1BMnm3p
wMaXMG2ht9Om2TZu5jt9+zIXqYXTvTimFZBpVGLX2mhPFsbqJdOvgInpiNO8NsDUgeMp2nkzuJh8
4L7qPVzocCYRS/tKKD99G1v9YmgczEFUAA5p4DiQMIFKPEPOrokjWB8MoNduOm8oaJ5zYn2ZiiM9
8ooNQSmPLdKiJRUiOprkdiwcEPpj9SYdjhTHPvfdoH2nKe/3jXnssatAB4l2tsPrsTQGPNKyIX7M
mfZxVueHctB4AjqTOGo7/S7PJ3Fw0Kz8PiK+VL/7/Uwy8N3Bg7tj05XkO/I6QyzxNmWKKR9hZHuk
Sh4PaDRo9Y0z7nbb086FhccyMObwwmK5KcphPs4gW9ZN1iEdsMBNo9me127el39/2JdBfUFbmYrY
8w19YiZuxeajo1p9Xzr4zawc4ZUqg5cwKLSz8FDS9mFMnJ7mBuffD4xZtHOll/gIP3NvdLbB7HT6
ws3s+YQRuj8UCC8r/NyAh5t6rQW8y0nMWXRp5ITqzWlbYh8rUYUmuowOFcczaHd0/jrtZmItHOfY
TIyVtbFCBD46R28omxUu02oVZyq64N+NT/GQob7pM6a9Ud/TL9THTTYUF850GpT+iePNFEcbMAHt
qnes7qFoLPNKI0h5RIjI5kloJR/Ee2iQdv/7QKfjYA6lujgEjsghsZ9UjksJGfmrIJARhRTjj9Ru
k9e5EjR1BWTTpDVex7IlfBd1gyISB2sWyrcRUsNV4aDdgwMd11EghiVRDP1h4prG7EZurk3KojtW
J1VLkzaLW64ZPhCRV/TWo87s37OT7sTZioj2Rn8YtXL6dmvkOshF0ONAsJGaHb2VA7c4FUqT4lri
1GvfR0OavMtAMoCUpfswJVR9IfM/vx1A+rmMJndZ0oXbmvf5inwGmxIxxe/uHO4qlQafSu9gaI9n
b+yGp9Yp5y2KXs13W6N9TWeOeYGtn61ghG85NMZm1KwAEMUQPqepa/pVziTJHT3qrNsAU1mh8H+/
66FVQjmNNhDW4zZFcfXitPJlQl51aU3GKWPT4jgLUNVZiJa+8w+NUL/7FJXDEmXGIcuVd2rH/DaH
tpknjrF7jKQeL03ODY+R3W+shF+dtVJjPjyrRzdoMP0r/cnTTSB0WfiR34ZO9CTnSynFdBelUbfU
c8ZlLjfboa4MkqVwm7BQeONDqQ3jQ0F8bG95FK0tE+Dk9nWwEPO6I3Rm/fsvnLbxto2i0a+ifKmc
fLqmjTNeLbMboInG+39+ifcy3YQiPsS2jdJ8LKoXPGk5rcpSW/8+RK7AbD26MaLy8NDgpnixZHom
QKC9MmxKn6YSBWc6vKN2mO+GOioeCS4/xXjczr+PxnCg/xJl4Tblnhin0X1kBYqXET3o4xSn4iVH
8uxi1HwkzqO/oDR/Rv24wn2cwYjQsysz2A3dJ5pN9mTRyAcOZ97M2Rq6eZj6CWNr3U4X1WjEOH8e
TdLTaA67jl86gfVQcYqGzxzUPxETvTpRR1XDHEUw7pHpC0yuqNvmzPsHOVUpqjzK+K3wyufQ1NoH
rZA5CENimeGZV75TVfGt8DqHpMt+u648u5nQvka/lwCgnXB60czC2vcedPzfh6tSkSbe9LW+a1rT
ec24qggPTF9MqHwHZ0bBMuW5+zp4hCsKLq9FPFQGg+awfO3XbPnNq5iH4JDFdU2Z1f1RGveTbstz
NeTq2dYMzRexzHeNCpgZeEw0zVALroXEM+K10FCDziG3SNXmpZnaYqkEt3BdYGDovbxAUdQEW5sQ
2GfmX7iqHVy4Y1ycgrLyULIh7opCJ2R4L5Mnx8qQ3GbTqx7cmE9mGD/kouyvrspvc+Xoocbsv0DV
UsFtKrHNJd0xrV11MdNK4zZP+pfG0vwkLgvIF338NLYNozinaHdVHcdPelOn6xi5s//7XYwIToo1
sWDKFoYCnh9WqvmCKPFKb7I//P1rt4eFSsp1BZovqGZkx7cPv58NBc+HblC07sZUHUZHV4ffz1Lw
+st0riRu+2BcGyG774jblb2htW+hiTe9tF6tkhQDT4717EKDYeuk7R8gRnLjqZ7hjYmVSuGZhoiU
gWgPQjDyTKlmXgSuH3drhLm35MJncFK/GbYcdmkcbqNM9Lu8jP1JS9jYB2SWeuMEx4qSWxZdctL3
VdpcckapV41V9oaClL5m/8iZA5HJprDJBYPGVG+xAaYV49JYPAwBEgSZ3KbfRoCO3208vyR41DDq
t9DLaREpnV4KDANraD5ZhNEhoaM5hxOcFbvsX2ogl3fKHD9MGG5mX/VA99kf+hTfbjU9xCqjqaBo
Qd9kCyptxoVjmh3Noy9nSh4JpGVFTZeDFoEBbBAfo0bmkxpBM9LvvhGr2hZ4gjp50RBVL5hrfRvj
tCNwrV3kDiLGTiNspzSTGhAOXRHLbF9nZEHo+ikWRab7jo3cFBYH8PyI4Z6HJaCFW8Td+qx1Fk0x
A+osydBTmK+92Hs2av1L5tpd54gTMCCIS+abW0UbENFXqrhskWTDj9Mjja8RMS3jGANd3z4TBrpp
bWJ06z4V/Ok/+APshYWLru/GFyuovlRpK7qUkHaMT8cYJJIMsaKtuRii6BrOZb+wfDEItQ5U8F56
KM2K7x7GhZMyaMKF3m7CPlBL0cgN/U5/GiZywTOrJcE2/NJTXAgit65YRLo6+4qT5nU2rRXp41BD
KZKHGIe8zHBKkEQ2W/Kl7MQDY/D7svc8H+CF6Yg/A9EUw/QckDGNU5cpKyZ5XduHqjsHs7ZvSEfi
alrPnP9mdRlbd+k2aFHp3t4rQ8Oo115FKHYtLIREI/LToSplJcbGMz66ukHLju7UIu1Bhkd9i7Bp
po01Aqghkhiioh7POWM4Ga0A9UE3wtMDx/8LiWvkuzq3ZJPsah2HkoGMdRxy7mzDPtapsQrN+qmk
9dl57PXGPq7qcx2aatFE7ZHzU0pLF7kYs3SGTSe9GHAPY/hYkYQVBZYOoTsgbN1zzq1XLYyGsHqn
CA56zWe3Y3csWGDy8NXqg+KUeeoNU8ehnIsvrLPVptWmR8H9iFwHnbjpgH3S5+NQEXJg1dyIHnBR
CjFnWXgQJydUq0aSFvSxA3xGvD1N1D9MaX7IRUJr1xXNcrpFAwQNym6YRjcPPEriUDyLkkYY3pIF
bkwiUa3kba4Z4LcI77rWpR9EtCLCWXpnrXpuc+Otvf0cKa23sMlORh8MS9C4RCdGP7XJPWJo9Zeq
4mHRImhZ2k9O7r0jNf1M3G92gEvQIN6AV2Chg10UrfvHzadP09YRx7TdkhiOZhnF/SVtCZKZMnsV
a9OHMtznSZo/yh5+prg+mtVP25r4esr8aBZMulveciuLviIrJgYsBaNoVR+SvNCjE01sX3RBBXuR
iqt3O+FaZh/YuNa4LSMcFJl6RT//EvbWfWtDI6q8a6ZPl7IkBmzKxzfh9nclOCqz1g4cjQiBbKJv
Zln17wUITDwAmdz6qodJPNOLb1L7gPiCgHEGygLpC8GVbnsJCsaeQ1NwkcwAgw1spoM2XDSZXJLK
fKeTBqtc4dssyPLDkeOjOziGLXRQZUTrlngYkaySJr8ofBGbfnaWc0hyYIMngPksS1bkQ6cmIbyn
yV/joq3cdzPF21fP80/vDu0CI/GhtU/4HNfkRxPoomIXSZudYqWNz22GFtiW6uJO/aLMmvfA63cl
xlV6Twhqsxao8Rjf9bUa110nodCh85ZmLTA+WGswS4DZbaDIzijx1mnWiXrfN8Oq4byBccq0qY+l
y2vgzWMEYvdmQmqji9OAfC+bPwjIjEUPdwVoFg1V0/0K75MHtzceILjEj2lpvAQ0TFEIVNpKI01F
WW3uc8pqETpwSeEOGbczcHyz7l6gh2ZHOkdIu+Ip9RkwE9VTU8qBAB/QkiTiXsseYwNaPloZEy4I
Tdhenan8zFU4sZqECild7cV7Rkqej9E8WCL7szba6Eas3fZz1MXl2nKLM7OlhIZTT8M7cA4p79pB
4y9tu2gHmCJkHJudbx7fVQ37g04fxgJxiwHwEg4tjbeqRMcYkaUfNMf4bjdOv6NOxB8cBbfRf75t
rPQtxntGrDZVfNGKb9lhYqyw2q0GbCjsNWbCgXjyM9nVry3Uzg63yETh/5DmsVpg9/zQDWNYhiVr
37ulMdcC6TZvOzqtLHZ4i2qD7nUZO1csQT5lrbusG/fezvlW2BgoV222yybTF1pjY/51z61VXKeA
Bd5hMtECuVijPXMPnnZA0bFycw9gTmNSoFcT3MGAZD2EI4TgEQaW4fxurIGpjfhD3hBN/y4GUJzm
4VrWJoV1CKa3J5i2QaSNliACxP7Px79fRF38gszNWf9+fcgZ8drt9O//7vfbiSAfM8BW+vtfm4yr
O6YZ8Zcf+ftNEXAiNEdx/P2Rv18aarUaa2dezNDhl4ERFgfhTC3C6pJlecCPa+2GpjwlE42kYviJ
cg6zWPBfaXjcxaRuCUwKGrittjubXbNzafssYqRqRW+/WrH6TKv5x0mmn9pAdNRPSA09Ay/W8DMT
G3xzs95iZA5I6muvG5cEf+Ms1U1MCqb+M01gc1yIgpW8K6eY3vb3PJcO+h92AWXJY13ZKzNGSFD2
IHaczkPlDx6FlbPr9untg5rgz/1+NjMTIfoMyZneO/22H9Da3L75+yHqutyfB+upTiGhKT3+gAxl
70WXbdVg1pSrzk0xNS5HHVJdUgL8E2YIDvWWq1TrPT4i1yVd6fdxRY2/x7EI3f9aWlJsoFWTw9KW
wyKgmzR5UXSTnRVrA3wVQ/X8JTPnyJ8dAubrWYKCiZL32Y26hcJndBDKkH//oP/vZzb9P45SITfx
mKcHF0TFbhqqBVi+h+yWQ9waJ82xvgFRWoZ46PTwORtgMqT5qovlnWc1XxECLycet8y8LH085eCn
0vw4GAKPX7E3Zb9RYIEMSe46c4tjqNVrE1uK3guSCklSHUmO7ldZRNHDtUGRguITOEWJurmtQCeY
lPpOjDuCcNqpX3c2ZnBPe68lOuvBKU7x6H2Dhd/F+K9vRwTL4jjboIT3sivKgoNTNPuuvo7Ir6ui
Pmlx6BPUjHZbeydtakXvjyM+hA/obZiZ3yUEb4MxDdCxUNGjC+imNB3NBnFxCw+92n2R6sHW6IeT
R8gIsywOUpk/t+ZB+S62qkWqVUcTD1w+Ynvsa8m+r5/1IDnDaEA0lvRQMwrotxTUCw2T4LJ1uIIh
PTyWPY3LMttbVFFu9jhNJoWhHrxIDbSellBfjHtPP5uwy3xAxZ+BS1Rxg5gVrnZ20fEmCiZ1plH9
Satb1Le2d8l7OKCV2ls2HQGXkYMavfJUsfAvRk4tFhpxvRinBd6batda+Xp0UW52/bHOg6eyus01
zfSc1E6Jdf084RjbNObbFAQPGv7oJVvTvkwuvRWR+dZico/Q+nJulKjp0AkV2NhSyHRDmb8EPegY
aVjLjNnXsonix8rc9LlDiGhNFcCBg0ufWWvVQPFG/u56HRI+OzSYM01P6DBYR1QTrrT6LaLt4DI9
pGLCJdV+mdDdOvRc6yROvpLyNiMhx2KRTqjchzsCJ9/HAO+bAZiIqUyzNodqC0oajFNFSA988e9p
MvpTfIOGGhgx05u8yfVewGc0i6DvHxNEvY6NONMshtcaVWHSZT+D3b5IcwKyMX91HpafHsiDb+kO
K0Mw7NCAZ/ptKoMCGRLdtLSE9uTeZPyAJhFm9eAs8GuJGKFAfJ874hxq2O07mFYhxj/ZvZpmCwvh
pXfivYEGfujrncjM+wTh1VI48jTIHh0e0iTgBNafRjPIrgvWhD6cy5rZeR7coVWE544lnx7Kqc3U
Tz3Hb2FyMWT9kmE0XxVVnnOatLE22axoltX5aoiOngrCN5TFX9JOd0arHXHBn4PwGaLH1VCcQlws
TZUbXNFle6uQowhSxoe6FS+mlRyssXgIdVwI2cAenR7mOlu2jfOQJ83O7MqPtCZ5R8SBxA2I27pL
+7fI9KJNNZufQWLnC8edILJY5WMUpQ/5XP2JWCj0uf5TYa8XQXclCemJEKkj3lGHFubnHI+fAYuC
lPkf15N3XV/tUYu/T0n13s+3ZJNm1ZpFuaxKev9KljkiCZYV8kgZgC30t8Yck603z4+tKx+yemkG
SOZc7akUwxXd83sVQK9Dr6po5HuSJ4j4YITrOT31eedCEinhF3FUDariT6d1G6H3kng+46lhC+hD
eTa9GVE4AFc54Z6bHX+KKQWTObxj6/Pptl0ziczC+tLZwqqgX3IFvxny1HN6s6eCJNNh143hNVHz
vW1yKMNpF+DNcDFI2UN6MUsMd3GsnceOrFnLSIh2vUOueFOYOw91YuPFwNlpDHgVApfutHwbhHcf
RRXihlhfO5wNRajPi6HWm4WT8eeW2cyrjbFlqU+coLM1ZgDoe+V4vb3EfV49ehkGNJsVIbUjRELR
F+mgxQpZPscc/oToLUFoCSCnWHUTeaFtAlJmlHeDzYNCYnybG1bPHBaMlZF8HH+p1pruzDjyFpal
vWZx9mbEeHKxPMLCSJ+bEI3v8DQUJXqEPD7/3khdxqVf/eHw8ZTHTomhOFslnaBGcy+1TbAnYk26
7ZquLx0hqT8aDTvK+OLY/FF6wJkdj/vNNcs2mc5wM6mL7PTIeIyfpaBXcMWwo9dLnWnXJurFZxAR
fptGF0iMn5njssh79SWUHfd9O6wnfETLTOcFbBI62Ldyu4TgK8pQHu1K0BBMvRPv/g6ha7x0Q9oh
2gheOATK2qf8gaGLSp29Y2k7drMKrCertt9Hq6a7I0Ee0+BQwx/OuM+YUC00y348uatgsHEX396n
wEA4w9iJfSV2tVU/RiHnyAlHhcmikKZ/rMEW63pw/XSc7sOK35/1RAdXvcmGquufuWvjQhn2yWQF
d+CvnwZQD3kratJxvWzbtZA8SF8jYggXgk2h7RG6gE7XouXKubSl+SRcmPaSoRtydvwpfpTpjA4L
1FOxLt9m+QFu6XliBAPJDliHd1sh6/ZNG9WHbaC9c4dobedKHt2Mc2jm5joiHZ7eWALQsyCS4N1k
3xgL+u5I6ajOUBV2LZpmRy4Ze/l2j5yVCFcSebJekszIaQIHNVbNLpKbOAovjhZh5JuIdjTD1EX6
6PpD5sgF4uWn5pbR2TbIRjvvZcaFYQzdV1+75mI0oWW7Vnh2Mu/a6nRJO+Ohq8eXyvBOKmSWkdXa
Kx1bSyD6H6Oy2OYaLUqwo+yzbGiM2z9j/APxXEPgS5s/MyEChH1QszLnW06jjnTIYSMYvASvhuXt
gviTtr3DLTTTTIeRa+hv7a2bwrbxPbpY0XKHNw6BH7ENZKNK5x4RWqf8SC+fI7NHUcsTUJFwFgqj
/Gr2+rXMy/CI5mzVe1zisrxNNxU0njpHWmwqy++k98Xx5ikko5OTkLYKe+SFSKH/jFH3Bf3Q7xCX
3SA9YP+kTQEJ07O4sRy6/ll61E9whOB98/YenJB+0lQOZ61EvNgrBsFtj/apSZ9QUtKMQv+6AYXj
2PV4UAJyJIogPGI5sp8kDKJnQdATbZDQWzNhy2mQf5izDUtW9XsnUHcgWmIQLGiCu2ikvUbKtcu7
ZCFUZmpDgdV6i1gbHwXgUidkzcNeRRZSNO0cr/owEadJhILExNLEUj/oCDfMVV5SmegLlHRP+Icn
P64FXfgowcta7QqiguGdTKepbH8KrYYc2xq+SZ9fVs+yYy5tx0Aahzj+rA5jm2P/VmKjVfiuk7Od
A4FLJ/enb136/8z1CtrVmnZbAXKTEfSw5qnl0AbyZqFUbi/SQiyQ9UH40b0Xe+QVb0L1QdxgvIAw
60liMzuDdHYm9uu2da4UtI9RMHzoKQyVqcP8h5930wmi4TAPbIKuD5dqJAY4o7+F3ylZRaOZrmWP
u3aSZ4AsK3z01RIVEE47jTzgKvZxOOCL5JpMmaas9YAtnSN7tYVzxhCnsTmCZu62QnI+9cCnckU4
ug3+wBRUMIh3ZE98TiBwTCc2HnI8gd81I7PlUCSPDrbjhU4nYNkUEKpsmoD8Zp2JwEox5lqNWvtu
BREyFoODsSBoxXMQTMtmfg41GGx5Txbf4EIstAuMe70Yv3qHL1m5fnH7KFm64z5k8rKiMcZXx/vO
6mfcNcgMInDwXrut4EwuAjB5SymxEAFwXFS6ppa03O+n1gtWk5yRhNYw8nTXzlf4z26iAg6T1kvg
GFdzDLNlENMldKW78pzircTv6/XPPWA1GF/ehLEmkAej2cjCAdSg95xtH51Kd4ivFdM+nzMip3Q/
Zqxvn4KMO5nJk7FNHA0ya2gKPzCU4fcjm0xlNxP7j/yJKf6WEbiIyLP8psSHgkN4yLNdOk3HaGgH
GHtzts5Mezd4bHFJ0ew4S1/LnmFPMkR3msG0Ic5GLKcATEUmdmEmSb51OYYghFs6YB1Hrw02Wp+u
LNK9kFZxRDBvobiqB6NykwQnAOm46bTXEhp2XAepj0+phZIIXAqleEhDBSmfXJtTou/VLagwSGfW
opJAp6mbPnXEE3eZUCumZ9lK5PdxOJI4pjl3QZ+ODGm5MUKBoB/LXBHED0E/cPBweWZTdKNuWO6C
Ue02jlI/YTq56Jr+njrW74UAL5kwqVWFk+1VUW7meN/qxcUqGCxU1Nkwb7P7QYXeCxER9HDKytK+
6c6t587eZAqJ5MQ2Y3qwmnVXrbRExRt+30ekKlZNtO2dgy1tNKvSN1TxKUh1gf8arubIYY3VMFaR
acb+kpysQofaL+4hHuwU2t2V1WEtHs2yXCTgJgDPmfaS/0WzzflC/0NgIMwCVvUEKhR7lF22+rrU
A4YOdHwG5pGhIz8LDUZ8X2lnjG+HyHGe3Ekwc8etdtaSpdVkfsWftA3LMCL3wsHukJnMD2iHII3Y
pbiBkRzNy0TkF5xnR8OJMdExJRJde8mblFEHFm2pO2BuVB0vHdWFDJeomBpnXs9p9GC4Bfi3EIIh
EAdxdYOQUaJmPNVeea+irqfsiCg5lfEUB7U/m3O7MBk67pSsymXjQWKl5++LFrV5QFxlpp3MGziG
6+7OSLUTogKUH2Nz0mdFX4IaDvFOXO+tWfuoo+TJxR4ryK59HsxpZ5SUe0No4Wjz2HrEjzGokUNB
9pziz7n1gpg49B+C4suuUAghb7gqDMALL+WdnI2Rk6ubk1lpa4wHjeFF6Tgyx8Lwp7mqEbfM22Sq
rqDe9EUUesUqzTsyu0vbpY/knogwxOwkOO3pBYA9vO9ASpxDiJfAt4yU1lr/FqMe2kzQJrjMAxoV
d0KL3ugOUol0BI6jJU/1m+mpcwtge0Cr6tQ8ZeCcBoidrWtvQRPCgWW4rC1rGyV/R2rGgu32oBjS
oQ9Wn3Zpkl1q1sXKUK+s7RXzSfktWxfrjJPEpKEId517/R0wh0CthgagP2hbal7Ov2mPspOIW06H
66mPKaloytdGoa+YWRa465mNeuTaAipjxbZ62uqKxjeKVPbnIJhOgIGJkg/zw1hJ5ad9LeAK5VuT
bI5QJrS50j/Eu4HJ4R0h1cXAJxrveyQx7AO+E5mfEz5ZzyK2A8Z+MDn8q1g9dQR7JbecyWhIiA0Y
noAkLXXVvU/xR2eBisrQoawjoa/gdhY+WVnZuiS5bD2r4fY2JfcdDMRNjv5Hyv4SwKAveNco9/OH
1IS9Ck0o26jSCXGOA+qPmPIIu3wMIG0jm3jrGb8v2pSFyKvbjzmJtpykhTM72wzmLBbr8g+DqudZ
+Szl/H66tiA7+mciTO/aySVMYqJdN6hcLIsSSHecfdhE6bFy6gdPF9+BTUbFyNmf8637SKhdpAzb
L5PhMk31zQCKQTKOtghr+nVAExdnld5u3LT9Jjg6pfjkBJwJp772tXmIHcvDj5n6taMF+0zqDx1M
D6YqDArBoWZR8MJgCoyExvmz7m5hcHqySlsU1Dmbp0lHYxmPBNq6Trcub9uSG42s+9jV2MfJZE82
VQ57UWPHtEbqycq2gV7k7Q+jOPJJDIRXIUhGRZ+umMgODqWxt/H2lAPDLjqaJm4lLjh+NCtD0pqb
5mA7NZ0O03vQogw2imq/kXZRRGUgY3R76jaTYbSoeUj/snRksgRKCimfZ6F9N6DtCDApd43w0nv3
6D7KMSqAxmIaKRObfmf4YBs/dpa0lzKZr2Ffd0vCPoIxGk/jvOAWoeJq0wa9nZUuppvWWdR3ATnC
d2WHTNc1yOAitU1g2uqKZd1CLnSFwNlm3TeG9VlaKYmjMsDJNgmfVU059xYN1o3hpckBaRTcmhs3
jrhT687GNQ4N0F3SZmpWwsFwGlrubqxe0nYed9ijcWJZ9SfueYJzKqwCQX/pKqNjYeCIWfY0fKpG
I6+jq1ZhaG3wDpTLqcU3V9fmotCyUzBp5ElgdThLYKpZ2MF8ihuxs2dxpnFADzuZN00JhYrFWER9
ve1M2VKXDGLd0aEHYAGcOBxaDthDe8SAEnxHOSO2EUt3YnsbzQ6yTcB8aSV0bd3XoO1ojmxGKzhp
WsieZXAZ4OYERmM/yDIw7s2s3JEcYW7GUD7EzKK2UCOwpHXBvrRsuSnIcVEM9vfS9e40Rw9WYpRP
kg6hZaoZT5zQ8AQPcq8b7kdS0XacmlsGBBGOoZXai1IqqpZuhhjbAxrKq2KJvis9eCJ+lnMbraBZ
fLSZ6W0iVprCBpAxNXTIgqjbpAbgRAnTckchDIKv8NodOhDBUvKeIanA71hoPrN3eMDYlxd8hic8
Fhec1ilVt1zOPZmFVi3PslfrIf8MhJU+Z0F2jTPj08rsdVflGs1YEhqagFBYz++j4T7jUkBRS+Kj
9lv9aqvAsb+7pnvRakhWsV34gYM9KSt1a1OzL4uq+bbDnIOp58CF6arz0OnslGo/lBUJlXW4Y52i
miqilyGB/Z0aSPtyL9iMt4rzO3a74mTG8VtVsi/ntKtjEp9u/rs9KSLl1nDNPbRwZio1Z+uhBGDT
rEkUAcoVzu8GxfDoMHatknQtSqYYcfca6ARleWn31kLBWwa08P6HvfPYbl3Jsu2/ZPshH0zANapD
EjQi5b06GDoy8D4QMF9fEzyZqVunskb9QHU0RIoWgtmx91pzramQv4a2hsbeldCN4Ept/ISmXUM2
xbofpixw3W2hsb/OQ98huu04c7V8WLOENpAkLZ8/ZQzhHmtONm4lZrrD+rNOdb9xlXrQIyIqmqVN
LKqk3vSVfCgSHPKycyZ6TkCw7bifVi4nJ/IpwovJLvVN2sWPuJkL2AEC7axpqXU7a+UWMFqKpDMm
hdGa3ltZfMMuwCAWgsFsdfCk/mxvc+YOa4QrT1lCCTjM5VM/sN0Eccab3K2ulN7Q4zXnEZ7+8KBj
u94TB2JsJiznuD7Dzs4wQocHqOIjXxS+mQ9+mqMcfsb5N/opiDX/9/tMVu9kH//rgdPyCj8vU1MK
rZ0mliX5NHh9zw88P6ZuHIR259v08b1p/fOOYVbzp/NtAgD40/kJf/n15/V//8XmZGMCa/6fPsXv
D/n7HbneAbf66z2RCNON24g+PzotUUnnlzm/++8Pcn43M3aqYv/zxrWWUUKcH9pkztz+3n6/X/x8
78+rnH/T3bHleGAnPfjqLXJEf+GB4zmUxWgepDFiz/Xwt59/C9E+/P7t5z5vnjHc/txOEVnRVfvX
I8+/kc4Go+Rf93V4ssYwxWSx3P/7Fc5//f3kn/f6ed4fL2Nri6zHiDC7O/TR4YsZBnVDdP3zQRoT
OMv6/Fp/+bUilVsPfl4Nmmi0NUf7MSsGluYq0ydAlvo1R2F5cf6RTnPJ/IEff9z3c/P8Wyndk5uV
/vaP+8/PP993fpGfmzNVKGsfgP7nv/784efNfu47PySnkUUHfvlof7zW+b4/XuZ805cN4KXOjtd0
QHY/r/f7655vn1+q7El9Xv/xMr8f9O9e9vycbPYvfEjmO4e8zIuupCwzBM7l8003xCBoLz/+uKkD
PsWh/V//POjbFJxs6i8dFx3wwflJPz/+uE8H77WyRmFDRfvnO/zxNj/P/eOt/t3jDB9YD6rOf74W
+sLmArTJ+e7zE0SNofb3N/t5gb/8/Y83Od/888+aX9T7KYXT8e82wc/L/nyOf/sy5wf+8ZjzfTEK
MkIJrK8+6UE7qRgZocEIbVUOktGHUVitvInkkGx/ny4G60mzSRuaL2OzhrHEebaihXcRp6QsCYL6
Yq7gdB+KwCQSmZYiSzbH0paLWBZwwL1LXAc7pr/tcUKGdLSX3+jWtYIltlMHCkDzju8MapzWme6B
tg1bfe8vYCeQ+02f0HKESrFycdOvxg71X++ArA7VdWdU0Lm5cIQ9NXNXTDdTrT5FGG6yGD2BlUrW
Hsxh6QGSB5tPMKM86GSlqYdQCfVPPx8fjNrPtnGDKKIYK8RFrb2ajDAJzIIqiezxosJ63CY6RKe5
jonRbYvLaJnDVIQPDlNxVRBDggKosTdg5xAEUAozRYeulUlSy5seogugKneY9VvhOeZ+HvhkDsvV
0X2mNGFpIzMMhR2Fjul10TaRSyXGDFwVLPXZppuKtQorvWthQj1h5qMFoQaveOnHYGpB6D8/WiI/
lHV9iUqXSJtOvDZDc0G8Z76lgEoCm2s7FcopjphIpQQUY5Ctqk1XHqa4P9GVYI0BO3OlgZslbRdX
ucUUIJQi2Q4N286W1h6sSPwQMUPErj8QJ+IB1GFh3nnTdabG785lw8Bzf2WmznhU+adoytJ1AsHp
jKgwasgIzM6wbOoxoqeUdUsbPzfqOw0pIHWdimCcbW8XzisXDM1emoy/tdbbJcJhS5P4sKq7AY7H
ODxRS45bKLlkTcju001uioihPbpAnuvQSt5Z2jTdmRqQy37QqMwh8WC0fuuUHweM74t9rdEgqMHf
wQEi814sRmg0GoFJZAdZ5vQWgXOPiY8ht+NDjzOazwgrAEwH/tH11iIzY80Mkri9yAMylnMsSZOV
fax9S1Blm3a8XPYgM3XkZR7PX4ywKZM7xgONeJOaG15VZv/RgNNdmxx+a2SAajVOSOXiGICU0DGH
h7hrGFMMmxZviOgIR8uRb1ki03ZzpqN3lhNDkYLZIsqX5zDJEPPDoEKzRrhlYfCBeS8HJdmmlFD7
+1FNUCVsdHTatogIRpoMuZob71edl6Qy6NH7pLQtKGNtPRjUZYZ1ST8hPsYlVi4//oT/Q4YiHvfA
GOcXv5nwjxJZrn25PghlM7GSg2XoBbRy/XaWoQcSBxpVrB4mw8Of5p96j+q70ui8ZooYeS37yOCp
beeGwpjGY73VvKd4qaDttAhxSZX9RqiSXohWnYD4eGvyJGiKGwYQEboTBdPXXn+3G0HZM7kq6Nv7
LmvImh3INqJT6fj1qyHVFTM0IKiW3OZSPVWkCK0FzOt1G5I+iB6e9YYxgsTA9418inFH6sZ7mH86
dbJx56TiSQMIK7Ct5TlrpK5odHBn9YXlGRBHjH5vWAguYTA9R756D6OmZWpcfabzC1COAZla/KEn
gDY68xF3/aPCfXAsEwl+4UiKs+4o/12OvbehXTVOiPHSioLcCc3vMkdPrTuv6UBA+zg/q9w/wUcC
F2oMl5aO/k7OIg0UkhZZw5VAH0JrCsBZHDtkjJbxfvrlwE0K84es7N8M4gCApE83ItXg++AZdOgk
YpLg3C0YhMGTRyQFYg0tzCZin1i3VY86Ln1XbKRVWyOEwWZxAPYer7BpYXVmjUjQWg5E7hR31dGC
jFrY4S1qFBkMIVjoZYQMPHpjlVArStAGaPBehqgHCbvweLuWdkTXFc+1DcbVJnkjH7NkE2XwTZxW
pyFDbLWOyj7otPzJSU04Zktz+lk5TH2JmcRKiSAiMT8rLfssEvOjayy6HO2SK2xHq94tcMz0lGtF
mK0TAyGNlzPViqfoxUClQMxOwWm8utfT5qrpJoJ6p1Pd0+jsaFiZAx84NglMxHqnS7MNRs2hr6nX
18ytVkkFkthyI9at0XioDC4KoL4zp96iF6E9KjHvpwTPMlV3OxfzUF5dAc39Liz30DTOewektxrF
DcxBom/1fB8bbrOKQik3PeCBreMNF5LJeuRAOG+46sIqTtG1Ew2wcTRmN4j7JvQN5UgeufbhNQz4
QjXurMRiMjCgUXIdEHbtgzDmnSsLAQPI3NnzADq6fCxHfSuMHCF6jDxkagh9hRdXadWLr4NGV+so
9lZ23dyhAX4g+4zgXplvRNs9xO38UY3Os1mhq6E1XDjN1okI9/NgydBwNTqkrIbjXEIxWntVxyS1
YijjCAIJQhQqibOD4Im7BKXaK1P7Nz/KH5y6P40O0Uv6gMCVsB+Rv2Yj+0QKONXsqQ0sRaYUIqIJ
nxuUNHuT1eZNorWkwHJ8Zshp8z2rbtSH0F22CQRUj0+45th8g9TxFnXMBN0cSahX0SZImPgW2cfg
Jo9WM76qZv5KGdKqyNrNKgFvUjwwX2UiR0Bojau0TzSm45nBDyu+FzOClIqU6SAzyBUpMLwKP3rv
CAKLemw5dDeD0iuQfkj3qwMRsSGPC9wSuX/rUjB+0pFbaGJYNaVOdM3iEZLlbRbprJIQRsBa8Xej
4x9ei44g7oaxZjUypsekFq21Cb5kTAAE1tVjk/esl0ME7cI194uOuoHitKrd7CjtD73AeKQPL4RD
9we9fk5q4nv1KX/yW+3Ime8+aQk563uXTR9dGXCJK9vcyXTYj1W47ZYgtC25PDYnCaQSCZar1cCY
8C2eGAz2bn2VeIt6gRBPAJwOKdNEdFX3eW+hZjBLTCocvfDev/J8vKiywSbZoH1GFXIyfXnTQzh0
++G2ltEbCZ+MQXzaUOmQv7q+j/4As+e6m2lqWYLe8My+kQndWXESe26IVKaiGQPP0k8ckjvRT/PB
x5lcFVd4A1DbYAbCM8Ph0j87krbcnINc6aLqOk9pkODyYWuCmlhZwIQrJ/+qF+MKzL0B6XX/mNCI
37cxUxUEPS6uBTwG6M7LSB2RbsUrNIxv2GA2nHLNrVMsUCV1abX+pazqbNOEaOnzBM8Xo3VLQ1eA
hbrIUKd6ETAxa7Zp8ltsZJfN6ELb4IRuFJvedP1Vh4edPguT1eIePTUxUOSwbNFQr2wy1O+kCmTo
yAcucFSSt/4nqJb+ZEC7J9nO3nuhfNDExGrO79/Q/ALKIoDSGPq3ltyFSHlMNZKJvyKZg7MYtExF
8gqkL7J5Dh6KsAZNYBMxPmPWhyC1yPbFrLyDN+fPLkV9zRW8VzU6cGrjaeDwrBQXw+Qk8GOpaLge
/ZTdpUnuwMmBI4SehI6BsGW8E1FSfbsQ0VcIWHGdWY9h510hOPlFyOkJbyc0UgOTUJh4W8a9l33U
EL9ExB1NNuVHV5QgRE/bl2aSPVFrP3mOVa/tyEAfbY4fdKUYtnhqvPJ8LjUAVDOvf4/g0aSuc6tF
Ke1xp0G63XB0QIpu6d3aAJsoxvNsBaDEXTu52KZR8k3GmpBHuzLaFXN3wiHG4dGGH2qY9khhpXFt
JcFq7ZDkMYwMe6HzW/TGmbn+oiVGRkPG0qaZmWLOsdqhy7U65tuGVz6iIPrFSrlZ21mD7NVg4u+y
02jfZmi+J1V2CB2mg0ksj7W4KmodCNQSmJUXFKKzHSG4g23vY8pJZ/uy7f0HYFBfjHYsX5xArQYL
n3vCKQ0ivg6kim5IBBaISJrXsU0v+nK+my2aM6p+a6BgY7tBNKZX8WMtkIyONQz3AQFto0fUnZjy
0cpiAPfQchBhHyJOYbwy75UzrRLQxGlPbglEobWA2LQV1vRg6piXUo7AmC2ciSRaJGdfNoKSTS7d
FWvE2HBQgoxv80iAafeYuxylZJ43QWGwncQgrqKxuJywMi+LJJNyrLvsMvtZgzEgsJEhV1UvZnfU
jK0DVn/FXOteVGKrBMsxTlIw/XQPH+j05C3e3SEMaiBdRq1ZRyvuXlVs/TIdbdqGprrXQRxP0iC6
IsrzddJSEdo+e3+lTX5AYQI8PybaiBpfJkj6qsz6thhXrJyx/2KofT5vrpIGQtRk6rcJ6vpV3Lib
zGd2r5GLDGnMfLc97ythvoRVsDpY5rBXk+kzeTDuGttHOmX4iIotrHNZZS9PgINuE6VgCoj3RCfa
JBUaiCJdQ3nUASloWR8JD+KOl9RoDm0ojxoCRWLABLap+hHK8GWsOxeqbcgYon4eJBQqzMMNsKHF
8pduVlU3X9EKeKnF54QkqS5mIoEqxGRW19+65fDqdsNHUsj9zFDbMY039J32BgBRRrxaswrHFlvf
PDAQYOepxb3K3NueYehqSotLhWNJY0a5qlL/NbXRn6B/egjlXS90BqEs3VfEvOSM+kKQoOVlbouT
MJh8kmEYODPQsVZ3r2tWHQqwxCZmKuCL4dFU2qPu9yV04ekOh5uCQ+PeFqHPIDwNDyy1Xjz/zqPX
jsikcImyXAwLMqXApsB0XHxJqVltpsFe0qpXqu130o3RD+F6zh8bHKAXehru2SfXbR1bwZgSAoPc
joeaSRmA3aXzfNFFmC6NDp9fRPyc3+M9BZI5NPqLlucXXtubu3CcdhUJRJXKMb00bo+kSn7ETbeZ
wGBRX+AJp8AY4EhRVbL6Gq717EAlbR+0RXmiEh+FjHJ4Gyeg3gcbbvkvZWOhwfPSz8mNX2IZB9OE
IVkjBWGd+iaiq+m5EkkehOYuB0OyKhUYnw5Xi5My2hP9S1YyYQ+Zdm7ClP+aT5QzF4QBt6OBhdPd
87B0EV852eM4cvW2KwSt9UDJoRy59j2idBgCkB3s+hei+qxDN1oRf3olo3hrkbCF6XU81pn5a4kb
D+O0Z9GGHrmRH8kwPWao2LZa5furhiM+8DVQ55bPoTQM3VU5bf0ct+qURGg9wSqHGakXWhVG6yYM
RK5IYcVkt8lDeiFJ8lmF+Ul30TSxBLNZ1ttn8u0+JuV3QTLB/63Mz8HC1JE/Gsyudwjf3lzULO48
0j/xi0Nm1Z9keNpbt8o/0xyr76CGbWPGV3OEULXhx7pb5vf6fN3G/t69Gbmacihe4VR+T8xwa9rq
GyTLVejj80o4RxluGxTKffKN8UigIUqOhlV8ZbXXqhXoypj+uUyvMt/caUsrPK6nU27rMsgTknsS
BIwOw+ZVXQ9PHKOoQYwakcsgnKCNph3PI62jX6i18cHI9Uc8qNomYfr3JEjoQ18c3sr40x+fG896
Rj/z4BbkhPRQV2x0FiRShMkKUQeKJLSULqsFCl6OTTS7VbNrWmdrveqOif/DehqLHth8QuAEG4+m
oHWr5SAMpbBeFNwPIxrUhrBdJJK5H52wEDxEs7M3Ft2biOKOUpi0JgQjMLEXkyL+rt4q6MPhelTm
DbTL2/qLE28YIeZrrNMYq9tcsFJzWoCs6dAgIdBf4rYzgcRXV3Y+PIzoFLbg325SV50sHx2Zx0xW
MIbdsAg8Ddi8x8m6N96RUr+7OJc7nR0zs5/c2Lk3yYLAn38Z+/Muk0s8w3TRtRwtEdZpb9x3lv7S
S/uX5iIJ4XsdMFVtcePSjCEHGkZoYq10Ux2a/iprnMuOE4AvCDhqpfEaLotXonNOc4tWw6hOmQlg
XVPdR92Mi1bgKe8Jy6VDCo4PoI5OmikJROwtVDF9Wfn7WcdNZTNBrkL5qxTqto6BgHqpzZqmv3dz
cURk0a0ZUlBTIbX3mFjywTRtQ0zHFwWAwVBmSWZJq4+4iMkXzy5avMV6Zn/GXkufipTEjciNaDuS
7jfVV5mTjeu2yQ+1GvGT6HXQkOecGd1FCwurJY0nSDP8t6m0fsVhedsmdsBHOPbxNemDV908nEoN
+k0GWJw0rutwsO5CqeHOCL/nUnswF88ajp0HLXtTaBzs2VxrkU7o4GCi7SzqjSWND7eXB9NP7iHi
RIeqzD4lqdVsqPxtMtQz6Zacwiycxl3Fd06GKyIgL6s0ucdCQSKq864vMme3AhZbT299HQ1LTFe6
1go/W8dzJdaz6SJv7s+dynE3csrcWBOtWT0xocmSXazFbz6WoGWmeipIN0IFfVd4g1i5uvZKyMpJ
b3xw4+WlySkcKMpOVhUSA7LfBwSLRDC+JHkr1t+NXX/YVv4rrOuQAr66LbRmhYSNk4uDOybE/OE0
x7kcghDbq0NHL8+M+mjlxT1iyFXpoiEpUb9MAxam2Aif0xRVrN1DfpkH95jMwmJMjZheq6Kd05Qw
/9dyHtOVC4t0O5MVkFfluyOaN6Tj16oIvSBhP+UIecbtQKJyv/HLigRxj5juNl27A5RcVyvXVjpf
aWF5QeTkvGtsK7B7SD9c8rTAzteeydGFilLtbYXCfNFTjx4Wu+VL1ZZ/N7o0b8A0sSqnomMvLi+t
/AmCDNGa1U0by5dYoX1ddsF5AhRdUh5tI4cdhV7+FXY/GJLzS+jKKzq312EXwqAMzYGzkxHYaX0E
1nwvY/O1GB3BQi+mrB3qnefPQSwkF8YyuUe9wHVYpylD87jesxq7l1PxUsv0g9Xvw+BJeXDxg1gl
kaQQBF7s+tTW4SvlAXHBMSVKSKP+pHkiaNFRrRHbZ6CYzH2rwTrW08miZGiiUzFpp8qttSvWms9j
QW937t0tQbDlBqXFwJoeIQ6GGjrjIs/2ZXtJXjgDAl4AhpX2wbqXsDj1IBJCf8dZu6pZlR+iJUAc
t9iFSgYWjRrkxakjQy5FdF9P9m5aSMdajpa5mZuISYTLQs2L9V0RGrtp8puDrXnI8SffW+MAg3Y6
dWhqIHPszjd/3xcW+5TjkvEN8b1Jhha4NrlWScIa3aLa5bG3icrxxRPJJYOffuu4eKoaf4KAX2Q4
Dtw3hz4ykcrABqxe2/N9trNBodqLkE6fQV585zzNedvtFBV6O3ANUy0NyETek9j23ksQUIT04fbQ
hoMwlA949dt1YXRPOaOhhr7x3DUKuSQqgg5vitaDYq8sSntnML5wA3PQUGEXYfiLEBWwOQ4tdKhK
wGgJH9SRYLUOpyUPEP6wlGyxhmjT27uh+xH7JuYXUMMTJ+GwDw/WnJx0QcdK+uazDyMZKQIe4ctm
ebtkmcBYjkEQZfw2+N6TJyBieOVe4L9Zqyk9zbpzV9TXdQqGAWXNfRnhcMfIdGhrQUvTvcbDuGpd
77MdbZeLISQvO79Nl9GBrxW0Dcf2KPRowAVhcUT45RT0urzoFbrHJmrGFUDZDcX1wGFtHUolvnzd
ZvUGPwWdOPB0OqFO2K8Mt+7Ysyx3ZU4Y70BIXbepehmLjnJoTLE1WsX3kMzdpczkLqK9rduslK3I
5wI7AWHBVRX4sf6STO6lH32jgkqPert4EVhw1olXcnpM74vhKbSwpSiPNVocIY+tsH6PskIlXKHM
IJNxBYiPFHmSg9NEN54zooy8TAKpy2ixQIOyd0ZyFGRhrRwlrlhjPzh68dwVXh5oLQYDZYCgiCCc
F55JwhTqlBRFJv/EiEW7vhd0DmlSodOk7Ynxd86ZlWBprok9mDXnarSzbIcyiGeZR4tZ2Fb3nPcZ
QyJA9SUHg+GKinhWtzDeJAkvlUaQrlfm3jpzHCMIZ/Vg5KRC6xYwSwXpZ0VKMuSLTxJbb1pI3/t8
WtxFOZ4RUxxkIYFzRgymupnmk+uSgkaTj6tNpWE2pWOWkx8apWopoM1X28H/Srcy2vHo9kYv0CwN
JvK2ZfQUvjV0WDAuad0+lieMA5gGMVRGROz0FCO3ACcbIHM0O3td83fqSmkLgqbo68Av7Zaan7GH
owbv0Dd0/JK5H5iXscP4VpTB4Gg3iOeA37VZf9sUDIE6u+NfM1RH+vKXkQ1XoadvM+bIkQfamtRS
9SFVWGhYTe3iRoAd6BP9UjJ2x1HKScw1XTw2yWUp9Gu/FtZO6H2zVRORSE2KQSMj4IawwdUccXGI
ItEdB/rtmYelIc3GJ6fEB6rLR6Zm/P8J/6MhUNDt6ciPq2irs25ltoy+sLXUttQtciCaMjkBTnaJ
UF/w9NaoHVv2YhhgwAIlck8WEC++XwalvdSflSQoQx3sjDNpnlRPpTNbezxnKaewaroQ3TITIrxi
1RsFvi2XaBMpcnsFE1IFIma30Aay6Zk3FpIDjWWWYz8VObYx1wCz7Yl1aUKJsIca3yyHaFd7yyF5
nZMliv+EQ9jKW3stBFG/bOAT/tpn6bBtQ0M6UPYyNDQc9ptifGodvnFj85ZmhsFsjBxOa4xkQGs/
k4kI4hfDt0dT8hhVtzotFPYoBt38V8CMdlAeQSIEIe9t1NPWajiFGkuV5TLrCRyYzus0UnvBwn2l
awXRsL0odwyLrdgutz4yzDhWvF/zrjtC3hVmGKh0egbHcKqVq6AmpBV6SqwV5cSIaAYgMCYzD9K+
RaGxBWwY6JYDcZjsenLfZhqHPknIACxomzv1J2RpNtGU3qjFqeuF3hMUdm+PT0kFUVPXK4kGFRh9
s+/LY1uyJ9shrikOJMgsJK9OS6zlWJoH18TZSVlhs8+J2vgcIzKxzG9FTl5fNrd+nQa23dzMnaNf
dAnG8i58R7vHs4XpYOh+CCFLbcaaU2ZOxeNog7oamDE7+KfSWAVdrL36rfCQKrT6mvMdkgKhuUE+
ex9xJpjpMPZao4yl1pipRUh7iFjX7syKc2UxTtmGy/YhtcLpwsGKs0pY+oiyp5iNqpH8EG2X18m9
1HJ923o3ptAoDPXpSY0AqjqdrvDYPkrFRMQZ8N1FJSHCgw9eZ8xnPn10GXfyNXcYkVnfpkpugOZO
LIK5Kio1PguT5UCPX20V+8SUpSTQ2ET5VrgSlqj0hlpl6NDzVuoVeASa7vAy6wmcFv3n4NHQr1Na
8CrSHiRNgcrM/RVhbw7ND+tRkRDIVU4WAVqQd3IjIA+5E+SwRBxICLzVRA2ExoZu486kDFc+/WtD
seaDGkfzvy6/dLD1UulULM6wNzj37LKygvWZ/8JRHvJczCWax8rYdNs7vlHKXoWvqK3tfBdbYDzn
ZpNp6b7QYQu1oXXTdH56UaFLXlsNfKQlAKj2j+xH5dpo8NrEchiuCB2xRIuQZQSdFffv01Rdc4VN
qYKtFaaSBCZqiQ5kSQmruhPOMrr+flrf6HP9mXZoQWSc3psEE63jhtZrTAAZv9E4wUDXX5fOOim0
D3rtw5sW7Zm+ImPXxJWCbf4wj+UHiGvjyhUsjdqOFB2cOamhz7sIqt01qXDdtU33rdB89+J8Fz6V
D2XTeagzh2/beQ+AC8Z9gUB8lSGBoEGUkRjjQxZs1bSpG87DYU1mLklr7Af6c1fHMKZN011H1t5z
8IyJ2X+OkhioTEtPuyLOI2hDFjLFQMpPumrHqjmQbP6g3HremRiQAgVMacxI3OAkh8O6BQXPwYOL
2MOiJD28vwaTOEo4zrEOKntWXkR/Wm3XX6nauyPYjFj2Gb9qbbRX0pf1KktAUvJ8BPCaZLzRDOl1
G040+Wkz4ij8NfQGTFKXsXzaG0+W07ioO97qpgx38YjBugJd1rrXBROxDRZ25MQo58Na2ypGrEZO
mlMFtCzFtBU6Cms4WVFtP24L8NsqCa+Akl1GDmsVlmXoYGt4sRoZa5WBHtqvSXpKxi9OucDYXO/G
sEBJ9xltGAcSx8T8U3BdIiiBlQDezFDdpCGu8cQmslyWRbTVcvBvjeF9u7bCeyifRonSTLSUG+6E
wrabOD9b86cYvX1rQWdNv12HHXQu8o9mhKShu5LaT0P1X07RcbDqxzZDTCHZuczuYcy6o9+i8MGn
GaAzfzQyuAauLz6EavHJWwZoOd+01qHpnsyoXuXMXwIVOQcfyc9FnY6PxoyFL6o1pu0VG8AVn3AD
dn2srXGK5Nsx9NLNkOYPECKYm7o4+ZGRI6ebrglmaOlIhK/xDQoUzirrcJiD3pQbTRFt22eEM5b9
YVLhdd0xIHbpRWTGiFTH5TWxQT0Xpf3VziRUgjegSiVZIz5iSAbc7zgagqBumwl8WtlSnTFHuXbS
GEt31mHYVNa+seXBgJjUF+O9Ns3GZY8WyKxtLgPJHi6FTfFufZmZBc4YVoRGtA19royLAduNoPSi
QfREVtBRMkuj5/ZuCilP6D8525Puqknpbzo4yr6I2VuS27yCyxdxrq/aXSeMg6NyLuUAkoPcqN9y
h0CmcMSuZGpfkd2/k6j4S0JUZu83Canj/yKSYY0PKts6cweuliZkmhaBpqVM0Cz8fGYFEkTgYqPD
wMTWXuLs0SwjfOIMe5HK9JH//537q8UvuSErgffzaPoTiIvvkGWVHX2N3XjXme5Xnctnb+rumUJA
ISUug40umTvjLiNynSWHsah3mKNqeK4dAd5Ij31v1Rdzw5JfZ+rshtaxboxfRjiAWSrRiS3TrFJG
CF9yD1hYWR/U6BxVezFZ087lCCpR7xWcuENHe7H65Ls1cWLDsh53FaBmYn/DuP0q3e7ZryO60WV1
3YitEXLl5JxOQJW/L4S6HAFK4J0dGJ4EvZcgqdNFvY0oVBsSlAN7sblw8vl0zS8Gml4Qz/7liCRt
UxriIy+iW8zC8QUMoYvRns+G8ssaQBiFe3FyAAVmZVPsyEnTA2RzNtUFxMbS2RnDGJ06WTfbqGvu
8IEFxIZw+GfiomVRGslGwygPeqDwG8kZHiNZ+hVDXMO0IA9WSbp4CE5ROHRxluwJxNJRoE0DFojY
P9LZWI8dWZKenRjB6JYPcd3eWD35yEAd+BjJZsBHu/Holq9ben4OwNxVw7h8nUww9FwrO6VOcxvB
ul2ZY83EamSIMRYpzap810gNQEl9LWfdgNpM/hzexA22xF1JRHhVgvro6QknJeQdST6gRzBdAr96
HcZNGei1vIg88ikiHaE6iiMDAGMAv+Y5YbGYj/hdVEcJICM4cBT9ACA+IwZ6TQpYwY+0ZKNN5rsj
m2uhy31BpFkgDerdXOIOoa7W1mVewdoebmRk/arFMbI4a47J4DIO+/bROFTChlip/C/S1d5pfonG
e2KCshvLiFlJdrRYlMYRZcQYmdduOl7HA5LqoUftYRzqKCd5ifaAUzg3o4kZjvZUu6sb/QKuDGiz
1nzuRng3DQ1TuwCzIgkh8Uvnqpyt+9BK7wTnlK3n9jtw/zu/Ni5CruSCOLC+YkDmgExKU7qRWOBS
LBJmQ8InMkpueRHFTo0upoNnrEtCVStQ1crYunKJDaTZ6JcjEgAtP4mx/QxT9Zl1zCrSeWU0d3nT
9xw0E1aY6gXd/Wcy2l+9qoIQ0rml5/VO10bmZRMgw4ZVuxP/oiXLwB4DGc0z7dqq5ofYdkkOGve6
aR0wZTYbTZqnZNAWvCwanZ4Lot3htT19o6UOGr3mgkF0hvLF1m64wurDLyTrN3n2S1gL4CA70NS9
xRJm8v+rnpco2Rb0AVYn45FIGdRI/mvcI21n0nnSwCSsENoR0VKMJ7vw7vFa0eAuvEe9Vac+rK7P
KP//izWwbN0kbOr//zM64L/FGjx9tQUmtf8SbPD7Of8INnCNv8PXhCln6QbIeNsiV2D46uR//E1z
rb/zz3N1l4QtRye8gByNEmUg6QXC/juuf2F4wnZ1C1nCv3INhPl31/TJPeXYI/bAFu7f/vnh/hHr
1f1x+68xX0tmyF+SUUzftg3fd/mA8JeF0AV//3i/S8qo+4+/Gf/Pw649J4SY7CPH//D6JTvgFjnt
iF21sf6XWBBrebG/vBniaMPimxLXYPk62+OPSLGwV41pVVG4n1oj25reUhMpBGIGgr+ggX6lf3ad
fugzjofp0i+9l0YbD3mBpCpRxRstDGL4GLK3A4pahKQbUC3RRmQc7V6ZPNKgfqiZRK0dxzomNHw2
tUlyet8yERaoLsbRBTdvJ6cq8vZDR4Gg0flgRdze/GUP+MdG/utGdf+MxFm+qO0QgsKK2UD988dW
jR3UUlbm+XuiKfejpJC2UmLq+wROLM7y7D/ZO6/eyJFsz3+VxX1ngd4scF8ymY6ZMilfeiFUVRK9
9/z0+wuqp6Wq6emeewfYOwssCkXQKDNpghFxzvkbBbQCziXfQQy+pZG2L0VuKcopsvnEeFHZoqKY
YYiZvWV6dkrTfnBt3FaBvBibJFez9WSizaYWKPUUzYCKJ5m7Dga3uku6VD+otnbA0K5B4xPHrKLV
EPhILtK4pBCmoWhRaFRQ5AKIDo47ggmUzgAY4ZhB26d0Lq/1FIB3DSxHshBnN3ROu+0JNAdLBmSb
YDVrBe3TVJFmCYNqH9rKfc54SIELkXbSivsYHPzK0TSDj0RvSjzt83K4hvyKAk6jJa6Kpsb8imPV
dSIHb5Q5QHcl0W3ZkVEYxp4pV2O7k558LSqBPgKT26Mtu8aKd3D/4lmJRvdro7R0npNBLpY39JdG
Kdd6qWXt7CDDL9l06P5drCXPTgsNF3wlYFD4gnWO3HugU9SDdrdKCsC1gNn2jYQ1hY+iGxjMfZBo
NtJZobyvLXPjIxnkqtHgwcvEm7qyn8YGcIBKVLaS+wkIf5wBcQp2TBpHDONbUjDTWXnsZVCRKggm
I3YaghxCusrSiOML2n3VS5t6GJzNrDvf0lAfPa2unhCcO6GYYKOaZ8RAMsl6GckxU0tBybvOChqe
NVLum/pTpICgN/Jrv5lgGXpFPxwm1XRVJb2MfemKGOFkWOsUgogmN/0alBEFZtVEtoanqOfMP0Pb
OcvKQOVlErn6OL5ynMm1kN4am+SNOYHHg7rJHFrMXzynP3hMNjGWgkeMbpmq/HNHhepH103WgLOi
VgKnlwlW7cCYUEFFMFO9Refu6c9/UPmjlxg/Gs3QbcPGlOWXhmGg1EQ4zC9qI1Nu07yebarGungZ
zLx7pHp0iQwMJVQbcMYkdDkBIULOVCHN5JQUouCtUUiVBfu++/rn5/ZHbRbbLVvE8HQxGiPU516b
FHqeZ1IKrkE9OQ1zGyvk1BjJSHsalsH8CLXRfM7+4hn8wc/qsqJrhmVrSGPrvzwDh/qynQ6SvQdL
/AaI+04u6Q8wRX1rKhQhgzGhGGvf/fm1KrL42l/eUENlt4W1r/b3Y1QcKCruFqa9l1ugLlFwFQwA
PcMhPfmljHFKqaQrvQcNqgNHtO4SwAaralQxVEA+XFEc6OZwJxyGJV677MKMi2MV08n4cgIwg6/B
tHQ3OeBh8ngC1yTD8yhTM3FhI1/rQjs5naLHvJbOuW56ec+tnqwgdROz2FT87iYdAeujJ7ONy6Gl
bV6bWgEx12RynqT4g5oMAIF2zOUCVvZzMFFOsvKAyluI8iUepquqgJZm2vX3FmBImUAd7xB88IVa
t4/2KUiU53YgRDI4swEfeTepEKT2gYAyHdbfRgQTFR9x9DhqYeXi/W0nCIQBbzMBqkyi40nH+aQH
DAayDktn4rERUUmmHawi6nG4FU53Wl/cY/3A3zK04mE83VgtY04l9fKqi5w71Jg5MYeba1TakznN
CGGL0WGyIPdUSGuoDtWbMNnXOAcQ12BDgFP9SuTe/6JFqPovXkzUmfAmYIylXmGbjmOId/fTtMVX
/RSjvHrcBwK+M2jYi/dXAIjnneRTIumdM/yiiWp8eaFpIHjDFi/fYcZYFUL4NOqO22/S3tZE/RF5
QlveK/aASlkG7CkDpYDUYE+hBdBHh96MJHfAKVXlvosbBbB8QuFl29Ghu20XI2Sk9w61I0A3CBVG
FsDbiYoS5V+sxG0MQ/AhBExnGcQP1rrBMpMRBNBVmE1vbW56lhrJrm4437CWquHAO4WA0KAFA8yv
3amJXl+QP/9BahEEpz/dAfIEZ2kbaP+QVQZQVc63mhwCRspv7MoW6MYaDF2BmEupqE9Olw5bVbe2
ALShvxAibFrII4YNEH/umGIFOG60s0LNSiG7kgNmCnvpkTwkhadw2tmZdk+65auPDCuIM+MR6w0Y
9Gl0G8cAJSowXqYvuXDAkKUjQ2c20mU1Q5rDZMTtW+vM7zZr33L2QVdTf7Mn7LuHWy0u96TDN7ac
ReiSDhc1jEnIixZkG26V/tAOKZn0qr/JK+ON+i85DKAIeYlvAIy/GN9NzhvB33PIxHqNAxHZTtwl
EjLB63RW+Ww4wT4m2Q5qzOVeuSQGqYhLAqVKqW0DKu8gkXIty+Qwjhktmc+uSUa/MDVD2hw1+rid
8G4GubfVFdSuiBPxsaLiboeV1wUm/MVGiIDNEe7sMRrhsVYcRssRsrU0iahE9haICTD/GGyrhjsT
gssx0pKJSsXEkA+lGJy1KFvZadhubL0MycRlTyRBVvFYhQ+U4W5jo8JzkrqeiQVmhT2s0OLbZyhU
pJUGJ6HcDtg84CyNHAokE9kqOia5Y0Kz21cyUbdvF91anZyzE5gIN0j9LZkUZ02m9z7jdUX3UzuH
gyUd+iY5KihZAXbzTMwmVwwl5q709QejMrBKwnCgUUKJbkjb5TKjSzVW9IJqgHFXCBDRQF2uiO7z
ZDzGSt8AmJI1tODL+1EFsTY7KcmLsdBWWafsLDhvez1hLA0TdMDBE45bquMoZYDHylHIHiaEaPvZ
ukLQ4DiH2hU+6ptSkl4ylDaZtK4YbZBb0FRmT2NG8O33X3s1vwlknn9Wy/IRazOvseSD2jNDNZit
FEaZ4Zst3Wo+PTOAnitHD/I9cPZ1Gkfn2M55n+zhpgGVidEHHAFdUkGGCVMIhbcaoPF+SiJy4auR
agxFwTFBP92f0M0b4oskxisB+9+qKr7WGn7aTaSCuwF8gpYuoLMx1fCQ9fyw+0HmeTjUA++xMza7
Bo2QtKpuc9s4nLeDE14gcU1uXcovUHlC7L11Syt8SDKEai2AEL3swzMqcWs6dmb1ta26O6dRn8mI
JdXsVRNaiZFToEk3WWQBalxPZ2t4TA3D7VqfSXe7A7t+OY8tZe8ckcQYLA74lgJrpOwei05QCanz
ktgV4O9kvE1Jxa9wU1ybINkEZKvfpnT1uYR+c1unszv1oboJEh886ajs0IdPYMQ1wFXSU5/7d+Q8
1sNYzFRYwCGVavqVFCPPXX8o5SGDuxoVKwkJULAnw6OjMppIsZycS8nJ91aB85OjVGcA6tK2IDoA
P7mXxhaqxbT2iRuBGUzgDVSTJLqOJBjfCQS+AcKo9TcVlNNYoGnLQgW5qrf38BzPEiohidbGbo50
RYxy7aq17Q3UCWCWs3WPUU9+mPNMx4Upoo+cmxKAOwQI0jUHuw3TjeLA7oXe/OJHd2Bw2/Uw0WmG
2jkPwAOgR7QytV076iGwe3T8KnrSuDa9REgWYfrS4vbnkItLkJbBUdA1LN3aAATWmEoCPB+G+9IB
p9moHUrSc+eRS0Mii+F2ktAF51klzvRNip55y5uNHw+xazjOQ9c45xHW0grb4/umxEMes1PySHKw
Ost1FhzMJtslVWRttHAq3LCs0G5B4FTO5JNsE/kxj6QO1pE4nbWn0sFhRgeoAeoF0iyGon13NMwc
6FjwXUP5Kg2+ZzpMh6wC/MFs6h49lwjj1BJQpjF4qt88ypLz3c+ivVkC85p86QGdimFlKYVLrN9X
m2JM9p2sPwE3usvoXnDssK/ImaGZbaV7p3fcZCCMTFI8qKy3OFYBWto1J9oXj4MAkVoAQIY8vCy0
8MkPnoCQpDl5WDnRKZ5rzk4pR6TOQnW/fHYAnkyqtds2SB9PI6ABzWFqMCjGhD73mjIdxZ9geAzN
ARilhEliH0MerC2dGlA330tdCiWtD/e5k6buyPEcLtPUJm9Gb4IRTXEkQinysZiFhYZsbNRKVzay
3ngzfRy5CBlSqW0fx9pBlpcfw5iMVy1IH8ISmk+FDflUBfehSrimCQek4WsrFeSCrSc1UIwnqT6D
0bmhCFhvqBpA15VmZz1AWgOPn2Vfk0LawXt3hymOkfi0x41RUgmRHOU1jOXa66aXvDWvh0FCbYQs
wkEqx6fWCk5t6KMDCGUml8J1YUj3E3YpkN7R6RtKULRMeNAQmnWXYSBFGUa/TkqYiflBr4HxSESu
jb71TUMmLxo2IgCs3xfGTC1ELzKKbqZxZro6bwsNDVk7ASnTzRJ5HTLlgHPBwnG5nTfi/oZzJWsf
i0AkKLIY+x6564fVaPmz1wOFRNTX3gElg8Sbyjg4VMy/27m4nMZk9pADmL04w0jKSWfEQ8RX2q1q
7TqQTpUR7HXbOQY29oOoaV2GilPTd+YPtZ0h5lhjbBD5KiPHQPk2tMJqlcTKrtPUi9KQLxB0dfNB
xT6sVS9iFaRTkt3TxBl29QSmSYAeVxcwGzEoHVcSekjge4+zTcWoAXYLWvK1q6PrYc40MtX5q6Gk
FxaGn/hmr+YJt0l/vGCaNALqD6+HornPm+S2SqIjHpOv9TAeIxVupq2+2J35rHsINj4lvdNSJCpe
1TS4VlswSeqQEf7AcI8hQDDLuOg7k3G9ux87iHJ1d+wrMU3RQzeWZ4Y+kmEgkwEjYlAiTQmdacuv
zBFiUqWTPRP3TZ4hdxMii3AIejhgcLGULKPiz+uqYjTcA3X0SmoDQkKlE9olpgqfyeiKB5OZEJQl
DK0THjTmPEf0HIq1FKE4JpTgvGWRDyjzy1FyybwbcTiJJjt3dGPpYOxI0iDUISdIVkdZba6quriL
k5YqPnOV5ekua0tbwXFVcaPJZ56tBV248xWEtLCsybxlzdY7jTSPCZMpdADyOXemivaekc3f1CJT
gJWFB5TB0IMn+zP0+YNv+7tcJDTkOHmLe/+OgGmPeBfMrtyA9BncO1TVdpPpCDS2sY9GRrcchOgK
jhxWA+R3AGAQuPZ4ZvESHBY9TioSLUV1gnUdHTMJUYKNoVJwnobDksNsY0EipMoZgISyMVRc4Xq0
nevuiaiN6ZGMOZA5X5hYXMQc0Og3N0jvK2uf21O38Vuvk5AT5K2xj6mG1FxAqyKCWOKwE8yUiXSm
mJ5FeIllGy8i5oibynxLxLAuUn9LkOgDkypN0CE6ZCK70BWgC4Tcc893KxEssqxvD9B1bHcUPxf5
2r2iTBsH2zmiF5uKLWkuMN13lZw+YyXEvBYhspWcxt8bH9XDEcHZNj2YI9cXYxAuS9p6CMCzqbKM
c2or38SqTY4NMCBouSsJZcqVUzC6mqGS4xgPiQEvPZR4kXkcg3nbIQPYt8rsKqYTuqZ67YPMYXhm
ChdH5Yvd+rdGnaNYqVvrWkv2Vtq9ZOYEEbxXD7jgUY2PTimup1gkquAm8YMPTShfFvlUxNIKIijR
YmAFmm4l8pjmjBdHuO0VsgdIZZVAmUYY1lO0DmSswZdHSYUNAEEup4fR4B3vRFpxKFBz94fx3FrU
n0wyAvkwHUslYL7ek6gw4+bRt8sdaAQCUbl4UMBgUn9DFCVOhmON/wWEPEbtodY3hcakiZx77ma1
hVqmxEmZUns99hjHHDuFl3t5PCE9TRQiT2L68XPLg9j0c/6gygxlMZnBwSiuMBbK8a6dB+GSdDPr
I2CVueT1SLRLSbPBsZE4iSpm07Zj30gCPj4ih7luuStWTBaDevvXqIvOEjYU760uGUO4gTJi2COz
k2HEeUuR3+aZ+UPYvydCkprGMwNwonkBmBH5RbQi7tIYRz8QItCAJeGo1xxsA0YBP6WFIqQWmRhw
+ue6psJcChoUVGgSSa+RJF/m+m3YA+oTDkzLLY1i9DtRFhCJyingHYU8IBz+nLsiQV89K5j49OHJ
ykQeV8ICwWwQl6CBb4YWv4VxvIwproMxJZbLIp2qvJyq2HHNLVU25SItQY6TbFgZDBSQh8Tg1vJc
l+R2TjKOzPZwQJUH8wAyPJKZ5ZsCWAjk3ExYbsUbFXUPxHb1aK+0iK6kU0LaKDMOXTsgBTPFz4FO
FkaRTr1CUqKOCy/N9BvfBl9E+p7hOLSO1aCEG4reCBD3cHAz3HlxeGj3jn8bNk20C/2ZlxbgO+FX
3hUo7sZFsk0HIoXZGQ9KNB1qyXjCZOqNqABqSe57bZB8G4KkP6BcGgOXnt8yGfVRGrARkliTnOQ5
GmBI1z7hcc6PJOTNwOKdh9LaZRrZORk13/VsRChiopsuGh75C6jkyXGpyaRS/EZ6hcc82HdRql7i
cXaGUKBumEA1adZuLHjtUGiS1dLGZh1eIRA3QAroFUZ9rW6AsZ6bRicSKJI3eaan7eoLja4SR41M
df0JjhmApaMKfs8lYS9nAABVmHpjn7oospFXk8rDlID7lUMenVM036F7XIgsrp+c2grOYh88yhkv
9WhC3RIeD07fiDwas2Bo2QfTN0J34n3mCpvXCufLNfqkR4OyMFGJpuxjnQSpAzMfjX36lXBWyD9Q
asuCHns1p/Q3Q3STmONLXfUeQ6zro99LwC/8mZFeJWMI7IhZ4kiYg2C1v1Nb6SoAnVFEh6La17KK
BXgBNmfYBSXan1QKHiO9PctIXhdkpBQ1DjCiAg9jEXYguR3yPB7MFq+TDi1pdzC/1kpKoSOd7k1k
XJXMeult6XvdFrg2KJIO0HXeVtrBVJgWRnFEKsrQ1jXxTanGjyVcW1AR4zOIcmnVIE3ca+kpyRTi
mlwBkSAYP73ZCMrd3mjVu6rO1+jTX8oVToBThJMl9hRpFp1mJzZXflrvnVoOjlVhflO69Amj9VMW
ATx3hDRDnNIeLaG8IAN7VyLjSfHnYDs0eBk5erUjZYvO6IxFhtCQ19uuZyacFMcRfwXPbM+RTj4T
ndP9NGfTRjW0V39WKxsflQr/YYVT9Snje8sikKsOBPDv2wuAGTUPT2oK+1hXSr3TpOCm5gw8JUun
taXTh/SjNB0bhALoSyoXWR0SorMse8j9T6h1gGL2lm0nBAKsQZ1LQKKTXdTyk09BFm2AnFqdhTwN
oJswUoNNPsiATDFhnSRN8dokgUDBiKl4pRGo3rK2LFDxomLK2L1J20n1loXfpSExLgiYNky0933L
gTmMTuT8x00QkyesC9TZAu026DSAxG6AClXGm5cIDz7SIvvcpz5JypTQuBGodRurHoHgLRi1V4tM
1MfCcKDua3qHPzcu3chs196SCP7/qAPNJM/xKSn+d6iDR3h21Oh/Qh28f+Y31IEi61/ghAj8AEVo
6vuUoH9DHSiKwiGLIrwGiAB+x8+gA003Hf7JOpUl6koNyHmBR5C/YOJs0UhtjQKIrWj/FdTBL4Uk
CuOGqCMBgldB0jsap/A5fa+Qnk1qpxouteqJabAFUAVBq3wEtgjH4i+qVtovGIe/+zVx/FOxoAo0
uRwHfs2/AAyKbuFDQUKY5nomdqmRqnoskmNwoe2Kuwhb4ida+Guwiw76luQH0r/2OjyBFzuNrnXg
HS7WpDNmadMWm+L46SH+AXAA1Ifzc7FLtilw8txUKl0OhfWlGPbpZKmqQlVJdeXCasjclMgRe7lY
OIPGVB1cOwF2EMIiaUlrafmdJRSSpWzqmViKwLtVBkJ9sRYHBIWoq+puqBIRVXqOX2UXJZhpsOiV
OcYpU36uynwkiB8oJqNbs85i0NnLvhzznJWC+yl5bbTBkwjtaR+awna2mcK3IsJbFvaiVpnPfcxw
Tb1aS200NNGkoA8ykoLwnO0evLW3bBI/XOd2NWyTQEVz3iCfClU6WmsimfCx6IICBKMVm1tsiC+B
NVTesshq2HP0d/uPXbWCz9tqtgiuuUmOC/i09LBtKD30bYCDdV1JzWNkhh6JnzSsQd3nVSkqb4VH
r4bVj7kslx0yIoXerBM2hKkyYaBR+zuNnCe+YJWn93rpSTHp/2XNEWvLZlOfMJRRD0YzIVGNUAVO
eaFVecuiEmvKKJXuIEf4+ojQ1pfJOVg5oq+ftgsY2VQT/UeQEfu2ktUd2oqtl4mMxCxSD1HrE2uw
q12yJxRpgRrY0VdbxmI2IBWFwnS1IZfWeMuuZfGxqVTxkwFqeCVV4BuWyzXETYhbYS6xXPnyVOw6
OFlg53YfV7ms+T1S9tRauQmynZRwJuPbjytUEwl7yWXbagcymbLW/ShDMIt+1dSePZY00o+LX9YU
8Hp7XofNJOHvKMlYOy5r2COheqbPB3uEO+lYxsNyLI384NCUGpoO0AJNidh4jLrKC/OUn3YIxrdY
Sz28b2o2jo/TThUtASxV6S1rS+tQgXDtB4HBE/uXXTxxG2QybZ4EKreoUtHEragzMnEKybbZTW+t
x0CyPFztMCQ02sSVworijdaNgzcAdAFynk94IgjFo9GJRi9SqEEMxJpJkc97S/zW0mx7cc7va3N3
Rm4N3ttHey1jUudI1tCKYU/b28avL5azKZZT+n1hiLSKI6R1l6N+Q/gVFbOBQAktxEdJwVucOj98
OCG7/ObI+Ud/kuolYUUzQU1H8cuTJ1ooJFcY90ZeWzvTYc7o0HSXo7NY+2UzF6UQx2nwHYp7A6M7
LMyJiFRcTsQXmgqeq2XaPX18/bImpI73XQp/S/wV4qa8deMEj0Tnfg0Nb/4kFsvasm+CmErAXEf6
OhHqp8vOmWwLlWkn3bwf/vSXrfwq9VJ2oF6Ze4nITy1rox6X9dOyOgXCeG1ZXRaVbbyEDBmbJpAw
3vo4sHy6+tj58W3L30g2ZNs0B0e/3PkPj1RTH4iDJPWmC6vhUDHOolk88IQDkrQ87Kxy9oLdMSyX
ZqHH/369y0WrWk/gEMjH96O6OdPfhciuUSwQd0YNVTjjtfZYTICIzVg7YRKxMcSXvP/t8lfLttCR
ef/mZXM5sOx7/7pPn8mlLttNQ3pUavKmmixtx1i8ZH/0NR/71AFb5LVatz+spgCbS3EkFM3UHgzU
l1LrZdkiF4Oiv2ivCGuaSMSwOQgN6mXtY/HrvmxkUDENLdohSHDMENbnDojP5XP4NomL/8PPLh/7
OFIsn/vYXtZ+/amfTynoEEl0uA0TsBICrbeC3myzZLq1UNlYY5nupVx+0n3EFpBwoEsVi0GMeshI
CdE60OG7XpQwqgCpnBmJIkzgahzwEEhyBx0t5GVhG/KNFuPCrIlx6GOBK8LnzeVAHlWvKBCWm0n8
jlziKZw38QhxkGEOMeBMeBeouIVTeXeXlOyyUMWA/LH5aZ8Y9fD5HumvUtHsLV/e5Do3OR8ahYob
1jiNMHwhKNiqjo6NZUe8WbfP3I7+ICGzSpU6RR4KqcSckVbG5EuS+1v9Sk+S5P03US/LPWt5gyq9
SFxqqNbKxn4VLxluDy7kmE9X1j6PImylWoqQSyq4z5qBKZsYOpd0/bIASgskzQywwJ6K7ThM/r7s
vy/3xtCkvABiX86HhoSCuCPLXTLFeJdYDZmuOd4FTYM4xmC8dbFWHbEgWU2j/VI1mAMOVrB3kmba
k1brlCLwdGozpJAOjZhhjWJ64lgd5iV96d9g2Vttl32iOWiqjvTciA7eqqFGcxjU06AwhDQVQT3S
3mdTcR5a5rrTFCSw3o8FeFimSLixGHgSUZ9QPUXEdctihoXjoMWz79uJknlhw5DD0ECd7zCj7bfx
lHn9UN5EIgVZoGLjGhKQUD+3zrFel2u1HdGmMv6mir/oyr8rwv++D7GtHqQSTPwlTb4s3lvAshoB
BqBmI1LYVNeINqRLKyTPiI499uyhjn7L4KwtFVoiMn2HHszLVTsaCizbhPmyyrzV7Kwr/IDHXSkb
PQNqprw1o4xoqRjklgWaOIzSDhL0y2au9cpuxkQzL/QfpKyv8xSj48SWeuQuWEOjDNJzCEUael/t
ZVxBylvFk/m07ZARwfxr2Z04lKaWY5iWHHtcoHYfu5a/eP+OrOuZkjVmi45fUBjrRgxClVhgZ6RR
+xernR530J77FuRjx4xIHhwwT8uflgnXsfzRsjaK/nlZ+ziw/N37R1DL+pHGarNZ9lmA+Hc2LoJm
SVnDFgt5zgFcLds0doQcKEy7zNla3Jo4bEk6h8v61E+KcVh2LQfDgILXsoaoKr52FaeXdmjcWDgj
AjywD3lnXI/4a21pKQzpWJqntT/sBjPASfN9X1u/BjbyBAtbf9llZIrkypogF4hPfRz42ByuSma4
Ogy/TT+iLbfBbJMGgEqdtVPs/jLdBfG21eCybAx7MzzmrwiWXwAsAwSg7hrXvEsvCTtukMh2qL65
fXZDtiQcd228YUX1j5XJ9ByrkptmONVkj4iSsIkMvKl/6NQXUSEIk11qbxIVnvWDHl8pmE43AF+O
RQxJZYefXAwxSsFPA6gBimH5KY8vq/HUjadZoOrI/R9b6WA76FacA1LWsLqiQ4LqFA7DmLxhzYlA
upef7DVGHEO5br9DLkUA761CkbiFpEf++Lkmn8z137bWwYjjtTxdTfBUk0e0nrGhDdzwHiG16psC
Gile9+pdF24QZoR0hUFmvIIY30pbBLjg6Fsy+pQHRAOCaIuaXaVf2UCT7uv4upG/pRfytlydDI/q
xiq+RKKWV3QdrWdP84x1/DydGjd+g2BO9WLVbwpXugYA1SAG84w+6do+qD+Uc74ZDskTPM2HyqWU
s8cnJLzS9v0eXfRVdG1RTViZ1wSd9Uo+UBu5UPblt4jAsr1UEGItNwkKhxE1uwNodPMEy7Lstgoz
7NYFO+C730A/XeVop813UEn1TXKWLoPX6Uf4UL4Vp+pEmR5s2SZ7yo2VSZh93+aucaneNU+6+4qK
3fHQPfsHzirazTssDs+8c8CXrz0NXb1dibSnvpEDAHEMWS4ZN/BJ2casntoYA7ybIaAU72LVYlZ7
fwvCGJyfsCFfOQhG3s4o4kIP/6EXZxBH09cAnTNKa5qLWeaIrSYaBt1+JKxFCRkXL5IDIxlxBM3W
s7IpFeAG9XN9PFlnh8vKD+Y6vzVHrC032NUcFFFHedTmvVCQmDb0kDON4x7BbP8U7p2z6uYXCDs9
t1Qif+ACH6+yBvnBfRC55ehOtykywc62HfetgxjzIRYKmDcgnvMXrTzK8/YrQBgUlfMESMkl7uff
S2mD7c0mZCQV/yNU2b5ZPxBC7gdK+0cgU5Z89JkKYz94pTir5KGa1kfjrge8eFS2pVs8ojvFONjE
64aWdPJBVLnW1x53IYR7wcW7EtbjKAMcdX3fP093TnlS9b18Yu51Tp+VV6z2yEzI3xzUbrz+RaZV
VicFj+kduv+JS9Y8OOCci6xrOK4ntGWowYQr9THftb1LStZ6ML/1Z3yPn6oDCuwk2IdVmZ94/aX+
YPvucIu0Xoap/Q8Yea8Or4+ygdPtF+6obOGz6fqOM+Tr04Ggf61caB7AHKCA48bJ9gOlvlf5Aj78
9/SaytmaIO1OfQp+JHcgqxCfBOhvrqDMXiaP1SNujWeyA8E23IB+KVfmZbFPUcJ5Sg/65cN0Y9xK
e+06foVACD9QQ2bfld8orpjeuAUbDJF02iEOsOvP6l4/ygfAbfWDGrr9C9FxcmjccaVvpCdU8K0t
CkerzsXqkIobftjYfPFphJDdSnHRYEzosgkgzv1zdkDEBTgTOXIddtsJXvsueNQVD2zBbeG7XHqx
QeMYe0Ki32GlrtStvc/PztfEdR7GjenO++Q52xkbCacB+4pylgwyb02n6QYeWM3BNfU1AnYnXjdM
6i81uA0kyWiHJ9TSED3ekJIY0JFbqfFuvkR00x63xm48f/f3oEk8f5/vZ17UFCu163YvHwZ6nnqr
O7gVrzJtLTsr1a1uuaeH9jhC1XXVYo1k/BTsEasJUBrFnIjX+tp5wilvgkoOxlQDYYKt4Arrw+rS
2vvGGvRus6Ny3e2CTbKudvFXFMbqe2KvWFoHfKOzNR4pCiJAVoK1PiGUdKhO/jbzzAfUKuwdsrD7
MVlfWVQRj1W5LfcaYwpcOxcqPulIELHx5hVzhJPzAublHkL6LvyWK2vjckwpvX4Mf3ZekfBZhkiN
biPrYZ6TPPJk3cIbW/MvP+xqfOGOo4vYqBsGKiMNvprATZ/M2GZuvdcF+Egry87VyIB5vQhulrVA
BCTL2mBobb5/X8XLSxalkGOCHP4uEn+TLtHNP/60BkgQOWqUuqwWvgiup2sEf5qjbeEnjyUo4kkO
mLPfF3Etd56kUTVZ1pYDwF6fgSaZ5JFs8HnUoL1gRow+SdRDQ+bKHiQU+akee++rGJvNqwYlckDx
eqMj2cGEE8lDfN6Q+/VCCMRUWqlH0e+Sg4iXbR9umGdpqTslybQ38cVkopVnpEJtUkXLWhuKoOBj
uybpiI21fESsKHXLtJ5WqkB/yGJhRUBAlrWPfYrTD+CKcT/EaTVSaPxoUUDrRYeWDFCulO4UKxK+
bldIDciebaHxA/tDOcQhglmdCGWWRZsYl9WEpO0gsgsfC4zYiAJ/36cOIXepl6+WLNsoorZlrS5t
utyPnboJvsaK8LpURRRoqh1K17O+X9LBrcj/LWumyAZHiSrvM6AsiqncprLmb22H1FQ59sl6Khkm
/K6sjjVw+q2u0R93D2MFyATbwa1kjA682r8lkGQbhf8JVgMvY0TBKxIgqmwmE6Nhc4J/aEW4jnO0
iSGJO1Lmft+UB/QRbKZKDtgYK2hkL8zGgTnbrNyVtV0BPqchUAdAMFgZcQCM7H0wiyde68ZjhvEn
KqngQ9exyNcBoQIUAPTBtQvMDBAl+bz42Nf38nRQ/RMGeJmHbAn2N3oHQHTSqzu5aS4toh7N8s19
LxJxS4pOUC/XRt/T64l0st6ILNJ78vgjmayq/bNhWHSsUqEj2TdqXj61R2JfoFJm9Q28n8M7QtFk
WzTaY9/YCpEbCxkkWy4PHbrDwBKXtOrygJfFx6ZNMZWLJDCUmZMvj1cRob00WQqBESooazzLbMRU
bdI7lUg6vy9EDtkoMZFDl0mB7Q7uTKtQEZBm0ALICpE6i9W49t63oT9km//Hqm2/1QVFMWyTt1E7
nbvXerp5bTo8Yv7GeRVHr4sob++K/94f/fkX/a/X5ZfvpvL1P//jBTuK3I2ato6+t59rcQaA20+V
n9/PaTnhP/uK9IXr6n7w3Zr1RYWbK8siFa1TOIECgw5k8NthCd7SF1NBTlpTHHiUjkaNDZbyp3v0
j+7Cn1/g++3887/56Qq+F13eiseA9nv++SZw1v/cPfjlGz7dA+cLOlsqvGgKjhaUM67x8z1w7C9Q
fzTN1FUoaQtJ+n/kFvzDdqBq0Af/uZvwy3f8dBPgEmuQnJAu1FRRef3pJiiK+cU0DIqphqjLqu+/
93+/HfxyAe/vyeHHf/4HLdSk8f5EoV/a5n/hbdDVL45mybauIE/tIGJIdfxzS7AMXgbZ4mVByRLK
2//Y2/AP74KmcXL/4l3QjC9cGl3Cp3f+812wzS8ax3V457+rBvx7vRCawSP8F++Cbn3RFQXWK7hw
yzZgd/3cFhRV/mIYpmrCJtdZOO9Iin+jN8IyBUbhX3ohNLo+xzZ0+I+GCedYqEp8bgoIQ3xBGoLe
QlcMQ13wH/9eTUHVjX+9W9DoFmw6PYZKKNoLluWnu7A0hb8d+fe6fs007X9ygPylU/kYG3T9i6kr
Fox4m+aOhMgvr4LtfLE004K0DaBE1k3BYf/3ugsKndX7SX0f/3fwWvx3pkpgk+AC8/Q1CA0qbOpf
pgncBcVAO8BCnUL5P8xdbU/bMBD+K/0FiLisNF+QJpAGY4Vpb2gfj8QQq2mM7HbAv9/jJAYuKYxx
/oDUT236+Ho+391ztq+hAQsi6PvSAs5cKbFHyHemCj1csjxTcLKt22NrAce+4BHxCFpdoEa/2w34
jtxilu2GTgaYmrfbgprv4DwZ2lrvz3CCuLP4p1qYK3TjUSrfbTXwP8nSKxT1QEKwp12XLf0w2m9j
Kc89EH/6+PM+524TKiTW7MHARrqxH9nJAXMaLS948mHkCe04/df7Hzgemo0Vf1V889hoR66o8D/i
gZL1Yp7RChzmY02XtKKnpACEBqvvUZIRiXqY/X8A++UAN3SjEOM6g7/U4cDoc5YCeEmNJx+RwjTC
FSFoS0U+pNpcWdcYJnVHQMXY6KbkqLRRyiB1l7vIkZtGF2tTbBhvhv+G75aCH+mabsnpiBTEns9D
hiRG7rn+xF5NDm29WV1ytefZNIEVYpfCmZLNZ+8apfJ/0tZdc5GRLYemX1LkY2jcmIjTmvd0FjJz
KfBJSRUzwGxvPwRwMW6N/+Wxhq/ILhkRQzeloYEXQccShDYxsr3lZoGeNWA3UtjTsW+aZSrBejmF
ZJtieR9FbO0C/DzBIvliNzhwPFRzjtZmcbCtNbpXhZcFmYZ5j9BtL4HMC3L3NTVllDCoQ4GuJ5jC
BXlPRbXxGr1HOf6HvRQqMUVlrokX+FCDTLDCFwaxwNs1s2yFgmeCBbMwuNSG180N800KGXAidIu7
2kzfGS41xDcEJoiekgPjViB6uRz5TF86GmRP6Ns1SwL9h3jc6gugUgd1pm8nx7RCO2rDwzrwQ3kn
Bf5n7by+j1jt0kQb7kTgC31nChbGUMMLZCeF5L+tW0akXu5QWRFDh06kk0NyFpGSL05UopMNcEQ4
BT2EVwlSkvPKcI3vwVrkajlf1shIOKtB28Y8gZM9x4G64R5KWySTTuVX3TQeFxtpQBOwtaISyP2t
sqWenPhRbNufhdanUum/hytoWw1xiiiRYEq7AcaGGOAT8JEf0L72XrOUot8PkOrmh77jrHIKoRMQ
1p9rquLMBZ/SV6ik4r7QLfn5fdVX5Wy/DJjNwLyn2DJLYH8XhLjTXK/50uy3MqQauUAr6MlW4Wdo
vBCn4O2JxIXxhcWle5a59bVnsezP30J9cTa3VZoetq7H9ae4Jb3ta7y4Fp4oak3u4C8AAAD//w==
</cx:binary>
              </cx:geoCache>
            </cx:geography>
          </cx:layoutPr>
        </cx:series>
      </cx:plotAreaRegion>
    </cx:plotArea>
    <cx:legend pos="b" align="ctr" overlay="1">
      <cx:txPr>
        <a:bodyPr spcFirstLastPara="1" vertOverflow="ellipsis" wrap="square" lIns="0" tIns="0" rIns="0" bIns="0" anchor="ctr" anchorCtr="1"/>
        <a:lstStyle/>
        <a:p>
          <a:pPr>
            <a:defRPr/>
          </a:pPr>
          <a:endParaRPr lang="en-US"/>
        </a:p>
      </cx:txPr>
    </cx:legend>
  </cx:chart>
  <cx:spPr>
    <a:ln>
      <a:solidFill>
        <a:srgbClr val="227447"/>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reate a PivotTable'!A3"/></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reate copies'!A3"/></Relationships>
</file>

<file path=xl/drawings/_rels/drawing3.xml.rels><?xml version="1.0" encoding="UTF-8" standalone="yes"?>
<Relationships xmlns="http://schemas.openxmlformats.org/package/2006/relationships"><Relationship Id="rId1" Type="http://schemas.openxmlformats.org/officeDocument/2006/relationships/hyperlink" Target="#'Create PivotCharts'!A3"/></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hyperlink" Target="#'Add Slicers &amp; Timeline'!A3"/><Relationship Id="rId5" Type="http://schemas.openxmlformats.org/officeDocument/2006/relationships/chart" Target="../charts/chart4.xml"/><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Final Dashboard'!B4"/><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microsoft.com/office/2014/relationships/chartEx" Target="../charts/chartEx1.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16</xdr:col>
      <xdr:colOff>519953</xdr:colOff>
      <xdr:row>1</xdr:row>
      <xdr:rowOff>70038</xdr:rowOff>
    </xdr:from>
    <xdr:to>
      <xdr:col>19</xdr:col>
      <xdr:colOff>658906</xdr:colOff>
      <xdr:row>15</xdr:row>
      <xdr:rowOff>123266</xdr:rowOff>
    </xdr:to>
    <xdr:grpSp>
      <xdr:nvGrpSpPr>
        <xdr:cNvPr id="11" name="Group 10">
          <a:extLst>
            <a:ext uri="{FF2B5EF4-FFF2-40B4-BE49-F238E27FC236}">
              <a16:creationId xmlns:a16="http://schemas.microsoft.com/office/drawing/2014/main" id="{ED462769-92A6-4C9E-BA55-F3742D642399}"/>
            </a:ext>
          </a:extLst>
        </xdr:cNvPr>
        <xdr:cNvGrpSpPr/>
      </xdr:nvGrpSpPr>
      <xdr:grpSpPr>
        <a:xfrm>
          <a:off x="17216718" y="282950"/>
          <a:ext cx="2895600" cy="3033992"/>
          <a:chOff x="800100" y="865655"/>
          <a:chExt cx="2895600" cy="3222251"/>
        </a:xfrm>
      </xdr:grpSpPr>
      <xdr:sp macro="" textlink="">
        <xdr:nvSpPr>
          <xdr:cNvPr id="2" name="Speech Bubble: Rectangle 1">
            <a:extLst>
              <a:ext uri="{FF2B5EF4-FFF2-40B4-BE49-F238E27FC236}">
                <a16:creationId xmlns:a16="http://schemas.microsoft.com/office/drawing/2014/main" id="{AF2CBAD5-5771-4F73-941C-F756B8C16732}"/>
              </a:ext>
            </a:extLst>
          </xdr:cNvPr>
          <xdr:cNvSpPr/>
        </xdr:nvSpPr>
        <xdr:spPr>
          <a:xfrm>
            <a:off x="800100" y="865655"/>
            <a:ext cx="2895600" cy="3222251"/>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Verify your</a:t>
            </a:r>
            <a:r>
              <a:rPr lang="en-US" sz="1800" b="1" i="0" baseline="0">
                <a:solidFill>
                  <a:srgbClr val="227447"/>
                </a:solidFill>
                <a:latin typeface="Segoe UI" panose="020B0502040204020203" pitchFamily="34" charset="0"/>
                <a:cs typeface="Segoe UI" panose="020B0502040204020203" pitchFamily="34" charset="0"/>
              </a:rPr>
              <a:t> data</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Copy/Paste or query from another source or application.</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This data was imported from the Northwind Traders database template for Microsoft Access.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For best results, make sure that your data is in Excel Table format (Home &gt; Format as Table), and doesn't contain any blank rows or columns.</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3" name="TextBox 2">
            <a:extLst>
              <a:ext uri="{FF2B5EF4-FFF2-40B4-BE49-F238E27FC236}">
                <a16:creationId xmlns:a16="http://schemas.microsoft.com/office/drawing/2014/main" id="{A0E8F95D-0192-40E2-8628-509403394E67}"/>
              </a:ext>
            </a:extLst>
          </xdr:cNvPr>
          <xdr:cNvSpPr txBox="1"/>
        </xdr:nvSpPr>
        <xdr:spPr>
          <a:xfrm>
            <a:off x="866775" y="905751"/>
            <a:ext cx="333375" cy="33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1</a:t>
            </a:r>
          </a:p>
        </xdr:txBody>
      </xdr:sp>
    </xdr:grpSp>
    <xdr:clientData/>
  </xdr:twoCellAnchor>
  <xdr:twoCellAnchor>
    <xdr:from>
      <xdr:col>16</xdr:col>
      <xdr:colOff>514912</xdr:colOff>
      <xdr:row>16</xdr:row>
      <xdr:rowOff>49305</xdr:rowOff>
    </xdr:from>
    <xdr:to>
      <xdr:col>19</xdr:col>
      <xdr:colOff>665878</xdr:colOff>
      <xdr:row>28</xdr:row>
      <xdr:rowOff>112059</xdr:rowOff>
    </xdr:to>
    <xdr:grpSp>
      <xdr:nvGrpSpPr>
        <xdr:cNvPr id="4" name="Group 3">
          <a:extLst>
            <a:ext uri="{FF2B5EF4-FFF2-40B4-BE49-F238E27FC236}">
              <a16:creationId xmlns:a16="http://schemas.microsoft.com/office/drawing/2014/main" id="{E69D073D-F48D-4913-BCB5-811A50D48408}"/>
            </a:ext>
          </a:extLst>
        </xdr:cNvPr>
        <xdr:cNvGrpSpPr/>
      </xdr:nvGrpSpPr>
      <xdr:grpSpPr>
        <a:xfrm>
          <a:off x="17211677" y="3455893"/>
          <a:ext cx="2907613" cy="2617695"/>
          <a:chOff x="17312530" y="3455893"/>
          <a:chExt cx="2907613" cy="2617695"/>
        </a:xfrm>
      </xdr:grpSpPr>
      <xdr:grpSp>
        <xdr:nvGrpSpPr>
          <xdr:cNvPr id="9" name="Group 8">
            <a:extLst>
              <a:ext uri="{FF2B5EF4-FFF2-40B4-BE49-F238E27FC236}">
                <a16:creationId xmlns:a16="http://schemas.microsoft.com/office/drawing/2014/main" id="{53662A56-EF30-47DE-9799-3DA2342007C6}"/>
              </a:ext>
            </a:extLst>
          </xdr:cNvPr>
          <xdr:cNvGrpSpPr/>
        </xdr:nvGrpSpPr>
        <xdr:grpSpPr>
          <a:xfrm>
            <a:off x="17312530" y="3455893"/>
            <a:ext cx="2907613" cy="2617695"/>
            <a:chOff x="4033559" y="867335"/>
            <a:chExt cx="2907613" cy="3222251"/>
          </a:xfrm>
        </xdr:grpSpPr>
        <xdr:sp macro="" textlink="">
          <xdr:nvSpPr>
            <xdr:cNvPr id="6" name="Speech Bubble: Rectangle 5">
              <a:extLst>
                <a:ext uri="{FF2B5EF4-FFF2-40B4-BE49-F238E27FC236}">
                  <a16:creationId xmlns:a16="http://schemas.microsoft.com/office/drawing/2014/main" id="{2EBDCED4-8175-4E12-A6D0-0A6E6597430F}"/>
                </a:ext>
              </a:extLst>
            </xdr:cNvPr>
            <xdr:cNvSpPr/>
          </xdr:nvSpPr>
          <xdr:spPr>
            <a:xfrm>
              <a:off x="4033559" y="867335"/>
              <a:ext cx="2907613" cy="3222251"/>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a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anywhere in your data range, then go to Insert &gt; PivotTable &gt; New Worksheet &gt; OK.</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We've already taken this step for you on the next worksheet, but you can do it yourself.</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7" name="TextBox 6">
              <a:extLst>
                <a:ext uri="{FF2B5EF4-FFF2-40B4-BE49-F238E27FC236}">
                  <a16:creationId xmlns:a16="http://schemas.microsoft.com/office/drawing/2014/main" id="{8A0A76BF-466F-4542-BAEC-9113E6887488}"/>
                </a:ext>
              </a:extLst>
            </xdr:cNvPr>
            <xdr:cNvSpPr txBox="1"/>
          </xdr:nvSpPr>
          <xdr:spPr>
            <a:xfrm>
              <a:off x="4095839" y="926540"/>
              <a:ext cx="334406" cy="33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2</a:t>
              </a:r>
            </a:p>
          </xdr:txBody>
        </xdr:sp>
      </xdr:grpSp>
      <xdr:sp macro="" textlink="">
        <xdr:nvSpPr>
          <xdr:cNvPr id="10" name="TextBox 9">
            <a:hlinkClick xmlns:r="http://schemas.openxmlformats.org/officeDocument/2006/relationships" r:id="rId1"/>
            <a:extLst>
              <a:ext uri="{FF2B5EF4-FFF2-40B4-BE49-F238E27FC236}">
                <a16:creationId xmlns:a16="http://schemas.microsoft.com/office/drawing/2014/main" id="{D21890AB-A564-4FAD-97E0-FD4B33B9BA90}"/>
              </a:ext>
            </a:extLst>
          </xdr:cNvPr>
          <xdr:cNvSpPr txBox="1"/>
        </xdr:nvSpPr>
        <xdr:spPr>
          <a:xfrm>
            <a:off x="18262072" y="5580529"/>
            <a:ext cx="1008529" cy="358588"/>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twoCellAnchor editAs="oneCell">
    <xdr:from>
      <xdr:col>16</xdr:col>
      <xdr:colOff>504264</xdr:colOff>
      <xdr:row>29</xdr:row>
      <xdr:rowOff>22413</xdr:rowOff>
    </xdr:from>
    <xdr:to>
      <xdr:col>21</xdr:col>
      <xdr:colOff>132881</xdr:colOff>
      <xdr:row>44</xdr:row>
      <xdr:rowOff>171593</xdr:rowOff>
    </xdr:to>
    <xdr:pic>
      <xdr:nvPicPr>
        <xdr:cNvPr id="12" name="Picture 11">
          <a:extLst>
            <a:ext uri="{FF2B5EF4-FFF2-40B4-BE49-F238E27FC236}">
              <a16:creationId xmlns:a16="http://schemas.microsoft.com/office/drawing/2014/main" id="{F4172226-8BAD-459C-91DC-8A4AE12C307D}"/>
            </a:ext>
          </a:extLst>
        </xdr:cNvPr>
        <xdr:cNvPicPr>
          <a:picLocks noChangeAspect="1"/>
        </xdr:cNvPicPr>
      </xdr:nvPicPr>
      <xdr:blipFill>
        <a:blip xmlns:r="http://schemas.openxmlformats.org/officeDocument/2006/relationships" r:embed="rId2"/>
        <a:stretch>
          <a:fillRect/>
        </a:stretch>
      </xdr:blipFill>
      <xdr:spPr>
        <a:xfrm>
          <a:off x="17301882" y="6196854"/>
          <a:ext cx="3752381" cy="3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0</xdr:rowOff>
    </xdr:from>
    <xdr:to>
      <xdr:col>8</xdr:col>
      <xdr:colOff>171450</xdr:colOff>
      <xdr:row>25</xdr:row>
      <xdr:rowOff>104775</xdr:rowOff>
    </xdr:to>
    <xdr:grpSp>
      <xdr:nvGrpSpPr>
        <xdr:cNvPr id="7" name="Group 6">
          <a:extLst>
            <a:ext uri="{FF2B5EF4-FFF2-40B4-BE49-F238E27FC236}">
              <a16:creationId xmlns:a16="http://schemas.microsoft.com/office/drawing/2014/main" id="{C47804D5-D30E-496A-A719-55B2B6781C12}"/>
            </a:ext>
          </a:extLst>
        </xdr:cNvPr>
        <xdr:cNvGrpSpPr/>
      </xdr:nvGrpSpPr>
      <xdr:grpSpPr>
        <a:xfrm>
          <a:off x="4629150" y="381000"/>
          <a:ext cx="2895600" cy="4486275"/>
          <a:chOff x="4629150" y="381000"/>
          <a:chExt cx="2895600" cy="4486275"/>
        </a:xfrm>
      </xdr:grpSpPr>
      <xdr:grpSp>
        <xdr:nvGrpSpPr>
          <xdr:cNvPr id="8" name="Group 7">
            <a:extLst>
              <a:ext uri="{FF2B5EF4-FFF2-40B4-BE49-F238E27FC236}">
                <a16:creationId xmlns:a16="http://schemas.microsoft.com/office/drawing/2014/main" id="{7A9D31BD-1DD8-47D0-8FCC-105F8B21D772}"/>
              </a:ext>
            </a:extLst>
          </xdr:cNvPr>
          <xdr:cNvGrpSpPr/>
        </xdr:nvGrpSpPr>
        <xdr:grpSpPr>
          <a:xfrm>
            <a:off x="4629150" y="381000"/>
            <a:ext cx="2895600" cy="4486275"/>
            <a:chOff x="5305425" y="428625"/>
            <a:chExt cx="2895600" cy="4591050"/>
          </a:xfrm>
        </xdr:grpSpPr>
        <xdr:sp macro="" textlink="">
          <xdr:nvSpPr>
            <xdr:cNvPr id="4" name="Speech Bubble: Rectangle 3">
              <a:extLst>
                <a:ext uri="{FF2B5EF4-FFF2-40B4-BE49-F238E27FC236}">
                  <a16:creationId xmlns:a16="http://schemas.microsoft.com/office/drawing/2014/main" id="{20ABEF8A-394A-4010-8BA1-D16DB814DA0C}"/>
                </a:ext>
              </a:extLst>
            </xdr:cNvPr>
            <xdr:cNvSpPr/>
          </xdr:nvSpPr>
          <xdr:spPr>
            <a:xfrm>
              <a:off x="5305425" y="428625"/>
              <a:ext cx="2895600" cy="4486275"/>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a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Click anywhere in the PivotTable area on the left to launch the Field list, which will appear to the right.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In the Field list, click Category and Sales, then drag Sales into the Value field so it appears twice.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Change the Value Field Settings for the second Sales field to Show Values As &gt; % of Grand Total, then Format as Percentage.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Format your PivotTable as desired by renaming header fields, number format and PivotTable style.</a:t>
              </a:r>
            </a:p>
          </xdr:txBody>
        </xdr:sp>
        <xdr:sp macro="" textlink="">
          <xdr:nvSpPr>
            <xdr:cNvPr id="5" name="TextBox 4">
              <a:extLst>
                <a:ext uri="{FF2B5EF4-FFF2-40B4-BE49-F238E27FC236}">
                  <a16:creationId xmlns:a16="http://schemas.microsoft.com/office/drawing/2014/main" id="{DECC3DCE-094D-419D-B9B4-73112C62FDD3}"/>
                </a:ext>
              </a:extLst>
            </xdr:cNvPr>
            <xdr:cNvSpPr txBox="1"/>
          </xdr:nvSpPr>
          <xdr:spPr>
            <a:xfrm>
              <a:off x="5362575" y="457199"/>
              <a:ext cx="333375"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3</a:t>
              </a:r>
            </a:p>
          </xdr:txBody>
        </xdr:sp>
      </xdr:grpSp>
      <xdr:sp macro="" textlink="">
        <xdr:nvSpPr>
          <xdr:cNvPr id="6" name="TextBox 5">
            <a:hlinkClick xmlns:r="http://schemas.openxmlformats.org/officeDocument/2006/relationships" r:id="rId1"/>
            <a:extLst>
              <a:ext uri="{FF2B5EF4-FFF2-40B4-BE49-F238E27FC236}">
                <a16:creationId xmlns:a16="http://schemas.microsoft.com/office/drawing/2014/main" id="{DAD57E31-955E-4371-8733-133F41B01596}"/>
              </a:ext>
            </a:extLst>
          </xdr:cNvPr>
          <xdr:cNvSpPr txBox="1"/>
        </xdr:nvSpPr>
        <xdr:spPr>
          <a:xfrm>
            <a:off x="5572686" y="4371975"/>
            <a:ext cx="1008529" cy="320488"/>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twoCellAnchor editAs="oneCell">
    <xdr:from>
      <xdr:col>9</xdr:col>
      <xdr:colOff>676275</xdr:colOff>
      <xdr:row>3</xdr:row>
      <xdr:rowOff>171450</xdr:rowOff>
    </xdr:from>
    <xdr:to>
      <xdr:col>15</xdr:col>
      <xdr:colOff>199570</xdr:colOff>
      <xdr:row>20</xdr:row>
      <xdr:rowOff>47236</xdr:rowOff>
    </xdr:to>
    <xdr:pic>
      <xdr:nvPicPr>
        <xdr:cNvPr id="2" name="Picture 1">
          <a:extLst>
            <a:ext uri="{FF2B5EF4-FFF2-40B4-BE49-F238E27FC236}">
              <a16:creationId xmlns:a16="http://schemas.microsoft.com/office/drawing/2014/main" id="{0872EB6D-F12E-4643-A171-BD29F92931E4}"/>
            </a:ext>
          </a:extLst>
        </xdr:cNvPr>
        <xdr:cNvPicPr>
          <a:picLocks noChangeAspect="1"/>
        </xdr:cNvPicPr>
      </xdr:nvPicPr>
      <xdr:blipFill>
        <a:blip xmlns:r="http://schemas.openxmlformats.org/officeDocument/2006/relationships" r:embed="rId2"/>
        <a:stretch>
          <a:fillRect/>
        </a:stretch>
      </xdr:blipFill>
      <xdr:spPr>
        <a:xfrm>
          <a:off x="8715375" y="742950"/>
          <a:ext cx="3638095" cy="31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123827</xdr:rowOff>
    </xdr:from>
    <xdr:to>
      <xdr:col>6</xdr:col>
      <xdr:colOff>676275</xdr:colOff>
      <xdr:row>0</xdr:row>
      <xdr:rowOff>800101</xdr:rowOff>
    </xdr:to>
    <xdr:sp macro="" textlink="">
      <xdr:nvSpPr>
        <xdr:cNvPr id="5" name="Speech Bubble: Rectangle 4">
          <a:extLst>
            <a:ext uri="{FF2B5EF4-FFF2-40B4-BE49-F238E27FC236}">
              <a16:creationId xmlns:a16="http://schemas.microsoft.com/office/drawing/2014/main" id="{B0D12118-CB06-4D50-8F0E-0FFBCEFD9233}"/>
            </a:ext>
          </a:extLst>
        </xdr:cNvPr>
        <xdr:cNvSpPr/>
      </xdr:nvSpPr>
      <xdr:spPr>
        <a:xfrm>
          <a:off x="3457575" y="123827"/>
          <a:ext cx="3038475" cy="676274"/>
        </a:xfrm>
        <a:prstGeom prst="wedgeRectCallout">
          <a:avLst/>
        </a:prstGeom>
        <a:solidFill>
          <a:sysClr val="window" lastClr="FFFFFF"/>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227447"/>
              </a:solidFill>
            </a:rPr>
            <a:t>NOTE: We're limiting</a:t>
          </a:r>
          <a:r>
            <a:rPr lang="en-US" sz="1100" baseline="0">
              <a:solidFill>
                <a:srgbClr val="227447"/>
              </a:solidFill>
            </a:rPr>
            <a:t> this PivotTable to Top 10 Items to keep its size relative to the others. Click the Filter button &gt; Value Filters to change it.</a:t>
          </a:r>
        </a:p>
      </xdr:txBody>
    </xdr:sp>
    <xdr:clientData/>
  </xdr:twoCellAnchor>
  <xdr:twoCellAnchor>
    <xdr:from>
      <xdr:col>12</xdr:col>
      <xdr:colOff>238123</xdr:colOff>
      <xdr:row>13</xdr:row>
      <xdr:rowOff>0</xdr:rowOff>
    </xdr:from>
    <xdr:to>
      <xdr:col>18</xdr:col>
      <xdr:colOff>66675</xdr:colOff>
      <xdr:row>30</xdr:row>
      <xdr:rowOff>38100</xdr:rowOff>
    </xdr:to>
    <xdr:grpSp>
      <xdr:nvGrpSpPr>
        <xdr:cNvPr id="7" name="Group 6">
          <a:extLst>
            <a:ext uri="{FF2B5EF4-FFF2-40B4-BE49-F238E27FC236}">
              <a16:creationId xmlns:a16="http://schemas.microsoft.com/office/drawing/2014/main" id="{4856F23A-EFE4-42A2-81A2-578459FB41DD}"/>
            </a:ext>
          </a:extLst>
        </xdr:cNvPr>
        <xdr:cNvGrpSpPr/>
      </xdr:nvGrpSpPr>
      <xdr:grpSpPr>
        <a:xfrm>
          <a:off x="10115548" y="3238500"/>
          <a:ext cx="4933952" cy="3524250"/>
          <a:chOff x="10115548" y="3238500"/>
          <a:chExt cx="4933952" cy="3524250"/>
        </a:xfrm>
      </xdr:grpSpPr>
      <xdr:sp macro="" textlink="">
        <xdr:nvSpPr>
          <xdr:cNvPr id="3" name="Speech Bubble: Rectangle 2">
            <a:extLst>
              <a:ext uri="{FF2B5EF4-FFF2-40B4-BE49-F238E27FC236}">
                <a16:creationId xmlns:a16="http://schemas.microsoft.com/office/drawing/2014/main" id="{715336C8-A65F-4867-83DB-9E0033663AFE}"/>
              </a:ext>
            </a:extLst>
          </xdr:cNvPr>
          <xdr:cNvSpPr/>
        </xdr:nvSpPr>
        <xdr:spPr>
          <a:xfrm>
            <a:off x="10115548" y="3238500"/>
            <a:ext cx="4933952" cy="352425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copies of your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entire PivotTable, copy it with Ctrl+C, then paste it 3 times.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Change each PivotTable to reflect the details you want to display.</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Sort by values by clicking the Sort button in the Category field, then select More Sort Options.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At this point you might want to give your PivotTables meaningful names, so you know what they do. Otherwise, Excel will name them PivotTable1, PivotTable2 and so on. Go to PivotTable Tools &gt; Analyze &gt; Rename the PivotTable in the PivotTable Name box.</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D9D631F3-B6DA-4B45-9BB9-2BD70880E232}"/>
              </a:ext>
            </a:extLst>
          </xdr:cNvPr>
          <xdr:cNvSpPr txBox="1"/>
        </xdr:nvSpPr>
        <xdr:spPr>
          <a:xfrm>
            <a:off x="10190992" y="3267074"/>
            <a:ext cx="528099" cy="3604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4</a:t>
            </a:r>
          </a:p>
        </xdr:txBody>
      </xdr:sp>
      <xdr:sp macro="" textlink="">
        <xdr:nvSpPr>
          <xdr:cNvPr id="6" name="TextBox 5">
            <a:hlinkClick xmlns:r="http://schemas.openxmlformats.org/officeDocument/2006/relationships" r:id="rId1"/>
            <a:extLst>
              <a:ext uri="{FF2B5EF4-FFF2-40B4-BE49-F238E27FC236}">
                <a16:creationId xmlns:a16="http://schemas.microsoft.com/office/drawing/2014/main" id="{9B988951-3591-4274-9677-0C6C5FF3F11C}"/>
              </a:ext>
            </a:extLst>
          </xdr:cNvPr>
          <xdr:cNvSpPr txBox="1"/>
        </xdr:nvSpPr>
        <xdr:spPr>
          <a:xfrm>
            <a:off x="12078260" y="6301729"/>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19051</xdr:colOff>
      <xdr:row>20</xdr:row>
      <xdr:rowOff>0</xdr:rowOff>
    </xdr:from>
    <xdr:to>
      <xdr:col>2</xdr:col>
      <xdr:colOff>790576</xdr:colOff>
      <xdr:row>33</xdr:row>
      <xdr:rowOff>19050</xdr:rowOff>
    </xdr:to>
    <xdr:graphicFrame macro="">
      <xdr:nvGraphicFramePr>
        <xdr:cNvPr id="5" name="pc_3a">
          <a:extLst>
            <a:ext uri="{FF2B5EF4-FFF2-40B4-BE49-F238E27FC236}">
              <a16:creationId xmlns:a16="http://schemas.microsoft.com/office/drawing/2014/main" id="{B6F52FFC-2CE9-46D3-B22F-9DF3693D7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295275</xdr:colOff>
      <xdr:row>24</xdr:row>
      <xdr:rowOff>9525</xdr:rowOff>
    </xdr:from>
    <xdr:to>
      <xdr:col>22</xdr:col>
      <xdr:colOff>85724</xdr:colOff>
      <xdr:row>45</xdr:row>
      <xdr:rowOff>172831</xdr:rowOff>
    </xdr:to>
    <xdr:pic>
      <xdr:nvPicPr>
        <xdr:cNvPr id="7" name="Picture 6">
          <a:extLst>
            <a:ext uri="{FF2B5EF4-FFF2-40B4-BE49-F238E27FC236}">
              <a16:creationId xmlns:a16="http://schemas.microsoft.com/office/drawing/2014/main" id="{5EB39CE3-97FF-4A87-9456-468932871CD2}"/>
            </a:ext>
          </a:extLst>
        </xdr:cNvPr>
        <xdr:cNvPicPr>
          <a:picLocks noChangeAspect="1"/>
        </xdr:cNvPicPr>
      </xdr:nvPicPr>
      <xdr:blipFill>
        <a:blip xmlns:r="http://schemas.openxmlformats.org/officeDocument/2006/relationships" r:embed="rId2"/>
        <a:stretch>
          <a:fillRect/>
        </a:stretch>
      </xdr:blipFill>
      <xdr:spPr>
        <a:xfrm>
          <a:off x="13220700" y="4581525"/>
          <a:ext cx="4591049" cy="4163806"/>
        </a:xfrm>
        <a:prstGeom prst="rect">
          <a:avLst/>
        </a:prstGeom>
      </xdr:spPr>
    </xdr:pic>
    <xdr:clientData/>
  </xdr:twoCellAnchor>
  <xdr:twoCellAnchor>
    <xdr:from>
      <xdr:col>4</xdr:col>
      <xdr:colOff>4762</xdr:colOff>
      <xdr:row>20</xdr:row>
      <xdr:rowOff>0</xdr:rowOff>
    </xdr:from>
    <xdr:to>
      <xdr:col>6</xdr:col>
      <xdr:colOff>676275</xdr:colOff>
      <xdr:row>32</xdr:row>
      <xdr:rowOff>180975</xdr:rowOff>
    </xdr:to>
    <xdr:graphicFrame macro="">
      <xdr:nvGraphicFramePr>
        <xdr:cNvPr id="9" name="pc_3b">
          <a:extLst>
            <a:ext uri="{FF2B5EF4-FFF2-40B4-BE49-F238E27FC236}">
              <a16:creationId xmlns:a16="http://schemas.microsoft.com/office/drawing/2014/main" id="{9751B8F5-ADE8-4F82-A651-58C11F8EF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157162</xdr:colOff>
      <xdr:row>20</xdr:row>
      <xdr:rowOff>9525</xdr:rowOff>
    </xdr:from>
    <xdr:to>
      <xdr:col>10</xdr:col>
      <xdr:colOff>676275</xdr:colOff>
      <xdr:row>32</xdr:row>
      <xdr:rowOff>180975</xdr:rowOff>
    </xdr:to>
    <xdr:graphicFrame macro="">
      <xdr:nvGraphicFramePr>
        <xdr:cNvPr id="10" name="pc_3c">
          <a:extLst>
            <a:ext uri="{FF2B5EF4-FFF2-40B4-BE49-F238E27FC236}">
              <a16:creationId xmlns:a16="http://schemas.microsoft.com/office/drawing/2014/main" id="{851FD4F7-64B7-4D2A-92CD-FBCC54A44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157162</xdr:colOff>
      <xdr:row>20</xdr:row>
      <xdr:rowOff>0</xdr:rowOff>
    </xdr:from>
    <xdr:to>
      <xdr:col>15</xdr:col>
      <xdr:colOff>9525</xdr:colOff>
      <xdr:row>33</xdr:row>
      <xdr:rowOff>19050</xdr:rowOff>
    </xdr:to>
    <xdr:graphicFrame macro="">
      <xdr:nvGraphicFramePr>
        <xdr:cNvPr id="11" name="pc_3d">
          <a:extLst>
            <a:ext uri="{FF2B5EF4-FFF2-40B4-BE49-F238E27FC236}">
              <a16:creationId xmlns:a16="http://schemas.microsoft.com/office/drawing/2014/main" id="{84415990-A64B-4306-98B9-2C253A605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276223</xdr:colOff>
      <xdr:row>1</xdr:row>
      <xdr:rowOff>9524</xdr:rowOff>
    </xdr:from>
    <xdr:to>
      <xdr:col>19</xdr:col>
      <xdr:colOff>657224</xdr:colOff>
      <xdr:row>23</xdr:row>
      <xdr:rowOff>38099</xdr:rowOff>
    </xdr:to>
    <xdr:grpSp>
      <xdr:nvGrpSpPr>
        <xdr:cNvPr id="6" name="Group 5">
          <a:extLst>
            <a:ext uri="{FF2B5EF4-FFF2-40B4-BE49-F238E27FC236}">
              <a16:creationId xmlns:a16="http://schemas.microsoft.com/office/drawing/2014/main" id="{70A6640E-3814-4DD1-B20F-E0FCAACD111F}"/>
            </a:ext>
          </a:extLst>
        </xdr:cNvPr>
        <xdr:cNvGrpSpPr/>
      </xdr:nvGrpSpPr>
      <xdr:grpSpPr>
        <a:xfrm>
          <a:off x="13254036" y="200024"/>
          <a:ext cx="3143251" cy="4219575"/>
          <a:chOff x="13201648" y="200024"/>
          <a:chExt cx="3124201" cy="4219575"/>
        </a:xfrm>
      </xdr:grpSpPr>
      <xdr:grpSp>
        <xdr:nvGrpSpPr>
          <xdr:cNvPr id="2" name="Group 1">
            <a:extLst>
              <a:ext uri="{FF2B5EF4-FFF2-40B4-BE49-F238E27FC236}">
                <a16:creationId xmlns:a16="http://schemas.microsoft.com/office/drawing/2014/main" id="{3BFA6A80-B918-4F15-AED3-A05D1572E0A6}"/>
              </a:ext>
            </a:extLst>
          </xdr:cNvPr>
          <xdr:cNvGrpSpPr/>
        </xdr:nvGrpSpPr>
        <xdr:grpSpPr>
          <a:xfrm>
            <a:off x="13201648" y="200024"/>
            <a:ext cx="3124201" cy="4219575"/>
            <a:chOff x="800099" y="865656"/>
            <a:chExt cx="3114675" cy="1905000"/>
          </a:xfrm>
        </xdr:grpSpPr>
        <xdr:sp macro="" textlink="">
          <xdr:nvSpPr>
            <xdr:cNvPr id="3" name="Speech Bubble: Rectangle 2">
              <a:extLst>
                <a:ext uri="{FF2B5EF4-FFF2-40B4-BE49-F238E27FC236}">
                  <a16:creationId xmlns:a16="http://schemas.microsoft.com/office/drawing/2014/main" id="{D8070D2F-9CCD-4DF9-87E2-B0694626CB61}"/>
                </a:ext>
              </a:extLst>
            </xdr:cNvPr>
            <xdr:cNvSpPr/>
          </xdr:nvSpPr>
          <xdr:spPr>
            <a:xfrm>
              <a:off x="80009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PivotCharts</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Click anywhere in the first PivotTable and go to PivotTable Tools &gt; Analyze &gt; PivotChart &gt; select a chart type.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 chose a Combo chart with Sales as a Column chart, and % Total as a Line chart plotted on the Secondary axis (see below).</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chart, then size and format as desired from the PivotChart Tools tab.</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Repeat for each of the other PivotTables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Now is a good time to rename your PivotCharts too.</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3ED009D0-7B5D-4AB6-A358-AC5856D0D123}"/>
                </a:ext>
              </a:extLst>
            </xdr:cNvPr>
            <xdr:cNvSpPr txBox="1"/>
          </xdr:nvSpPr>
          <xdr:spPr>
            <a:xfrm>
              <a:off x="847725" y="872225"/>
              <a:ext cx="333375" cy="1654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5</a:t>
              </a:r>
            </a:p>
          </xdr:txBody>
        </xdr:sp>
      </xdr:grpSp>
      <xdr:sp macro="" textlink="">
        <xdr:nvSpPr>
          <xdr:cNvPr id="12" name="TextBox 11">
            <a:hlinkClick xmlns:r="http://schemas.openxmlformats.org/officeDocument/2006/relationships" r:id="rId6"/>
            <a:extLst>
              <a:ext uri="{FF2B5EF4-FFF2-40B4-BE49-F238E27FC236}">
                <a16:creationId xmlns:a16="http://schemas.microsoft.com/office/drawing/2014/main" id="{73A33B34-C33A-427B-94DA-835A671F7B40}"/>
              </a:ext>
            </a:extLst>
          </xdr:cNvPr>
          <xdr:cNvSpPr txBox="1"/>
        </xdr:nvSpPr>
        <xdr:spPr>
          <a:xfrm>
            <a:off x="14259484" y="3924300"/>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0</xdr:rowOff>
    </xdr:from>
    <xdr:to>
      <xdr:col>3</xdr:col>
      <xdr:colOff>790576</xdr:colOff>
      <xdr:row>33</xdr:row>
      <xdr:rowOff>19050</xdr:rowOff>
    </xdr:to>
    <xdr:graphicFrame macro="">
      <xdr:nvGraphicFramePr>
        <xdr:cNvPr id="5" name="Chart 4">
          <a:extLst>
            <a:ext uri="{FF2B5EF4-FFF2-40B4-BE49-F238E27FC236}">
              <a16:creationId xmlns:a16="http://schemas.microsoft.com/office/drawing/2014/main" id="{A6667491-7B53-4617-BACF-DB1481F58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20</xdr:row>
      <xdr:rowOff>0</xdr:rowOff>
    </xdr:from>
    <xdr:to>
      <xdr:col>7</xdr:col>
      <xdr:colOff>676275</xdr:colOff>
      <xdr:row>32</xdr:row>
      <xdr:rowOff>180975</xdr:rowOff>
    </xdr:to>
    <xdr:graphicFrame macro="">
      <xdr:nvGraphicFramePr>
        <xdr:cNvPr id="7" name="Chart 6">
          <a:extLst>
            <a:ext uri="{FF2B5EF4-FFF2-40B4-BE49-F238E27FC236}">
              <a16:creationId xmlns:a16="http://schemas.microsoft.com/office/drawing/2014/main" id="{935740CA-5C5A-4CFB-8CBD-902425EA5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157162</xdr:colOff>
      <xdr:row>20</xdr:row>
      <xdr:rowOff>9525</xdr:rowOff>
    </xdr:from>
    <xdr:to>
      <xdr:col>11</xdr:col>
      <xdr:colOff>676275</xdr:colOff>
      <xdr:row>32</xdr:row>
      <xdr:rowOff>180975</xdr:rowOff>
    </xdr:to>
    <xdr:graphicFrame macro="">
      <xdr:nvGraphicFramePr>
        <xdr:cNvPr id="8" name="Chart 7">
          <a:extLst>
            <a:ext uri="{FF2B5EF4-FFF2-40B4-BE49-F238E27FC236}">
              <a16:creationId xmlns:a16="http://schemas.microsoft.com/office/drawing/2014/main" id="{4C9102B4-6A7A-4E6C-B752-DB24755A2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157162</xdr:colOff>
      <xdr:row>20</xdr:row>
      <xdr:rowOff>0</xdr:rowOff>
    </xdr:from>
    <xdr:to>
      <xdr:col>16</xdr:col>
      <xdr:colOff>9525</xdr:colOff>
      <xdr:row>33</xdr:row>
      <xdr:rowOff>19050</xdr:rowOff>
    </xdr:to>
    <xdr:graphicFrame macro="">
      <xdr:nvGraphicFramePr>
        <xdr:cNvPr id="9" name="Chart 8">
          <a:extLst>
            <a:ext uri="{FF2B5EF4-FFF2-40B4-BE49-F238E27FC236}">
              <a16:creationId xmlns:a16="http://schemas.microsoft.com/office/drawing/2014/main" id="{1F4A7F75-A4C3-4BB9-9405-6B742B0C8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14820</xdr:colOff>
      <xdr:row>0</xdr:row>
      <xdr:rowOff>104775</xdr:rowOff>
    </xdr:from>
    <xdr:to>
      <xdr:col>3</xdr:col>
      <xdr:colOff>656167</xdr:colOff>
      <xdr:row>0</xdr:row>
      <xdr:rowOff>2286001</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7417856A-AE51-4FBB-B2BF-52092A6C825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73570" y="104775"/>
              <a:ext cx="3128430" cy="2181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600083</xdr:colOff>
      <xdr:row>0</xdr:row>
      <xdr:rowOff>1220259</xdr:rowOff>
    </xdr:from>
    <xdr:to>
      <xdr:col>11</xdr:col>
      <xdr:colOff>349250</xdr:colOff>
      <xdr:row>0</xdr:row>
      <xdr:rowOff>2287059</xdr:rowOff>
    </xdr:to>
    <mc:AlternateContent xmlns:mc="http://schemas.openxmlformats.org/markup-compatibility/2006" xmlns:a14="http://schemas.microsoft.com/office/drawing/2010/main">
      <mc:Choice Requires="a14">
        <xdr:graphicFrame macro="">
          <xdr:nvGraphicFramePr>
            <xdr:cNvPr id="11" name="Customer Name 1">
              <a:extLst>
                <a:ext uri="{FF2B5EF4-FFF2-40B4-BE49-F238E27FC236}">
                  <a16:creationId xmlns:a16="http://schemas.microsoft.com/office/drawing/2014/main" id="{F3D6674E-D577-4030-A506-51384EDF08DB}"/>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6579666" y="1220259"/>
              <a:ext cx="2955917"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600083</xdr:colOff>
      <xdr:row>0</xdr:row>
      <xdr:rowOff>114301</xdr:rowOff>
    </xdr:from>
    <xdr:to>
      <xdr:col>11</xdr:col>
      <xdr:colOff>349250</xdr:colOff>
      <xdr:row>0</xdr:row>
      <xdr:rowOff>1143001</xdr:rowOff>
    </xdr:to>
    <mc:AlternateContent xmlns:mc="http://schemas.openxmlformats.org/markup-compatibility/2006" xmlns:a14="http://schemas.microsoft.com/office/drawing/2010/main">
      <mc:Choice Requires="a14">
        <xdr:graphicFrame macro="">
          <xdr:nvGraphicFramePr>
            <xdr:cNvPr id="12" name="Employee 1">
              <a:extLst>
                <a:ext uri="{FF2B5EF4-FFF2-40B4-BE49-F238E27FC236}">
                  <a16:creationId xmlns:a16="http://schemas.microsoft.com/office/drawing/2014/main" id="{C620A967-BA28-4C1A-B1B3-D178C38984F0}"/>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6579666" y="114301"/>
              <a:ext cx="2955917"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727079</xdr:colOff>
      <xdr:row>0</xdr:row>
      <xdr:rowOff>114300</xdr:rowOff>
    </xdr:from>
    <xdr:to>
      <xdr:col>7</xdr:col>
      <xdr:colOff>520577</xdr:colOff>
      <xdr:row>1</xdr:row>
      <xdr:rowOff>0</xdr:rowOff>
    </xdr:to>
    <mc:AlternateContent xmlns:mc="http://schemas.openxmlformats.org/markup-compatibility/2006" xmlns:a14="http://schemas.microsoft.com/office/drawing/2010/main">
      <mc:Choice Requires="a14">
        <xdr:graphicFrame macro="">
          <xdr:nvGraphicFramePr>
            <xdr:cNvPr id="13" name="Product Name 1">
              <a:extLst>
                <a:ext uri="{FF2B5EF4-FFF2-40B4-BE49-F238E27FC236}">
                  <a16:creationId xmlns:a16="http://schemas.microsoft.com/office/drawing/2014/main" id="{1ADE16C5-FB1B-4152-B184-B3CDA47875FD}"/>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3372912" y="114300"/>
              <a:ext cx="3127248" cy="218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455085</xdr:colOff>
      <xdr:row>0</xdr:row>
      <xdr:rowOff>453498</xdr:rowOff>
    </xdr:from>
    <xdr:to>
      <xdr:col>15</xdr:col>
      <xdr:colOff>677335</xdr:colOff>
      <xdr:row>0</xdr:row>
      <xdr:rowOff>1825098</xdr:rowOff>
    </xdr:to>
    <mc:AlternateContent xmlns:mc="http://schemas.openxmlformats.org/markup-compatibility/2006">
      <mc:Choice xmlns:tsle="http://schemas.microsoft.com/office/drawing/2012/timeslicer" Requires="tsle">
        <xdr:graphicFrame macro="">
          <xdr:nvGraphicFramePr>
            <xdr:cNvPr id="14" name="Order Date 2">
              <a:extLst>
                <a:ext uri="{FF2B5EF4-FFF2-40B4-BE49-F238E27FC236}">
                  <a16:creationId xmlns:a16="http://schemas.microsoft.com/office/drawing/2014/main" id="{7BE64CB3-7F7A-4B6C-BD61-683D91498E12}"/>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9682429" y="453498"/>
              <a:ext cx="3448844"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16</xdr:col>
      <xdr:colOff>360890</xdr:colOff>
      <xdr:row>0</xdr:row>
      <xdr:rowOff>200024</xdr:rowOff>
    </xdr:from>
    <xdr:to>
      <xdr:col>22</xdr:col>
      <xdr:colOff>313268</xdr:colOff>
      <xdr:row>28</xdr:row>
      <xdr:rowOff>179917</xdr:rowOff>
    </xdr:to>
    <xdr:grpSp>
      <xdr:nvGrpSpPr>
        <xdr:cNvPr id="16" name="Group 15">
          <a:extLst>
            <a:ext uri="{FF2B5EF4-FFF2-40B4-BE49-F238E27FC236}">
              <a16:creationId xmlns:a16="http://schemas.microsoft.com/office/drawing/2014/main" id="{8C1DD7B5-0DCD-4228-A367-D0B295E8AEF8}"/>
            </a:ext>
          </a:extLst>
        </xdr:cNvPr>
        <xdr:cNvGrpSpPr/>
      </xdr:nvGrpSpPr>
      <xdr:grpSpPr>
        <a:xfrm>
          <a:off x="13505390" y="200024"/>
          <a:ext cx="4095753" cy="7730862"/>
          <a:chOff x="13441890" y="200024"/>
          <a:chExt cx="4079878" cy="7695143"/>
        </a:xfrm>
      </xdr:grpSpPr>
      <xdr:grpSp>
        <xdr:nvGrpSpPr>
          <xdr:cNvPr id="2" name="Group 1">
            <a:extLst>
              <a:ext uri="{FF2B5EF4-FFF2-40B4-BE49-F238E27FC236}">
                <a16:creationId xmlns:a16="http://schemas.microsoft.com/office/drawing/2014/main" id="{21D9D606-C8B3-4A5E-8455-69281DCA86E8}"/>
              </a:ext>
            </a:extLst>
          </xdr:cNvPr>
          <xdr:cNvGrpSpPr/>
        </xdr:nvGrpSpPr>
        <xdr:grpSpPr>
          <a:xfrm>
            <a:off x="13441890" y="200024"/>
            <a:ext cx="4079878" cy="7695143"/>
            <a:chOff x="985929" y="865656"/>
            <a:chExt cx="3114675" cy="1905000"/>
          </a:xfrm>
        </xdr:grpSpPr>
        <xdr:sp macro="" textlink="">
          <xdr:nvSpPr>
            <xdr:cNvPr id="3" name="Speech Bubble: Rectangle 2">
              <a:extLst>
                <a:ext uri="{FF2B5EF4-FFF2-40B4-BE49-F238E27FC236}">
                  <a16:creationId xmlns:a16="http://schemas.microsoft.com/office/drawing/2014/main" id="{C91FAE54-67A9-4CF1-96AF-6CCE7A808EE4}"/>
                </a:ext>
              </a:extLst>
            </xdr:cNvPr>
            <xdr:cNvSpPr/>
          </xdr:nvSpPr>
          <xdr:spPr>
            <a:xfrm>
              <a:off x="98592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Add Slicers</a:t>
              </a:r>
              <a:r>
                <a:rPr lang="en-US" sz="1800" b="1" i="0" baseline="0">
                  <a:solidFill>
                    <a:srgbClr val="227447"/>
                  </a:solidFill>
                  <a:latin typeface="Segoe UI" panose="020B0502040204020203" pitchFamily="34" charset="0"/>
                  <a:cs typeface="Segoe UI" panose="020B0502040204020203" pitchFamily="34" charset="0"/>
                </a:rPr>
                <a:t> &amp; Timeline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Temporarily increase row 1's height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 PivotTable and go to PivotTable Tools &gt; Analyze &gt; Filter &gt; Insert Slicer, then check Category, Product, Company and Employee.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4 Slicers will be placed on the worksheet, so you'll need to arrange them as you see fit. If you click on each Slicer you can go to Slicer Tools &gt; Options and change the Style, how many columns are displayed, etc. You can also align the Slicers to each other.</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Slicer Connections - The Slicers will only be connected to the PivotTable you used to create them, so you need to select each Slicer then go to Slicer Tools &gt; Options &gt; Report Connections and check which PivotTables you want connected to each. Slicers and Timelines can control PivotTables on any worksheet.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 PivotTable and go to PivotTable Tools &gt; Analyze &gt; Filter &gt; Insert Timeline &gt; select Order Date. </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Timeline and place it wherever you want it, then go to Timeline Tools &gt; Options &gt; Report Connections and check each PivotTable you want to connect.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Final adjustments - Now you can make any final adjustments, like turning off Gridlines and Headings (see the View tab), adding a report title and moving things around so they fit your needs.</a:t>
              </a:r>
            </a:p>
          </xdr:txBody>
        </xdr:sp>
        <xdr:sp macro="" textlink="">
          <xdr:nvSpPr>
            <xdr:cNvPr id="4" name="TextBox 3">
              <a:extLst>
                <a:ext uri="{FF2B5EF4-FFF2-40B4-BE49-F238E27FC236}">
                  <a16:creationId xmlns:a16="http://schemas.microsoft.com/office/drawing/2014/main" id="{26DF3116-A980-4E67-9FEA-3D106C092133}"/>
                </a:ext>
              </a:extLst>
            </xdr:cNvPr>
            <xdr:cNvSpPr txBox="1"/>
          </xdr:nvSpPr>
          <xdr:spPr>
            <a:xfrm>
              <a:off x="993156" y="869605"/>
              <a:ext cx="333375" cy="749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6</a:t>
              </a:r>
            </a:p>
          </xdr:txBody>
        </xdr:sp>
      </xdr:grpSp>
      <xdr:sp macro="" textlink="">
        <xdr:nvSpPr>
          <xdr:cNvPr id="15" name="TextBox 14">
            <a:hlinkClick xmlns:r="http://schemas.openxmlformats.org/officeDocument/2006/relationships" r:id="rId5"/>
            <a:extLst>
              <a:ext uri="{FF2B5EF4-FFF2-40B4-BE49-F238E27FC236}">
                <a16:creationId xmlns:a16="http://schemas.microsoft.com/office/drawing/2014/main" id="{8A731059-AC00-41E4-9C76-6C40DF8500C8}"/>
              </a:ext>
            </a:extLst>
          </xdr:cNvPr>
          <xdr:cNvSpPr txBox="1"/>
        </xdr:nvSpPr>
        <xdr:spPr>
          <a:xfrm>
            <a:off x="14977565" y="7228416"/>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514350</xdr:colOff>
      <xdr:row>1</xdr:row>
      <xdr:rowOff>19046</xdr:rowOff>
    </xdr:from>
    <xdr:to>
      <xdr:col>5</xdr:col>
      <xdr:colOff>0</xdr:colOff>
      <xdr:row>15</xdr:row>
      <xdr:rowOff>47624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5DFD811-CBC4-4EBD-A2F3-C4860EF8E6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4350" y="438146"/>
              <a:ext cx="4114800" cy="27717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50008</xdr:colOff>
      <xdr:row>1</xdr:row>
      <xdr:rowOff>19046</xdr:rowOff>
    </xdr:from>
    <xdr:to>
      <xdr:col>6</xdr:col>
      <xdr:colOff>35719</xdr:colOff>
      <xdr:row>5</xdr:row>
      <xdr:rowOff>52384</xdr:rowOff>
    </xdr:to>
    <xdr:grpSp>
      <xdr:nvGrpSpPr>
        <xdr:cNvPr id="4" name="Group 3">
          <a:extLst>
            <a:ext uri="{FF2B5EF4-FFF2-40B4-BE49-F238E27FC236}">
              <a16:creationId xmlns:a16="http://schemas.microsoft.com/office/drawing/2014/main" id="{61B29FC1-62EF-4C5E-9659-D3825797A40C}"/>
            </a:ext>
          </a:extLst>
        </xdr:cNvPr>
        <xdr:cNvGrpSpPr/>
      </xdr:nvGrpSpPr>
      <xdr:grpSpPr>
        <a:xfrm>
          <a:off x="4693446" y="435765"/>
          <a:ext cx="1652586" cy="866775"/>
          <a:chOff x="8591550" y="371475"/>
          <a:chExt cx="1619250" cy="847725"/>
        </a:xfrm>
      </xdr:grpSpPr>
      <xdr:sp macro="" textlink="">
        <xdr:nvSpPr>
          <xdr:cNvPr id="5" name="Rectangle: Rounded Corners 4">
            <a:extLst>
              <a:ext uri="{FF2B5EF4-FFF2-40B4-BE49-F238E27FC236}">
                <a16:creationId xmlns:a16="http://schemas.microsoft.com/office/drawing/2014/main" id="{76BEF209-AC9D-4B3A-80C4-9701A4664770}"/>
              </a:ext>
            </a:extLst>
          </xdr:cNvPr>
          <xdr:cNvSpPr/>
        </xdr:nvSpPr>
        <xdr:spPr>
          <a:xfrm>
            <a:off x="8591550" y="381000"/>
            <a:ext cx="1619250" cy="83820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Top Corners Rounded 5">
            <a:extLst>
              <a:ext uri="{FF2B5EF4-FFF2-40B4-BE49-F238E27FC236}">
                <a16:creationId xmlns:a16="http://schemas.microsoft.com/office/drawing/2014/main" id="{0BAF2F6E-FFE9-4BB7-AE40-BB8BB97788FF}"/>
              </a:ext>
            </a:extLst>
          </xdr:cNvPr>
          <xdr:cNvSpPr/>
        </xdr:nvSpPr>
        <xdr:spPr>
          <a:xfrm>
            <a:off x="8591550" y="37147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Top Sales Rep</a:t>
            </a:r>
          </a:p>
        </xdr:txBody>
      </xdr:sp>
    </xdr:grpSp>
    <xdr:clientData/>
  </xdr:twoCellAnchor>
  <xdr:twoCellAnchor editAs="oneCell">
    <xdr:from>
      <xdr:col>6</xdr:col>
      <xdr:colOff>83343</xdr:colOff>
      <xdr:row>1</xdr:row>
      <xdr:rowOff>19046</xdr:rowOff>
    </xdr:from>
    <xdr:to>
      <xdr:col>8</xdr:col>
      <xdr:colOff>261937</xdr:colOff>
      <xdr:row>6</xdr:row>
      <xdr:rowOff>178589</xdr:rowOff>
    </xdr:to>
    <xdr:grpSp>
      <xdr:nvGrpSpPr>
        <xdr:cNvPr id="8" name="Group 7">
          <a:extLst>
            <a:ext uri="{FF2B5EF4-FFF2-40B4-BE49-F238E27FC236}">
              <a16:creationId xmlns:a16="http://schemas.microsoft.com/office/drawing/2014/main" id="{D9F609E5-8285-485C-A3EB-3D76A632FE84}"/>
            </a:ext>
          </a:extLst>
        </xdr:cNvPr>
        <xdr:cNvGrpSpPr/>
      </xdr:nvGrpSpPr>
      <xdr:grpSpPr>
        <a:xfrm>
          <a:off x="6393656" y="435765"/>
          <a:ext cx="1762125" cy="1195387"/>
          <a:chOff x="13239750" y="504825"/>
          <a:chExt cx="1619250" cy="1171575"/>
        </a:xfrm>
      </xdr:grpSpPr>
      <xdr:sp macro="" textlink="">
        <xdr:nvSpPr>
          <xdr:cNvPr id="9" name="Rectangle: Rounded Corners 8">
            <a:extLst>
              <a:ext uri="{FF2B5EF4-FFF2-40B4-BE49-F238E27FC236}">
                <a16:creationId xmlns:a16="http://schemas.microsoft.com/office/drawing/2014/main" id="{7D64C3B4-0B88-49F0-9121-D01E91C5DF8D}"/>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24C149DE-F1EC-4E5D-B180-FEF8D2BA90B8}"/>
              </a:ext>
            </a:extLst>
          </xdr:cNvPr>
          <xdr:cNvSpPr/>
        </xdr:nvSpPr>
        <xdr:spPr>
          <a:xfrm>
            <a:off x="13239750" y="50482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YTD Sales</a:t>
            </a:r>
          </a:p>
        </xdr:txBody>
      </xdr:sp>
    </xdr:grpSp>
    <xdr:clientData/>
  </xdr:twoCellAnchor>
  <xdr:twoCellAnchor editAs="oneCell">
    <xdr:from>
      <xdr:col>5</xdr:col>
      <xdr:colOff>85725</xdr:colOff>
      <xdr:row>8</xdr:row>
      <xdr:rowOff>16667</xdr:rowOff>
    </xdr:from>
    <xdr:to>
      <xdr:col>8</xdr:col>
      <xdr:colOff>261937</xdr:colOff>
      <xdr:row>15</xdr:row>
      <xdr:rowOff>37622</xdr:rowOff>
    </xdr:to>
    <mc:AlternateContent xmlns:mc="http://schemas.openxmlformats.org/markup-compatibility/2006" xmlns:a14="http://schemas.microsoft.com/office/drawing/2010/main">
      <mc:Choice Requires="a14">
        <xdr:graphicFrame macro="">
          <xdr:nvGraphicFramePr>
            <xdr:cNvPr id="14" name="Order Date 1">
              <a:extLst>
                <a:ext uri="{FF2B5EF4-FFF2-40B4-BE49-F238E27FC236}">
                  <a16:creationId xmlns:a16="http://schemas.microsoft.com/office/drawing/2014/main" id="{C9CD7F66-D2AA-48C7-A95B-DE1A27ADC68E}"/>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4729163" y="1850230"/>
              <a:ext cx="3426618"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517399</xdr:colOff>
      <xdr:row>16</xdr:row>
      <xdr:rowOff>46704</xdr:rowOff>
    </xdr:from>
    <xdr:to>
      <xdr:col>4</xdr:col>
      <xdr:colOff>317981</xdr:colOff>
      <xdr:row>34</xdr:row>
      <xdr:rowOff>202408</xdr:rowOff>
    </xdr:to>
    <xdr:grpSp>
      <xdr:nvGrpSpPr>
        <xdr:cNvPr id="11" name="Group 10">
          <a:extLst>
            <a:ext uri="{FF2B5EF4-FFF2-40B4-BE49-F238E27FC236}">
              <a16:creationId xmlns:a16="http://schemas.microsoft.com/office/drawing/2014/main" id="{F9B1FA1E-F8A5-4F54-8E51-46B2F42DF227}"/>
            </a:ext>
          </a:extLst>
        </xdr:cNvPr>
        <xdr:cNvGrpSpPr/>
      </xdr:nvGrpSpPr>
      <xdr:grpSpPr>
        <a:xfrm>
          <a:off x="517399" y="3320923"/>
          <a:ext cx="3753457" cy="3751391"/>
          <a:chOff x="13239750" y="509076"/>
          <a:chExt cx="1619250" cy="1167324"/>
        </a:xfrm>
      </xdr:grpSpPr>
      <xdr:sp macro="" textlink="">
        <xdr:nvSpPr>
          <xdr:cNvPr id="12" name="Rectangle: Rounded Corners 11">
            <a:extLst>
              <a:ext uri="{FF2B5EF4-FFF2-40B4-BE49-F238E27FC236}">
                <a16:creationId xmlns:a16="http://schemas.microsoft.com/office/drawing/2014/main" id="{1092D637-2FAB-4E27-A1F6-C936F837C583}"/>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Top Corners Rounded 12">
            <a:extLst>
              <a:ext uri="{FF2B5EF4-FFF2-40B4-BE49-F238E27FC236}">
                <a16:creationId xmlns:a16="http://schemas.microsoft.com/office/drawing/2014/main" id="{0D74D7AB-6FAA-4695-9B84-79D747211472}"/>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Category</a:t>
            </a:r>
            <a:r>
              <a:rPr lang="en-US" sz="1100" b="0" i="0" baseline="0">
                <a:latin typeface="Segoe UI Light" panose="020B0502040204020203" pitchFamily="34" charset="0"/>
                <a:cs typeface="Segoe UI Light" panose="020B0502040204020203" pitchFamily="34" charset="0"/>
              </a:rPr>
              <a:t> Activity </a:t>
            </a:r>
            <a:r>
              <a:rPr lang="en-US" sz="1100" b="0" i="0">
                <a:latin typeface="Segoe UI Light" panose="020B0502040204020203" pitchFamily="34" charset="0"/>
                <a:cs typeface="Segoe UI Light" panose="020B0502040204020203" pitchFamily="34" charset="0"/>
              </a:rPr>
              <a:t>by Month</a:t>
            </a:r>
          </a:p>
          <a:p>
            <a:pPr algn="ctr"/>
            <a:r>
              <a:rPr lang="en-US" sz="1100" b="0" i="0">
                <a:latin typeface="Segoe UI Light" panose="020B0502040204020203" pitchFamily="34" charset="0"/>
                <a:cs typeface="Segoe UI Light" panose="020B0502040204020203" pitchFamily="34" charset="0"/>
              </a:rPr>
              <a:t>Category | Total Sales | % of Total</a:t>
            </a:r>
          </a:p>
        </xdr:txBody>
      </xdr:sp>
    </xdr:grpSp>
    <xdr:clientData/>
  </xdr:twoCellAnchor>
  <xdr:twoCellAnchor editAs="oneCell">
    <xdr:from>
      <xdr:col>4</xdr:col>
      <xdr:colOff>315720</xdr:colOff>
      <xdr:row>16</xdr:row>
      <xdr:rowOff>46704</xdr:rowOff>
    </xdr:from>
    <xdr:to>
      <xdr:col>8</xdr:col>
      <xdr:colOff>124770</xdr:colOff>
      <xdr:row>34</xdr:row>
      <xdr:rowOff>202408</xdr:rowOff>
    </xdr:to>
    <xdr:grpSp>
      <xdr:nvGrpSpPr>
        <xdr:cNvPr id="15" name="Group 14">
          <a:extLst>
            <a:ext uri="{FF2B5EF4-FFF2-40B4-BE49-F238E27FC236}">
              <a16:creationId xmlns:a16="http://schemas.microsoft.com/office/drawing/2014/main" id="{9B948E86-8EDF-4FDD-8F50-433BCD0FE52F}"/>
            </a:ext>
          </a:extLst>
        </xdr:cNvPr>
        <xdr:cNvGrpSpPr/>
      </xdr:nvGrpSpPr>
      <xdr:grpSpPr>
        <a:xfrm>
          <a:off x="4268595" y="3320923"/>
          <a:ext cx="3750019" cy="3751391"/>
          <a:chOff x="13239750" y="509076"/>
          <a:chExt cx="1619250" cy="1167324"/>
        </a:xfrm>
      </xdr:grpSpPr>
      <xdr:sp macro="" textlink="">
        <xdr:nvSpPr>
          <xdr:cNvPr id="16" name="Rectangle: Rounded Corners 15">
            <a:extLst>
              <a:ext uri="{FF2B5EF4-FFF2-40B4-BE49-F238E27FC236}">
                <a16:creationId xmlns:a16="http://schemas.microsoft.com/office/drawing/2014/main" id="{01602640-D9BF-4E0B-B0E8-A8EBEC87CCAE}"/>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Top Corners Rounded 16">
            <a:extLst>
              <a:ext uri="{FF2B5EF4-FFF2-40B4-BE49-F238E27FC236}">
                <a16:creationId xmlns:a16="http://schemas.microsoft.com/office/drawing/2014/main" id="{E13FF97D-83D0-4056-8874-38E6FE8C0AB9}"/>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Top 10 Product</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Product | Total Sales | % of Total</a:t>
            </a:r>
          </a:p>
        </xdr:txBody>
      </xdr:sp>
    </xdr:grpSp>
    <xdr:clientData/>
  </xdr:twoCellAnchor>
  <xdr:twoCellAnchor editAs="oneCell">
    <xdr:from>
      <xdr:col>8</xdr:col>
      <xdr:colOff>124228</xdr:colOff>
      <xdr:row>16</xdr:row>
      <xdr:rowOff>46704</xdr:rowOff>
    </xdr:from>
    <xdr:to>
      <xdr:col>12</xdr:col>
      <xdr:colOff>385716</xdr:colOff>
      <xdr:row>34</xdr:row>
      <xdr:rowOff>202408</xdr:rowOff>
    </xdr:to>
    <xdr:grpSp>
      <xdr:nvGrpSpPr>
        <xdr:cNvPr id="18" name="Group 17">
          <a:extLst>
            <a:ext uri="{FF2B5EF4-FFF2-40B4-BE49-F238E27FC236}">
              <a16:creationId xmlns:a16="http://schemas.microsoft.com/office/drawing/2014/main" id="{00E3E764-CA8F-4733-8818-26414FE02F19}"/>
            </a:ext>
          </a:extLst>
        </xdr:cNvPr>
        <xdr:cNvGrpSpPr/>
      </xdr:nvGrpSpPr>
      <xdr:grpSpPr>
        <a:xfrm>
          <a:off x="8018072" y="3320923"/>
          <a:ext cx="3750019" cy="3751391"/>
          <a:chOff x="13239750" y="509076"/>
          <a:chExt cx="1619250" cy="1167324"/>
        </a:xfrm>
      </xdr:grpSpPr>
      <xdr:sp macro="" textlink="">
        <xdr:nvSpPr>
          <xdr:cNvPr id="19" name="Rectangle: Rounded Corners 18">
            <a:extLst>
              <a:ext uri="{FF2B5EF4-FFF2-40B4-BE49-F238E27FC236}">
                <a16:creationId xmlns:a16="http://schemas.microsoft.com/office/drawing/2014/main" id="{09FE2AFC-8522-41EE-8A53-F1436E7653CD}"/>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Top Corners Rounded 19">
            <a:extLst>
              <a:ext uri="{FF2B5EF4-FFF2-40B4-BE49-F238E27FC236}">
                <a16:creationId xmlns:a16="http://schemas.microsoft.com/office/drawing/2014/main" id="{253CA6B9-2207-40FD-86E8-2439B55E1334}"/>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Customer</a:t>
            </a:r>
            <a:r>
              <a:rPr lang="en-US" sz="1100" b="0" i="0" baseline="0">
                <a:latin typeface="Segoe UI Light" panose="020B0502040204020203" pitchFamily="34" charset="0"/>
                <a:cs typeface="Segoe UI Light" panose="020B0502040204020203" pitchFamily="34" charset="0"/>
              </a:rPr>
              <a:t> Activity </a:t>
            </a:r>
            <a:r>
              <a:rPr lang="en-US" sz="1100" b="0" i="0">
                <a:latin typeface="Segoe UI Light" panose="020B0502040204020203" pitchFamily="34" charset="0"/>
                <a:cs typeface="Segoe UI Light" panose="020B0502040204020203" pitchFamily="34" charset="0"/>
              </a:rPr>
              <a:t>by Month</a:t>
            </a:r>
          </a:p>
          <a:p>
            <a:pPr algn="ctr"/>
            <a:r>
              <a:rPr lang="en-US" sz="1100" b="0" i="0">
                <a:latin typeface="Segoe UI Light" panose="020B0502040204020203" pitchFamily="34" charset="0"/>
                <a:cs typeface="Segoe UI Light" panose="020B0502040204020203" pitchFamily="34" charset="0"/>
              </a:rPr>
              <a:t>Customer | Total Sales | % of Total</a:t>
            </a:r>
          </a:p>
        </xdr:txBody>
      </xdr:sp>
    </xdr:grpSp>
    <xdr:clientData/>
  </xdr:twoCellAnchor>
  <xdr:twoCellAnchor editAs="oneCell">
    <xdr:from>
      <xdr:col>12</xdr:col>
      <xdr:colOff>380405</xdr:colOff>
      <xdr:row>16</xdr:row>
      <xdr:rowOff>46704</xdr:rowOff>
    </xdr:from>
    <xdr:to>
      <xdr:col>16</xdr:col>
      <xdr:colOff>463299</xdr:colOff>
      <xdr:row>34</xdr:row>
      <xdr:rowOff>202408</xdr:rowOff>
    </xdr:to>
    <xdr:grpSp>
      <xdr:nvGrpSpPr>
        <xdr:cNvPr id="21" name="Group 20">
          <a:extLst>
            <a:ext uri="{FF2B5EF4-FFF2-40B4-BE49-F238E27FC236}">
              <a16:creationId xmlns:a16="http://schemas.microsoft.com/office/drawing/2014/main" id="{5BE09FED-0EAE-482B-81B5-1FB40446A0DD}"/>
            </a:ext>
          </a:extLst>
        </xdr:cNvPr>
        <xdr:cNvGrpSpPr/>
      </xdr:nvGrpSpPr>
      <xdr:grpSpPr>
        <a:xfrm>
          <a:off x="11762780" y="3320923"/>
          <a:ext cx="3750019" cy="3751391"/>
          <a:chOff x="13239750" y="509076"/>
          <a:chExt cx="1619250" cy="1167324"/>
        </a:xfrm>
      </xdr:grpSpPr>
      <xdr:sp macro="" textlink="">
        <xdr:nvSpPr>
          <xdr:cNvPr id="22" name="Rectangle: Rounded Corners 21">
            <a:extLst>
              <a:ext uri="{FF2B5EF4-FFF2-40B4-BE49-F238E27FC236}">
                <a16:creationId xmlns:a16="http://schemas.microsoft.com/office/drawing/2014/main" id="{22FABF84-514E-4709-A044-E5FA2822B1C9}"/>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Top Corners Rounded 22">
            <a:extLst>
              <a:ext uri="{FF2B5EF4-FFF2-40B4-BE49-F238E27FC236}">
                <a16:creationId xmlns:a16="http://schemas.microsoft.com/office/drawing/2014/main" id="{29311988-CAD0-48F8-8EE8-8CC0350E3DAA}"/>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Sales Rep</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Sales Rep| Total Sales | % of Total</a:t>
            </a:r>
          </a:p>
        </xdr:txBody>
      </xdr:sp>
    </xdr:grpSp>
    <xdr:clientData/>
  </xdr:twoCellAnchor>
  <xdr:twoCellAnchor>
    <xdr:from>
      <xdr:col>0</xdr:col>
      <xdr:colOff>471488</xdr:colOff>
      <xdr:row>35</xdr:row>
      <xdr:rowOff>57150</xdr:rowOff>
    </xdr:from>
    <xdr:to>
      <xdr:col>16</xdr:col>
      <xdr:colOff>546639</xdr:colOff>
      <xdr:row>48</xdr:row>
      <xdr:rowOff>76200</xdr:rowOff>
    </xdr:to>
    <xdr:grpSp>
      <xdr:nvGrpSpPr>
        <xdr:cNvPr id="30" name="Group 29">
          <a:extLst>
            <a:ext uri="{FF2B5EF4-FFF2-40B4-BE49-F238E27FC236}">
              <a16:creationId xmlns:a16="http://schemas.microsoft.com/office/drawing/2014/main" id="{6E32826E-CCFD-4FD3-BDC5-4D0EADCA00CE}"/>
            </a:ext>
          </a:extLst>
        </xdr:cNvPr>
        <xdr:cNvGrpSpPr/>
      </xdr:nvGrpSpPr>
      <xdr:grpSpPr>
        <a:xfrm>
          <a:off x="471488" y="7260431"/>
          <a:ext cx="15124651" cy="3043238"/>
          <a:chOff x="471488" y="7010400"/>
          <a:chExt cx="14953201" cy="2743200"/>
        </a:xfrm>
      </xdr:grpSpPr>
      <xdr:graphicFrame macro="">
        <xdr:nvGraphicFramePr>
          <xdr:cNvPr id="24" name="Chart 23">
            <a:extLst>
              <a:ext uri="{FF2B5EF4-FFF2-40B4-BE49-F238E27FC236}">
                <a16:creationId xmlns:a16="http://schemas.microsoft.com/office/drawing/2014/main" id="{E4A658AB-C6CE-4EF6-BE1C-F4EE3E98CC88}"/>
              </a:ext>
            </a:extLst>
          </xdr:cNvPr>
          <xdr:cNvGraphicFramePr>
            <a:graphicFrameLocks/>
          </xdr:cNvGraphicFramePr>
        </xdr:nvGraphicFramePr>
        <xdr:xfrm>
          <a:off x="4210844" y="7010400"/>
          <a:ext cx="3739896"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5" name="Chart 24">
            <a:extLst>
              <a:ext uri="{FF2B5EF4-FFF2-40B4-BE49-F238E27FC236}">
                <a16:creationId xmlns:a16="http://schemas.microsoft.com/office/drawing/2014/main" id="{77DC0E95-DFD7-4F33-B1E6-53E7B6E87001}"/>
              </a:ext>
            </a:extLst>
          </xdr:cNvPr>
          <xdr:cNvGraphicFramePr>
            <a:graphicFrameLocks/>
          </xdr:cNvGraphicFramePr>
        </xdr:nvGraphicFramePr>
        <xdr:xfrm>
          <a:off x="7950199" y="7010400"/>
          <a:ext cx="3739896"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a:extLst>
              <a:ext uri="{FF2B5EF4-FFF2-40B4-BE49-F238E27FC236}">
                <a16:creationId xmlns:a16="http://schemas.microsoft.com/office/drawing/2014/main" id="{3AB9D31E-584A-4F3E-B914-01A3A9CA8A40}"/>
              </a:ext>
            </a:extLst>
          </xdr:cNvPr>
          <xdr:cNvGraphicFramePr>
            <a:graphicFrameLocks/>
          </xdr:cNvGraphicFramePr>
        </xdr:nvGraphicFramePr>
        <xdr:xfrm>
          <a:off x="11684793" y="7010400"/>
          <a:ext cx="3739896"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a:extLst>
              <a:ext uri="{FF2B5EF4-FFF2-40B4-BE49-F238E27FC236}">
                <a16:creationId xmlns:a16="http://schemas.microsoft.com/office/drawing/2014/main" id="{44571976-1BD8-4F14-8383-B6869EF90E32}"/>
              </a:ext>
            </a:extLst>
          </xdr:cNvPr>
          <xdr:cNvGraphicFramePr>
            <a:graphicFrameLocks/>
          </xdr:cNvGraphicFramePr>
        </xdr:nvGraphicFramePr>
        <xdr:xfrm>
          <a:off x="471488" y="7010400"/>
          <a:ext cx="3739896"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8</xdr:col>
      <xdr:colOff>359959</xdr:colOff>
      <xdr:row>1</xdr:row>
      <xdr:rowOff>19046</xdr:rowOff>
    </xdr:from>
    <xdr:to>
      <xdr:col>12</xdr:col>
      <xdr:colOff>464447</xdr:colOff>
      <xdr:row>7</xdr:row>
      <xdr:rowOff>128107</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88EBB0D-8F75-4E00-974E-AA6893638AD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253803" y="435765"/>
              <a:ext cx="3593019" cy="1335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535780</xdr:colOff>
      <xdr:row>1</xdr:row>
      <xdr:rowOff>19046</xdr:rowOff>
    </xdr:from>
    <xdr:to>
      <xdr:col>16</xdr:col>
      <xdr:colOff>464336</xdr:colOff>
      <xdr:row>7</xdr:row>
      <xdr:rowOff>128107</xdr:rowOff>
    </xdr:to>
    <mc:AlternateContent xmlns:mc="http://schemas.openxmlformats.org/markup-compatibility/2006" xmlns:a14="http://schemas.microsoft.com/office/drawing/2010/main">
      <mc:Choice Requires="a14">
        <xdr:graphicFrame macro="">
          <xdr:nvGraphicFramePr>
            <xdr:cNvPr id="7" name="Customer Name">
              <a:extLst>
                <a:ext uri="{FF2B5EF4-FFF2-40B4-BE49-F238E27FC236}">
                  <a16:creationId xmlns:a16="http://schemas.microsoft.com/office/drawing/2014/main" id="{8F689C86-2AC9-4E08-81DB-D0E62E54D236}"/>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918155" y="435765"/>
              <a:ext cx="3595681" cy="1335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535780</xdr:colOff>
      <xdr:row>8</xdr:row>
      <xdr:rowOff>16667</xdr:rowOff>
    </xdr:from>
    <xdr:to>
      <xdr:col>16</xdr:col>
      <xdr:colOff>464336</xdr:colOff>
      <xdr:row>15</xdr:row>
      <xdr:rowOff>37622</xdr:rowOff>
    </xdr:to>
    <mc:AlternateContent xmlns:mc="http://schemas.openxmlformats.org/markup-compatibility/2006" xmlns:a14="http://schemas.microsoft.com/office/drawing/2010/main">
      <mc:Choice Requires="a14">
        <xdr:graphicFrame macro="">
          <xdr:nvGraphicFramePr>
            <xdr:cNvPr id="28" name="Employee">
              <a:extLst>
                <a:ext uri="{FF2B5EF4-FFF2-40B4-BE49-F238E27FC236}">
                  <a16:creationId xmlns:a16="http://schemas.microsoft.com/office/drawing/2014/main" id="{9C13CEAC-2E36-42A7-BB86-8BC462A43CDA}"/>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1918155" y="1850230"/>
              <a:ext cx="3595681"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359899</xdr:colOff>
      <xdr:row>8</xdr:row>
      <xdr:rowOff>16667</xdr:rowOff>
    </xdr:from>
    <xdr:to>
      <xdr:col>12</xdr:col>
      <xdr:colOff>464814</xdr:colOff>
      <xdr:row>15</xdr:row>
      <xdr:rowOff>37622</xdr:rowOff>
    </xdr:to>
    <mc:AlternateContent xmlns:mc="http://schemas.openxmlformats.org/markup-compatibility/2006" xmlns:a14="http://schemas.microsoft.com/office/drawing/2010/main">
      <mc:Choice Requires="a14">
        <xdr:graphicFrame macro="">
          <xdr:nvGraphicFramePr>
            <xdr:cNvPr id="29" name="Product Name">
              <a:extLst>
                <a:ext uri="{FF2B5EF4-FFF2-40B4-BE49-F238E27FC236}">
                  <a16:creationId xmlns:a16="http://schemas.microsoft.com/office/drawing/2014/main" id="{E0A2DB6B-72C5-458F-8522-A25F1B0D91FB}"/>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253743" y="1850230"/>
              <a:ext cx="3593446"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690561</xdr:colOff>
      <xdr:row>1</xdr:row>
      <xdr:rowOff>1</xdr:rowOff>
    </xdr:from>
    <xdr:to>
      <xdr:col>24</xdr:col>
      <xdr:colOff>202405</xdr:colOff>
      <xdr:row>31</xdr:row>
      <xdr:rowOff>166688</xdr:rowOff>
    </xdr:to>
    <xdr:grpSp>
      <xdr:nvGrpSpPr>
        <xdr:cNvPr id="32" name="Group 31">
          <a:extLst>
            <a:ext uri="{FF2B5EF4-FFF2-40B4-BE49-F238E27FC236}">
              <a16:creationId xmlns:a16="http://schemas.microsoft.com/office/drawing/2014/main" id="{F4ECFDD6-CAD1-47C3-9135-56CBDF03C9D3}"/>
            </a:ext>
          </a:extLst>
        </xdr:cNvPr>
        <xdr:cNvGrpSpPr/>
      </xdr:nvGrpSpPr>
      <xdr:grpSpPr>
        <a:xfrm>
          <a:off x="16430624" y="416720"/>
          <a:ext cx="4345781" cy="6048374"/>
          <a:chOff x="985929" y="865656"/>
          <a:chExt cx="3114675" cy="1905000"/>
        </a:xfrm>
      </xdr:grpSpPr>
      <xdr:sp macro="" textlink="">
        <xdr:nvSpPr>
          <xdr:cNvPr id="34" name="Speech Bubble: Rectangle 33">
            <a:extLst>
              <a:ext uri="{FF2B5EF4-FFF2-40B4-BE49-F238E27FC236}">
                <a16:creationId xmlns:a16="http://schemas.microsoft.com/office/drawing/2014/main" id="{DFCB0CB0-7A29-4976-A429-00091973679B}"/>
              </a:ext>
            </a:extLst>
          </xdr:cNvPr>
          <xdr:cNvSpPr/>
        </xdr:nvSpPr>
        <xdr:spPr>
          <a:xfrm>
            <a:off x="98592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Tips &amp; Tricks</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use formulas in Dashboards as well as PivotTables, Charts, Sparklines, Conditional Formatting, etc. In fact, the Top Sales Rep section to the left has formulas linked to a PivotTable that's hidden behind the Category Slicer.</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use Shapes to highlight certain sections. The borders surrounding these PivotTables are actually rounded rectangle shapes. If you move them, you'll see the full PivotTables beneath.</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 took advantage of a Map Chart here to fill white space. Note that it won't update with the Slicers.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create PivotTables on separate worksheets and only display their related PivotCharts. When you use Slicers, they will update the PivotTables, which will in turn update the PivotCharts.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hide any worksheets that support your dashboard if you don't want users to see the underlying data and PivotTables. Right-click on a worksheet tab and select Hide. For instance, the Top 10, Monthly Sales and Sales Goals worksheets could be hidden.</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See the links below for additional tools you can use with your dashboard.</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xdr:txBody>
      </xdr:sp>
      <xdr:sp macro="" textlink="">
        <xdr:nvSpPr>
          <xdr:cNvPr id="35" name="TextBox 34">
            <a:extLst>
              <a:ext uri="{FF2B5EF4-FFF2-40B4-BE49-F238E27FC236}">
                <a16:creationId xmlns:a16="http://schemas.microsoft.com/office/drawing/2014/main" id="{9E04B6B2-0445-452E-8746-0A64F8EB5759}"/>
              </a:ext>
            </a:extLst>
          </xdr:cNvPr>
          <xdr:cNvSpPr txBox="1"/>
        </xdr:nvSpPr>
        <xdr:spPr>
          <a:xfrm>
            <a:off x="993156" y="869605"/>
            <a:ext cx="333375" cy="749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6</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200024</xdr:colOff>
      <xdr:row>2</xdr:row>
      <xdr:rowOff>38100</xdr:rowOff>
    </xdr:from>
    <xdr:to>
      <xdr:col>18</xdr:col>
      <xdr:colOff>400049</xdr:colOff>
      <xdr:row>13</xdr:row>
      <xdr:rowOff>171450</xdr:rowOff>
    </xdr:to>
    <mc:AlternateContent xmlns:mc="http://schemas.openxmlformats.org/markup-compatibility/2006" xmlns:a14="http://schemas.microsoft.com/office/drawing/2010/main">
      <mc:Choice Requires="a14">
        <xdr:graphicFrame macro="">
          <xdr:nvGraphicFramePr>
            <xdr:cNvPr id="6" name="Order Date">
              <a:extLst>
                <a:ext uri="{FF2B5EF4-FFF2-40B4-BE49-F238E27FC236}">
                  <a16:creationId xmlns:a16="http://schemas.microsoft.com/office/drawing/2014/main" id="{BFE70C37-59A7-43C6-B782-342D8C204949}"/>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4220824" y="581025"/>
              <a:ext cx="2562225"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15</xdr:row>
      <xdr:rowOff>9525</xdr:rowOff>
    </xdr:from>
    <xdr:to>
      <xdr:col>3</xdr:col>
      <xdr:colOff>790575</xdr:colOff>
      <xdr:row>28</xdr:row>
      <xdr:rowOff>29337</xdr:rowOff>
    </xdr:to>
    <xdr:graphicFrame macro="">
      <xdr:nvGraphicFramePr>
        <xdr:cNvPr id="7" name="Chart 6">
          <a:extLst>
            <a:ext uri="{FF2B5EF4-FFF2-40B4-BE49-F238E27FC236}">
              <a16:creationId xmlns:a16="http://schemas.microsoft.com/office/drawing/2014/main" id="{D336D382-55A1-42EB-BF7A-012F6538C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171450</xdr:rowOff>
    </xdr:from>
    <xdr:to>
      <xdr:col>8</xdr:col>
      <xdr:colOff>38100</xdr:colOff>
      <xdr:row>28</xdr:row>
      <xdr:rowOff>762</xdr:rowOff>
    </xdr:to>
    <xdr:graphicFrame macro="">
      <xdr:nvGraphicFramePr>
        <xdr:cNvPr id="8" name="Chart 7">
          <a:extLst>
            <a:ext uri="{FF2B5EF4-FFF2-40B4-BE49-F238E27FC236}">
              <a16:creationId xmlns:a16="http://schemas.microsoft.com/office/drawing/2014/main" id="{21640C1F-26E5-4E33-9622-CDA5185FE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14</xdr:row>
      <xdr:rowOff>161925</xdr:rowOff>
    </xdr:from>
    <xdr:to>
      <xdr:col>12</xdr:col>
      <xdr:colOff>28575</xdr:colOff>
      <xdr:row>27</xdr:row>
      <xdr:rowOff>181737</xdr:rowOff>
    </xdr:to>
    <xdr:graphicFrame macro="">
      <xdr:nvGraphicFramePr>
        <xdr:cNvPr id="9" name="Chart 8">
          <a:extLst>
            <a:ext uri="{FF2B5EF4-FFF2-40B4-BE49-F238E27FC236}">
              <a16:creationId xmlns:a16="http://schemas.microsoft.com/office/drawing/2014/main" id="{D0C1A35F-550A-4F74-98F3-129293515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95250</xdr:colOff>
      <xdr:row>14</xdr:row>
      <xdr:rowOff>161925</xdr:rowOff>
    </xdr:from>
    <xdr:to>
      <xdr:col>15</xdr:col>
      <xdr:colOff>781050</xdr:colOff>
      <xdr:row>27</xdr:row>
      <xdr:rowOff>181737</xdr:rowOff>
    </xdr:to>
    <xdr:graphicFrame macro="">
      <xdr:nvGraphicFramePr>
        <xdr:cNvPr id="10" name="Chart 9">
          <a:extLst>
            <a:ext uri="{FF2B5EF4-FFF2-40B4-BE49-F238E27FC236}">
              <a16:creationId xmlns:a16="http://schemas.microsoft.com/office/drawing/2014/main" id="{8B9722B8-B11A-4FF3-90DE-025F04BA0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18</xdr:col>
      <xdr:colOff>590550</xdr:colOff>
      <xdr:row>1</xdr:row>
      <xdr:rowOff>152400</xdr:rowOff>
    </xdr:from>
    <xdr:to>
      <xdr:col>21</xdr:col>
      <xdr:colOff>228600</xdr:colOff>
      <xdr:row>7</xdr:row>
      <xdr:rowOff>66675</xdr:rowOff>
    </xdr:to>
    <xdr:grpSp>
      <xdr:nvGrpSpPr>
        <xdr:cNvPr id="5" name="Group 4">
          <a:extLst>
            <a:ext uri="{FF2B5EF4-FFF2-40B4-BE49-F238E27FC236}">
              <a16:creationId xmlns:a16="http://schemas.microsoft.com/office/drawing/2014/main" id="{9B961976-C48E-4FDF-BB63-1CAFB4D0CB08}"/>
            </a:ext>
          </a:extLst>
        </xdr:cNvPr>
        <xdr:cNvGrpSpPr/>
      </xdr:nvGrpSpPr>
      <xdr:grpSpPr>
        <a:xfrm>
          <a:off x="17268825" y="447675"/>
          <a:ext cx="1695450" cy="866775"/>
          <a:chOff x="13239750" y="504825"/>
          <a:chExt cx="1619250" cy="1171575"/>
        </a:xfrm>
      </xdr:grpSpPr>
      <xdr:sp macro="" textlink="">
        <xdr:nvSpPr>
          <xdr:cNvPr id="3" name="Rectangle: Rounded Corners 2">
            <a:extLst>
              <a:ext uri="{FF2B5EF4-FFF2-40B4-BE49-F238E27FC236}">
                <a16:creationId xmlns:a16="http://schemas.microsoft.com/office/drawing/2014/main" id="{EC7EA371-26F8-490D-BA27-166CCA10C3B8}"/>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3">
            <a:extLst>
              <a:ext uri="{FF2B5EF4-FFF2-40B4-BE49-F238E27FC236}">
                <a16:creationId xmlns:a16="http://schemas.microsoft.com/office/drawing/2014/main" id="{EE5DEA9A-51CA-48F1-812A-BF02EE07A7CF}"/>
              </a:ext>
            </a:extLst>
          </xdr:cNvPr>
          <xdr:cNvSpPr/>
        </xdr:nvSpPr>
        <xdr:spPr>
          <a:xfrm>
            <a:off x="13239750" y="50482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Segoe UI Light" panose="020B0502040204020203" pitchFamily="34" charset="0"/>
                <a:cs typeface="Segoe UI Light" panose="020B0502040204020203" pitchFamily="34" charset="0"/>
              </a:rPr>
              <a:t>YTD Sales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Smith" refreshedDate="42754.502179050927" createdVersion="6" refreshedVersion="6" minRefreshableVersion="3" recordCount="49" xr:uid="{E1C68B2C-6524-4322-9F74-282CF33F3794}">
  <cacheSource type="worksheet">
    <worksheetSource name="tbl_Sales"/>
  </cacheSource>
  <cacheFields count="16">
    <cacheField name="Order ID" numFmtId="0">
      <sharedItems containsSemiMixedTypes="0" containsString="0" containsNumber="1" containsInteger="1" minValue="30" maxValue="79"/>
    </cacheField>
    <cacheField name="Order Date" numFmtId="165">
      <sharedItems containsSemiMixedTypes="0" containsNonDate="0" containsDate="1" containsString="0" minDate="2015-01-15T00:00:00" maxDate="2015-06-24T00:00:00" count="23">
        <d v="2015-01-15T00:00:00"/>
        <d v="2015-01-20T00:00:00"/>
        <d v="2015-01-22T00:00:00"/>
        <d v="2015-01-30T00:00:00"/>
        <d v="2015-02-06T00:00:00"/>
        <d v="2015-02-10T00:00:00"/>
        <d v="2015-02-23T00:00:00"/>
        <d v="2015-03-06T00:00:00"/>
        <d v="2015-03-10T00:00:00"/>
        <d v="2015-03-22T00:00:00"/>
        <d v="2015-03-24T00:00:00"/>
        <d v="2015-04-03T00:00:00"/>
        <d v="2015-04-05T00:00:00"/>
        <d v="2015-04-07T00:00:00"/>
        <d v="2015-04-08T00:00:00"/>
        <d v="2015-04-22T00:00:00"/>
        <d v="2015-04-25T00:00:00"/>
        <d v="2015-04-30T00:00:00"/>
        <d v="2015-05-24T00:00:00"/>
        <d v="2015-06-05T00:00:00"/>
        <d v="2015-06-07T00:00:00"/>
        <d v="2015-06-08T00:00:00"/>
        <d v="2015-06-23T00:00:00"/>
      </sharedItems>
      <fieldGroup base="1">
        <rangePr groupBy="months" startDate="2015-01-15T00:00:00" endDate="2015-06-24T00:00:00"/>
        <groupItems count="14">
          <s v="&lt;1/15/2015"/>
          <s v="Jan"/>
          <s v="Feb"/>
          <s v="Mar"/>
          <s v="Apr"/>
          <s v="May"/>
          <s v="Jun"/>
          <s v="Jul"/>
          <s v="Aug"/>
          <s v="Sep"/>
          <s v="Oct"/>
          <s v="Nov"/>
          <s v="Dec"/>
          <s v="&gt;6/24/2015"/>
        </groupItems>
      </fieldGroup>
    </cacheField>
    <cacheField name="Employee" numFmtId="0">
      <sharedItems count="8">
        <s v="Anne Hellung-Larsen"/>
        <s v="Jan Kotas"/>
        <s v="Mariya Sergienko"/>
        <s v="Michael Neipper"/>
        <s v="Laura Giussani"/>
        <s v="Nancy Freehafer"/>
        <s v="Andrew Cencini"/>
        <s v="Robert Zare"/>
      </sharedItems>
    </cacheField>
    <cacheField name="Customer Name" numFmtId="0">
      <sharedItems count="14">
        <s v="Company AA"/>
        <s v="Company D"/>
        <s v="Company L"/>
        <s v="Company H"/>
        <s v="Company CC"/>
        <s v="Company C"/>
        <s v="Company F"/>
        <s v="Company BB"/>
        <s v="Company J"/>
        <s v="Company I"/>
        <s v="Company Y"/>
        <s v="Company Z"/>
        <s v="Company A"/>
        <s v="Company K"/>
      </sharedItems>
    </cacheField>
    <cacheField name="Category" numFmtId="0">
      <sharedItems count="14">
        <s v="Beverages"/>
        <s v="Dried Fruit &amp; Nuts"/>
        <s v="Baked Goods &amp; Mixes"/>
        <s v="Candy"/>
        <s v="Soups"/>
        <s v="Sauces"/>
        <s v="Condiments"/>
        <s v="Jams, Preserves"/>
        <s v="Dairy Products"/>
        <s v="Pasta"/>
        <s v="Canned Meat"/>
        <s v="Oil"/>
        <s v="Grains"/>
        <s v="Canned Fruit &amp; Vegetables"/>
      </sharedItems>
    </cacheField>
    <cacheField name="Product Name" numFmtId="0">
      <sharedItems count="23">
        <s v="Beer"/>
        <s v="Dried Plums"/>
        <s v="Dried Apples"/>
        <s v="Dried Pears"/>
        <s v="Chai"/>
        <s v="Coffee"/>
        <s v="Chocolate Biscuits Mix"/>
        <s v="Chocolate"/>
        <s v="Clam Chowder"/>
        <s v="Curry Sauce"/>
        <s v="Green Tea"/>
        <s v="Cajun Seasoning"/>
        <s v="Boysenberry Spread"/>
        <s v="Mozzarella"/>
        <s v="Ravioli"/>
        <s v="Scones"/>
        <s v="Crab Meat"/>
        <s v="Olive Oil"/>
        <s v="Long Grain Rice"/>
        <s v="Marmalade"/>
        <s v="Syrup"/>
        <s v="Almonds"/>
        <s v="Fruit Cocktail"/>
      </sharedItems>
    </cacheField>
    <cacheField name="Sales" numFmtId="8">
      <sharedItems containsSemiMixedTypes="0" containsString="0" containsNumber="1" minValue="35" maxValue="13800"/>
    </cacheField>
    <cacheField name="Payment Type" numFmtId="0">
      <sharedItems containsBlank="1"/>
    </cacheField>
    <cacheField name="CSAT" numFmtId="9">
      <sharedItems containsSemiMixedTypes="0" containsString="0" containsNumber="1" minValue="0.63" maxValue="1"/>
    </cacheField>
    <cacheField name="Last Name" numFmtId="0">
      <sharedItems/>
    </cacheField>
    <cacheField name="First Name" numFmtId="0">
      <sharedItems/>
    </cacheField>
    <cacheField name="Address" numFmtId="0">
      <sharedItems/>
    </cacheField>
    <cacheField name="City" numFmtId="0">
      <sharedItems/>
    </cacheField>
    <cacheField name="State/Province" numFmtId="0">
      <sharedItems/>
    </cacheField>
    <cacheField name="Map Sales" numFmtId="8">
      <sharedItems containsSemiMixedTypes="0" containsString="0" containsNumber="1" minValue="35" maxValue="13800"/>
    </cacheField>
    <cacheField name="Quarter"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30"/>
    <x v="0"/>
    <x v="0"/>
    <x v="0"/>
    <x v="0"/>
    <x v="0"/>
    <n v="1400"/>
    <s v="Check"/>
    <n v="0.81"/>
    <s v="Toh"/>
    <s v="Karen"/>
    <s v="789 27th Street"/>
    <s v="Las Vegas"/>
    <s v="NV"/>
    <n v="1400"/>
    <x v="0"/>
  </r>
  <r>
    <n v="30"/>
    <x v="0"/>
    <x v="0"/>
    <x v="0"/>
    <x v="1"/>
    <x v="1"/>
    <n v="105"/>
    <s v="Check"/>
    <n v="0.65"/>
    <s v="Toh"/>
    <s v="Karen"/>
    <s v="789 27th Street"/>
    <s v="Las Vegas"/>
    <s v="NV"/>
    <n v="105"/>
    <x v="0"/>
  </r>
  <r>
    <n v="31"/>
    <x v="1"/>
    <x v="1"/>
    <x v="1"/>
    <x v="1"/>
    <x v="2"/>
    <n v="530"/>
    <s v="Credit Card"/>
    <n v="0.97"/>
    <s v="Lee"/>
    <s v="Christina"/>
    <s v="123 4th Street"/>
    <s v="New York"/>
    <s v="NY"/>
    <n v="530"/>
    <x v="0"/>
  </r>
  <r>
    <n v="31"/>
    <x v="1"/>
    <x v="1"/>
    <x v="1"/>
    <x v="1"/>
    <x v="3"/>
    <n v="300"/>
    <s v="Credit Card"/>
    <n v="0.86"/>
    <s v="Lee"/>
    <s v="Christina"/>
    <s v="123 4th Street"/>
    <s v="New York"/>
    <s v="NY"/>
    <n v="300"/>
    <x v="0"/>
  </r>
  <r>
    <n v="31"/>
    <x v="1"/>
    <x v="1"/>
    <x v="1"/>
    <x v="1"/>
    <x v="1"/>
    <n v="35"/>
    <s v="Credit Card"/>
    <n v="0.66"/>
    <s v="Lee"/>
    <s v="Christina"/>
    <s v="123 4th Street"/>
    <s v="New York"/>
    <s v="NY"/>
    <n v="35"/>
    <x v="0"/>
  </r>
  <r>
    <n v="32"/>
    <x v="2"/>
    <x v="2"/>
    <x v="2"/>
    <x v="0"/>
    <x v="4"/>
    <n v="270"/>
    <s v="Credit Card"/>
    <n v="0.67"/>
    <s v="Edwards"/>
    <s v="John"/>
    <s v="123 12th Street"/>
    <s v="Las Vegas"/>
    <s v="NV"/>
    <n v="270"/>
    <x v="0"/>
  </r>
  <r>
    <n v="32"/>
    <x v="2"/>
    <x v="2"/>
    <x v="2"/>
    <x v="0"/>
    <x v="5"/>
    <n v="920"/>
    <s v="Credit Card"/>
    <n v="1"/>
    <s v="Edwards"/>
    <s v="John"/>
    <s v="123 12th Street"/>
    <s v="Las Vegas"/>
    <s v="NV"/>
    <n v="920"/>
    <x v="0"/>
  </r>
  <r>
    <n v="33"/>
    <x v="3"/>
    <x v="3"/>
    <x v="3"/>
    <x v="2"/>
    <x v="6"/>
    <n v="276"/>
    <s v="Credit Card"/>
    <n v="1"/>
    <s v="Andersen"/>
    <s v="Elizabeth"/>
    <s v="123 8th Street"/>
    <s v="Portland"/>
    <s v="OR"/>
    <n v="276"/>
    <x v="0"/>
  </r>
  <r>
    <n v="34"/>
    <x v="4"/>
    <x v="0"/>
    <x v="1"/>
    <x v="2"/>
    <x v="6"/>
    <n v="184"/>
    <s v="Check"/>
    <n v="0.74"/>
    <s v="Lee"/>
    <s v="Christina"/>
    <s v="123 4th Street"/>
    <s v="New York"/>
    <s v="NY"/>
    <n v="184"/>
    <x v="0"/>
  </r>
  <r>
    <n v="35"/>
    <x v="5"/>
    <x v="1"/>
    <x v="4"/>
    <x v="3"/>
    <x v="7"/>
    <n v="127.5"/>
    <s v="Check"/>
    <n v="0.65"/>
    <s v="Lee"/>
    <s v="Soo Jung"/>
    <s v="789 29th Street"/>
    <s v="Denver"/>
    <s v="CO"/>
    <n v="127.5"/>
    <x v="0"/>
  </r>
  <r>
    <n v="36"/>
    <x v="6"/>
    <x v="2"/>
    <x v="5"/>
    <x v="4"/>
    <x v="8"/>
    <n v="1930"/>
    <s v="Cash"/>
    <n v="0.8"/>
    <s v="Axen"/>
    <s v="Thomas"/>
    <s v="123 3rd Street"/>
    <s v="Los Angelas"/>
    <s v="CA"/>
    <n v="1930"/>
    <x v="0"/>
  </r>
  <r>
    <n v="37"/>
    <x v="7"/>
    <x v="4"/>
    <x v="6"/>
    <x v="5"/>
    <x v="9"/>
    <n v="680"/>
    <s v="Credit Card"/>
    <n v="0.63"/>
    <s v="Pérez-Olaeta"/>
    <s v="Francisco"/>
    <s v="123 6th Street"/>
    <s v="Milwaukee"/>
    <s v="WI"/>
    <n v="680"/>
    <x v="0"/>
  </r>
  <r>
    <n v="38"/>
    <x v="8"/>
    <x v="0"/>
    <x v="7"/>
    <x v="0"/>
    <x v="5"/>
    <n v="13800"/>
    <s v="Check"/>
    <n v="0.69"/>
    <s v="Raghav"/>
    <s v="Amritansh"/>
    <s v="789 28th Street"/>
    <s v="Memphis"/>
    <s v="TN"/>
    <n v="13800"/>
    <x v="0"/>
  </r>
  <r>
    <n v="39"/>
    <x v="9"/>
    <x v="1"/>
    <x v="3"/>
    <x v="3"/>
    <x v="7"/>
    <n v="1275"/>
    <s v="Check"/>
    <n v="0.76"/>
    <s v="Andersen"/>
    <s v="Elizabeth"/>
    <s v="123 8th Street"/>
    <s v="Portland"/>
    <s v="OR"/>
    <n v="1275"/>
    <x v="0"/>
  </r>
  <r>
    <n v="42"/>
    <x v="10"/>
    <x v="5"/>
    <x v="8"/>
    <x v="2"/>
    <x v="6"/>
    <n v="92"/>
    <m/>
    <n v="0.66"/>
    <s v="Wacker"/>
    <s v="Roland"/>
    <s v="123 10th Street"/>
    <s v="Chicago"/>
    <s v="IL"/>
    <n v="92"/>
    <x v="0"/>
  </r>
  <r>
    <n v="40"/>
    <x v="10"/>
    <x v="2"/>
    <x v="8"/>
    <x v="0"/>
    <x v="10"/>
    <n v="598"/>
    <s v="Credit Card"/>
    <n v="0.92"/>
    <s v="Wacker"/>
    <s v="Roland"/>
    <s v="123 10th Street"/>
    <s v="Chicago"/>
    <s v="IL"/>
    <n v="598"/>
    <x v="0"/>
  </r>
  <r>
    <n v="42"/>
    <x v="10"/>
    <x v="5"/>
    <x v="8"/>
    <x v="6"/>
    <x v="11"/>
    <n v="220"/>
    <m/>
    <n v="0.73"/>
    <s v="Wacker"/>
    <s v="Roland"/>
    <s v="123 10th Street"/>
    <s v="Chicago"/>
    <s v="IL"/>
    <n v="220"/>
    <x v="0"/>
  </r>
  <r>
    <n v="42"/>
    <x v="10"/>
    <x v="5"/>
    <x v="8"/>
    <x v="7"/>
    <x v="12"/>
    <n v="250"/>
    <m/>
    <n v="0.96"/>
    <s v="Wacker"/>
    <s v="Roland"/>
    <s v="123 10th Street"/>
    <s v="Chicago"/>
    <s v="IL"/>
    <n v="250"/>
    <x v="0"/>
  </r>
  <r>
    <n v="56"/>
    <x v="11"/>
    <x v="6"/>
    <x v="6"/>
    <x v="3"/>
    <x v="7"/>
    <n v="127.5"/>
    <s v="Check"/>
    <n v="0.82"/>
    <s v="Pérez-Olaeta"/>
    <s v="Francisco"/>
    <s v="123 6th Street"/>
    <s v="Milwaukee"/>
    <s v="WI"/>
    <n v="127.5"/>
    <x v="1"/>
  </r>
  <r>
    <n v="55"/>
    <x v="12"/>
    <x v="5"/>
    <x v="4"/>
    <x v="0"/>
    <x v="0"/>
    <n v="1218"/>
    <s v="Check"/>
    <n v="0.67"/>
    <s v="Lee"/>
    <s v="Soo Jung"/>
    <s v="789 29th Street"/>
    <s v="Denver"/>
    <s v="CO"/>
    <n v="1218"/>
    <x v="1"/>
  </r>
  <r>
    <n v="48"/>
    <x v="12"/>
    <x v="2"/>
    <x v="3"/>
    <x v="2"/>
    <x v="6"/>
    <n v="230"/>
    <s v="Check"/>
    <n v="0.88"/>
    <s v="Andersen"/>
    <s v="Elizabeth"/>
    <s v="123 8th Street"/>
    <s v="Portland"/>
    <s v="OR"/>
    <n v="230"/>
    <x v="1"/>
  </r>
  <r>
    <n v="48"/>
    <x v="12"/>
    <x v="2"/>
    <x v="3"/>
    <x v="5"/>
    <x v="9"/>
    <n v="1000"/>
    <s v="Check"/>
    <n v="0.64"/>
    <s v="Andersen"/>
    <s v="Elizabeth"/>
    <s v="123 8th Street"/>
    <s v="Portland"/>
    <s v="OR"/>
    <n v="1000"/>
    <x v="1"/>
  </r>
  <r>
    <n v="46"/>
    <x v="12"/>
    <x v="7"/>
    <x v="9"/>
    <x v="8"/>
    <x v="13"/>
    <n v="1740"/>
    <s v="Check"/>
    <n v="0.92"/>
    <s v="Mortensen"/>
    <s v="Sven"/>
    <s v="123 9th Street"/>
    <s v="Salt Lake City"/>
    <s v="UT"/>
    <n v="1740"/>
    <x v="1"/>
  </r>
  <r>
    <n v="46"/>
    <x v="12"/>
    <x v="7"/>
    <x v="9"/>
    <x v="9"/>
    <x v="14"/>
    <n v="1950"/>
    <s v="Check"/>
    <n v="0.64"/>
    <s v="Mortensen"/>
    <s v="Sven"/>
    <s v="123 9th Street"/>
    <s v="Salt Lake City"/>
    <s v="UT"/>
    <n v="1950"/>
    <x v="1"/>
  </r>
  <r>
    <n v="50"/>
    <x v="12"/>
    <x v="0"/>
    <x v="10"/>
    <x v="2"/>
    <x v="15"/>
    <n v="200"/>
    <s v="Cash"/>
    <n v="0.8"/>
    <s v="Rodman"/>
    <s v="John"/>
    <s v="789 25th Street"/>
    <s v="Chicago"/>
    <s v="IL"/>
    <n v="200"/>
    <x v="1"/>
  </r>
  <r>
    <n v="51"/>
    <x v="12"/>
    <x v="0"/>
    <x v="11"/>
    <x v="10"/>
    <x v="16"/>
    <n v="552"/>
    <s v="Credit Card"/>
    <n v="1"/>
    <s v="Liu"/>
    <s v="Run"/>
    <s v="789 26th Street"/>
    <s v="Miami"/>
    <s v="FL"/>
    <n v="552"/>
    <x v="1"/>
  </r>
  <r>
    <n v="51"/>
    <x v="12"/>
    <x v="0"/>
    <x v="11"/>
    <x v="11"/>
    <x v="17"/>
    <n v="533.75"/>
    <s v="Credit Card"/>
    <n v="0.95"/>
    <s v="Liu"/>
    <s v="Run"/>
    <s v="789 26th Street"/>
    <s v="Miami"/>
    <s v="FL"/>
    <n v="533.75"/>
    <x v="1"/>
  </r>
  <r>
    <n v="51"/>
    <x v="12"/>
    <x v="0"/>
    <x v="11"/>
    <x v="4"/>
    <x v="8"/>
    <n v="289.5"/>
    <s v="Credit Card"/>
    <n v="0.66"/>
    <s v="Liu"/>
    <s v="Run"/>
    <s v="789 26th Street"/>
    <s v="Miami"/>
    <s v="FL"/>
    <n v="289.5"/>
    <x v="1"/>
  </r>
  <r>
    <n v="45"/>
    <x v="13"/>
    <x v="5"/>
    <x v="7"/>
    <x v="10"/>
    <x v="16"/>
    <n v="920"/>
    <s v="Credit Card"/>
    <n v="0.97"/>
    <s v="Raghav"/>
    <s v="Amritansh"/>
    <s v="789 28th Street"/>
    <s v="Memphis"/>
    <s v="TN"/>
    <n v="920"/>
    <x v="1"/>
  </r>
  <r>
    <n v="45"/>
    <x v="13"/>
    <x v="5"/>
    <x v="7"/>
    <x v="4"/>
    <x v="8"/>
    <n v="482.5"/>
    <s v="Credit Card"/>
    <n v="0.97"/>
    <s v="Raghav"/>
    <s v="Amritansh"/>
    <s v="789 28th Street"/>
    <s v="Memphis"/>
    <s v="TN"/>
    <n v="482.5"/>
    <x v="1"/>
  </r>
  <r>
    <n v="47"/>
    <x v="14"/>
    <x v="3"/>
    <x v="6"/>
    <x v="0"/>
    <x v="0"/>
    <n v="4200"/>
    <s v="Credit Card"/>
    <n v="0.81"/>
    <s v="Pérez-Olaeta"/>
    <s v="Francisco"/>
    <s v="123 6th Street"/>
    <s v="Milwaukee"/>
    <s v="WI"/>
    <n v="4200"/>
    <x v="1"/>
  </r>
  <r>
    <n v="58"/>
    <x v="15"/>
    <x v="1"/>
    <x v="1"/>
    <x v="12"/>
    <x v="18"/>
    <n v="280"/>
    <s v="Credit Card"/>
    <n v="0.66"/>
    <s v="Lee"/>
    <s v="Christina"/>
    <s v="123 4th Street"/>
    <s v="New York"/>
    <s v="NY"/>
    <n v="280"/>
    <x v="1"/>
  </r>
  <r>
    <n v="58"/>
    <x v="15"/>
    <x v="1"/>
    <x v="1"/>
    <x v="7"/>
    <x v="19"/>
    <n v="3240"/>
    <s v="Credit Card"/>
    <n v="0.72"/>
    <s v="Lee"/>
    <s v="Christina"/>
    <s v="123 4th Street"/>
    <s v="New York"/>
    <s v="NY"/>
    <n v="3240"/>
    <x v="1"/>
  </r>
  <r>
    <n v="63"/>
    <x v="16"/>
    <x v="2"/>
    <x v="5"/>
    <x v="6"/>
    <x v="20"/>
    <n v="500"/>
    <s v="Cash"/>
    <n v="0.64"/>
    <s v="Axen"/>
    <s v="Thomas"/>
    <s v="123 3rd Street"/>
    <s v="Los Angelas"/>
    <s v="CA"/>
    <n v="500"/>
    <x v="1"/>
  </r>
  <r>
    <n v="63"/>
    <x v="16"/>
    <x v="2"/>
    <x v="5"/>
    <x v="5"/>
    <x v="9"/>
    <n v="120"/>
    <s v="Cash"/>
    <n v="0.66"/>
    <s v="Axen"/>
    <s v="Thomas"/>
    <s v="123 3rd Street"/>
    <s v="Los Angelas"/>
    <s v="CA"/>
    <n v="120"/>
    <x v="1"/>
  </r>
  <r>
    <n v="60"/>
    <x v="17"/>
    <x v="3"/>
    <x v="3"/>
    <x v="8"/>
    <x v="13"/>
    <n v="1392"/>
    <s v="Credit Card"/>
    <n v="0.8"/>
    <s v="Andersen"/>
    <s v="Elizabeth"/>
    <s v="123 8th Street"/>
    <s v="Portland"/>
    <s v="OR"/>
    <n v="1392"/>
    <x v="1"/>
  </r>
  <r>
    <n v="71"/>
    <x v="18"/>
    <x v="5"/>
    <x v="12"/>
    <x v="10"/>
    <x v="16"/>
    <n v="736"/>
    <m/>
    <n v="0.92"/>
    <s v="Bedecs"/>
    <s v="Anna"/>
    <s v="123 1st Street"/>
    <s v="Seattle"/>
    <s v="WA"/>
    <n v="736"/>
    <x v="1"/>
  </r>
  <r>
    <n v="67"/>
    <x v="18"/>
    <x v="2"/>
    <x v="8"/>
    <x v="1"/>
    <x v="21"/>
    <n v="200"/>
    <s v="Credit Card"/>
    <n v="0.63"/>
    <s v="Wacker"/>
    <s v="Roland"/>
    <s v="123 10th Street"/>
    <s v="Chicago"/>
    <s v="IL"/>
    <n v="200"/>
    <x v="1"/>
  </r>
  <r>
    <n v="69"/>
    <x v="18"/>
    <x v="5"/>
    <x v="8"/>
    <x v="1"/>
    <x v="1"/>
    <n v="52.5"/>
    <m/>
    <n v="0.86"/>
    <s v="Wacker"/>
    <s v="Roland"/>
    <s v="123 10th Street"/>
    <s v="Chicago"/>
    <s v="IL"/>
    <n v="52.5"/>
    <x v="1"/>
  </r>
  <r>
    <n v="70"/>
    <x v="18"/>
    <x v="5"/>
    <x v="13"/>
    <x v="5"/>
    <x v="9"/>
    <n v="800"/>
    <m/>
    <n v="0.8"/>
    <s v="Krschne"/>
    <s v="Peter"/>
    <s v="123 11th Street"/>
    <s v="Miami"/>
    <s v="FL"/>
    <n v="800"/>
    <x v="1"/>
  </r>
  <r>
    <n v="78"/>
    <x v="19"/>
    <x v="5"/>
    <x v="4"/>
    <x v="13"/>
    <x v="22"/>
    <n v="1560"/>
    <s v="Check"/>
    <n v="0.69"/>
    <s v="Lee"/>
    <s v="Soo Jung"/>
    <s v="789 29th Street"/>
    <s v="Denver"/>
    <s v="CO"/>
    <n v="1560"/>
    <x v="1"/>
  </r>
  <r>
    <n v="75"/>
    <x v="19"/>
    <x v="2"/>
    <x v="3"/>
    <x v="3"/>
    <x v="7"/>
    <n v="510"/>
    <s v="Check"/>
    <n v="0.72"/>
    <s v="Andersen"/>
    <s v="Elizabeth"/>
    <s v="123 8th Street"/>
    <s v="Portland"/>
    <s v="OR"/>
    <n v="510"/>
    <x v="1"/>
  </r>
  <r>
    <n v="73"/>
    <x v="19"/>
    <x v="7"/>
    <x v="9"/>
    <x v="4"/>
    <x v="8"/>
    <n v="96.5"/>
    <s v="Check"/>
    <n v="0.65"/>
    <s v="Mortensen"/>
    <s v="Sven"/>
    <s v="123 9th Street"/>
    <s v="Salt Lake City"/>
    <s v="UT"/>
    <n v="96.5"/>
    <x v="1"/>
  </r>
  <r>
    <n v="76"/>
    <x v="19"/>
    <x v="0"/>
    <x v="10"/>
    <x v="6"/>
    <x v="11"/>
    <n v="660"/>
    <s v="Cash"/>
    <n v="0.95"/>
    <s v="Rodman"/>
    <s v="John"/>
    <s v="789 25th Street"/>
    <s v="Chicago"/>
    <s v="IL"/>
    <n v="660"/>
    <x v="1"/>
  </r>
  <r>
    <n v="77"/>
    <x v="19"/>
    <x v="0"/>
    <x v="11"/>
    <x v="7"/>
    <x v="12"/>
    <n v="2250"/>
    <s v="Credit Card"/>
    <n v="0.85"/>
    <s v="Liu"/>
    <s v="Run"/>
    <s v="789 26th Street"/>
    <s v="Miami"/>
    <s v="FL"/>
    <n v="2250"/>
    <x v="1"/>
  </r>
  <r>
    <n v="72"/>
    <x v="20"/>
    <x v="5"/>
    <x v="7"/>
    <x v="0"/>
    <x v="5"/>
    <n v="230"/>
    <s v="Credit Card"/>
    <n v="0.96"/>
    <s v="Raghav"/>
    <s v="Amritansh"/>
    <s v="789 28th Street"/>
    <s v="Memphis"/>
    <s v="TN"/>
    <n v="230"/>
    <x v="1"/>
  </r>
  <r>
    <n v="74"/>
    <x v="21"/>
    <x v="3"/>
    <x v="6"/>
    <x v="3"/>
    <x v="7"/>
    <n v="510"/>
    <s v="Credit Card"/>
    <n v="0.92"/>
    <s v="Pérez-Olaeta"/>
    <s v="Francisco"/>
    <s v="123 6th Street"/>
    <s v="Milwaukee"/>
    <s v="WI"/>
    <n v="510"/>
    <x v="1"/>
  </r>
  <r>
    <n v="79"/>
    <x v="22"/>
    <x v="6"/>
    <x v="6"/>
    <x v="1"/>
    <x v="2"/>
    <n v="1590"/>
    <s v="Check"/>
    <n v="0.64"/>
    <s v="Pérez-Olaeta"/>
    <s v="Francisco"/>
    <s v="123 6th Street"/>
    <s v="Milwaukee"/>
    <s v="WI"/>
    <n v="1590"/>
    <x v="1"/>
  </r>
  <r>
    <n v="79"/>
    <x v="22"/>
    <x v="6"/>
    <x v="6"/>
    <x v="1"/>
    <x v="3"/>
    <n v="900"/>
    <s v="Check"/>
    <n v="0.68"/>
    <s v="Pérez-Olaeta"/>
    <s v="Francisco"/>
    <s v="123 6th Street"/>
    <s v="Milwaukee"/>
    <s v="WI"/>
    <n v="9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1a" cacheId="2" applyNumberFormats="0" applyBorderFormats="0" applyFontFormats="0" applyPatternFormats="0" applyAlignmentFormats="0" applyWidthHeightFormats="1" dataCaption="Values" updatedVersion="6" minRefreshableVersion="3" useAutoFormatting="1" itemPrintTitles="1" createdVersion="6" indent="0" multipleFieldFilters="0" fieldListSortAscending="1">
  <location ref="A3:C18" firstHeaderRow="0" firstDataRow="1" firstDataCol="1"/>
  <pivotFields count="16">
    <pivotField outline="0" showAll="0"/>
    <pivotField numFmtId="165" outline="0" showAll="0"/>
    <pivotField outline="0" showAll="0"/>
    <pivotField outline="0" showAll="0"/>
    <pivotField axis="axisRow" outline="0" showAll="0">
      <items count="15">
        <item x="2"/>
        <item x="0"/>
        <item x="3"/>
        <item x="13"/>
        <item x="10"/>
        <item x="6"/>
        <item x="8"/>
        <item x="1"/>
        <item x="12"/>
        <item x="7"/>
        <item x="11"/>
        <item x="9"/>
        <item x="5"/>
        <item x="4"/>
        <item t="default"/>
      </items>
    </pivotField>
    <pivotField outline="0" showAll="0"/>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Sales" fld="6" baseField="0" baseItem="0"/>
    <dataField name="Sum of Sales2" fld="6" showDataAs="percentOfTotal" baseField="4" baseItem="7" numFmtId="10"/>
  </dataFields>
  <formats count="6">
    <format dxfId="323">
      <pivotArea type="all" dataOnly="0" outline="0" fieldPosition="0"/>
    </format>
    <format dxfId="322">
      <pivotArea outline="0" collapsedLevelsAreSubtotals="1" fieldPosition="0"/>
    </format>
    <format dxfId="321">
      <pivotArea field="4" type="button" dataOnly="0" labelOnly="1" outline="0" axis="axisRow" fieldPosition="0"/>
    </format>
    <format dxfId="320">
      <pivotArea dataOnly="0" labelOnly="1" fieldPosition="0">
        <references count="1">
          <reference field="4" count="0"/>
        </references>
      </pivotArea>
    </format>
    <format dxfId="319">
      <pivotArea dataOnly="0" labelOnly="1" grandRow="1" outline="0" fieldPosition="0"/>
    </format>
    <format dxfId="31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b" cacheId="2" applyNumberFormats="0" applyBorderFormats="0" applyFontFormats="0" applyPatternFormats="0" applyAlignmentFormats="0" applyWidthHeightFormats="1" dataCaption="Values" updatedVersion="6" minRefreshableVersion="5" showDrill="0" itemPrintTitles="1" createdVersion="6" indent="0" multipleFieldFilters="0" chartFormat="2" rowHeaderCaption=" Product" fieldListSortAscending="1">
  <location ref="F3:H14" firstHeaderRow="0" firstDataRow="1" firstDataCol="1"/>
  <pivotFields count="16">
    <pivotField outline="0" showAll="0"/>
    <pivotField numFmtId="165"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axis="axisRow"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185">
      <pivotArea field="4" grandRow="1" outline="0" collapsedLevelsAreSubtotals="1">
        <references count="1">
          <reference field="4294967294" count="1" selected="0">
            <x v="0"/>
          </reference>
        </references>
      </pivotArea>
    </format>
    <format dxfId="184">
      <pivotArea field="4" grandRow="1" outline="0" collapsedLevelsAreSubtotals="1">
        <references count="1">
          <reference field="4294967294" count="1" selected="0">
            <x v="0"/>
          </reference>
        </references>
      </pivotArea>
    </format>
    <format dxfId="183">
      <pivotArea field="4" grandRow="1" outline="0" collapsedLevelsAreSubtotals="1">
        <references count="1">
          <reference field="4294967294" count="1" selected="0">
            <x v="0"/>
          </reference>
        </references>
      </pivotArea>
    </format>
    <format dxfId="182">
      <pivotArea field="4" grandRow="1" outline="0" collapsedLevelsAreSubtotals="1">
        <references count="1">
          <reference field="4294967294" count="1" selected="0">
            <x v="0"/>
          </reference>
        </references>
      </pivotArea>
    </format>
    <format dxfId="181">
      <pivotArea dataOnly="0" labelOnly="1" outline="0" fieldPosition="0">
        <references count="1">
          <reference field="4294967294" count="2">
            <x v="0"/>
            <x v="1"/>
          </reference>
        </references>
      </pivotArea>
    </format>
    <format dxfId="180">
      <pivotArea dataOnly="0" outline="0" fieldPosition="0">
        <references count="1">
          <reference field="4294967294" count="1">
            <x v="0"/>
          </reference>
        </references>
      </pivotArea>
    </format>
    <format dxfId="179">
      <pivotArea type="all" dataOnly="0" outline="0" fieldPosition="0"/>
    </format>
    <format dxfId="178">
      <pivotArea outline="0" collapsedLevelsAreSubtotals="1" fieldPosition="0"/>
    </format>
    <format dxfId="177">
      <pivotArea field="5" type="button" dataOnly="0" labelOnly="1" outline="0" axis="axisRow" fieldPosition="0"/>
    </format>
    <format dxfId="176">
      <pivotArea dataOnly="0" labelOnly="1" fieldPosition="0">
        <references count="1">
          <reference field="5" count="10">
            <x v="1"/>
            <x v="2"/>
            <x v="5"/>
            <x v="7"/>
            <x v="8"/>
            <x v="9"/>
            <x v="10"/>
            <x v="11"/>
            <x v="17"/>
            <x v="18"/>
          </reference>
        </references>
      </pivotArea>
    </format>
    <format dxfId="175">
      <pivotArea dataOnly="0" labelOnly="1" grandRow="1" outline="0" fieldPosition="0"/>
    </format>
    <format dxfId="17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a" cacheId="2" applyNumberFormats="0" applyBorderFormats="0" applyFontFormats="0" applyPatternFormats="0" applyAlignmentFormats="0" applyWidthHeightFormats="1" dataCaption="Values" updatedVersion="6" minRefreshableVersion="5" showDrill="0" itemPrintTitles="1" createdVersion="6" indent="0" multipleFieldFilters="0" chartFormat="5" rowHeaderCaption=" Category" fieldListSortAscending="1">
  <location ref="B3:D18" firstHeaderRow="0" firstDataRow="1" firstDataCol="1"/>
  <pivotFields count="16">
    <pivotField outline="0" showAll="0"/>
    <pivotField numFmtId="165"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197">
      <pivotArea field="4" grandRow="1" outline="0" collapsedLevelsAreSubtotals="1" axis="axisRow" fieldPosition="0">
        <references count="1">
          <reference field="4294967294" count="1" selected="0">
            <x v="0"/>
          </reference>
        </references>
      </pivotArea>
    </format>
    <format dxfId="196">
      <pivotArea field="4" grandRow="1" outline="0" collapsedLevelsAreSubtotals="1" axis="axisRow" fieldPosition="0">
        <references count="1">
          <reference field="4294967294" count="1" selected="0">
            <x v="0"/>
          </reference>
        </references>
      </pivotArea>
    </format>
    <format dxfId="195">
      <pivotArea field="4" grandRow="1" outline="0" collapsedLevelsAreSubtotals="1" axis="axisRow" fieldPosition="0">
        <references count="1">
          <reference field="4294967294" count="1" selected="0">
            <x v="0"/>
          </reference>
        </references>
      </pivotArea>
    </format>
    <format dxfId="194">
      <pivotArea field="4" grandRow="1" outline="0" collapsedLevelsAreSubtotals="1" axis="axisRow" fieldPosition="0">
        <references count="1">
          <reference field="4294967294" count="1" selected="0">
            <x v="0"/>
          </reference>
        </references>
      </pivotArea>
    </format>
    <format dxfId="193">
      <pivotArea dataOnly="0" labelOnly="1" outline="0" fieldPosition="0">
        <references count="1">
          <reference field="4294967294" count="2">
            <x v="0"/>
            <x v="1"/>
          </reference>
        </references>
      </pivotArea>
    </format>
    <format dxfId="192">
      <pivotArea outline="0" collapsedLevelsAreSubtotals="1" fieldPosition="0">
        <references count="2">
          <reference field="4294967294" count="1" selected="0">
            <x v="0"/>
          </reference>
          <reference field="4" count="0" selected="0"/>
        </references>
      </pivotArea>
    </format>
    <format dxfId="191">
      <pivotArea type="all" dataOnly="0" outline="0" fieldPosition="0"/>
    </format>
    <format dxfId="190">
      <pivotArea outline="0" collapsedLevelsAreSubtotals="1" fieldPosition="0"/>
    </format>
    <format dxfId="189">
      <pivotArea field="4" type="button" dataOnly="0" labelOnly="1" outline="0" axis="axisRow" fieldPosition="0"/>
    </format>
    <format dxfId="188">
      <pivotArea dataOnly="0" labelOnly="1" fieldPosition="0">
        <references count="1">
          <reference field="4" count="0"/>
        </references>
      </pivotArea>
    </format>
    <format dxfId="187">
      <pivotArea dataOnly="0" labelOnly="1" grandRow="1" outline="0" fieldPosition="0"/>
    </format>
    <format dxfId="186">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d" cacheId="2" applyNumberFormats="0" applyBorderFormats="0" applyFontFormats="0" applyPatternFormats="0" applyAlignmentFormats="0" applyWidthHeightFormats="1" dataCaption="Values" updatedVersion="6" minRefreshableVersion="5" showDrill="0" itemPrintTitles="1" createdVersion="6" indent="0" multipleFieldFilters="0" chartFormat="2" rowHeaderCaption="Sales Rep" fieldListSortAscending="1">
  <location ref="N3:P12" firstHeaderRow="0" firstDataRow="1" firstDataCol="1"/>
  <pivotFields count="16">
    <pivotField outline="0" showAll="0"/>
    <pivotField numFmtId="165" outline="0" showAll="0">
      <items count="15">
        <item x="0"/>
        <item x="1"/>
        <item x="2"/>
        <item x="3"/>
        <item x="4"/>
        <item x="5"/>
        <item x="6"/>
        <item x="7"/>
        <item x="8"/>
        <item x="9"/>
        <item x="10"/>
        <item x="11"/>
        <item x="12"/>
        <item x="13"/>
        <item t="default"/>
      </items>
    </pivotField>
    <pivotField axis="axisRow"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2"/>
  </rowFields>
  <rowItems count="9">
    <i>
      <x/>
    </i>
    <i>
      <x v="1"/>
    </i>
    <i>
      <x v="2"/>
    </i>
    <i>
      <x v="3"/>
    </i>
    <i>
      <x v="4"/>
    </i>
    <i>
      <x v="5"/>
    </i>
    <i>
      <x v="6"/>
    </i>
    <i>
      <x v="7"/>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209">
      <pivotArea field="4" grandRow="1" outline="0" collapsedLevelsAreSubtotals="1">
        <references count="1">
          <reference field="4294967294" count="1" selected="0">
            <x v="0"/>
          </reference>
        </references>
      </pivotArea>
    </format>
    <format dxfId="208">
      <pivotArea field="4" grandRow="1" outline="0" collapsedLevelsAreSubtotals="1">
        <references count="1">
          <reference field="4294967294" count="1" selected="0">
            <x v="0"/>
          </reference>
        </references>
      </pivotArea>
    </format>
    <format dxfId="207">
      <pivotArea field="4" grandRow="1" outline="0" collapsedLevelsAreSubtotals="1">
        <references count="1">
          <reference field="4294967294" count="1" selected="0">
            <x v="0"/>
          </reference>
        </references>
      </pivotArea>
    </format>
    <format dxfId="206">
      <pivotArea field="4" grandRow="1" outline="0" collapsedLevelsAreSubtotals="1">
        <references count="1">
          <reference field="4294967294" count="1" selected="0">
            <x v="0"/>
          </reference>
        </references>
      </pivotArea>
    </format>
    <format dxfId="205">
      <pivotArea dataOnly="0" labelOnly="1" outline="0" fieldPosition="0">
        <references count="1">
          <reference field="4294967294" count="2">
            <x v="0"/>
            <x v="1"/>
          </reference>
        </references>
      </pivotArea>
    </format>
    <format dxfId="204">
      <pivotArea dataOnly="0" outline="0" fieldPosition="0">
        <references count="1">
          <reference field="4294967294" count="1">
            <x v="0"/>
          </reference>
        </references>
      </pivotArea>
    </format>
    <format dxfId="203">
      <pivotArea type="all" dataOnly="0" outline="0" fieldPosition="0"/>
    </format>
    <format dxfId="202">
      <pivotArea outline="0" collapsedLevelsAreSubtotals="1" fieldPosition="0"/>
    </format>
    <format dxfId="201">
      <pivotArea field="2" type="button" dataOnly="0" labelOnly="1" outline="0" axis="axisRow" fieldPosition="0"/>
    </format>
    <format dxfId="200">
      <pivotArea dataOnly="0" labelOnly="1" fieldPosition="0">
        <references count="1">
          <reference field="2" count="0"/>
        </references>
      </pivotArea>
    </format>
    <format dxfId="199">
      <pivotArea dataOnly="0" labelOnly="1" grandRow="1" outline="0" fieldPosition="0"/>
    </format>
    <format dxfId="198">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c" cacheId="2" applyNumberFormats="0" applyBorderFormats="0" applyFontFormats="0" applyPatternFormats="0" applyAlignmentFormats="0" applyWidthHeightFormats="1" dataCaption="Values" updatedVersion="6" minRefreshableVersion="5" showDrill="0" itemPrintTitles="1" createdVersion="6" indent="0" multipleFieldFilters="0" chartFormat="2" rowHeaderCaption=" Company" fieldListSortAscending="1">
  <location ref="J3:L18" firstHeaderRow="0" firstDataRow="1" firstDataCol="1"/>
  <pivotFields count="16">
    <pivotField outline="0" showAll="0"/>
    <pivotField numFmtId="165"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221">
      <pivotArea field="4" grandRow="1" outline="0" collapsedLevelsAreSubtotals="1">
        <references count="1">
          <reference field="4294967294" count="1" selected="0">
            <x v="0"/>
          </reference>
        </references>
      </pivotArea>
    </format>
    <format dxfId="220">
      <pivotArea field="4" grandRow="1" outline="0" collapsedLevelsAreSubtotals="1">
        <references count="1">
          <reference field="4294967294" count="1" selected="0">
            <x v="0"/>
          </reference>
        </references>
      </pivotArea>
    </format>
    <format dxfId="219">
      <pivotArea field="4" grandRow="1" outline="0" collapsedLevelsAreSubtotals="1">
        <references count="1">
          <reference field="4294967294" count="1" selected="0">
            <x v="0"/>
          </reference>
        </references>
      </pivotArea>
    </format>
    <format dxfId="218">
      <pivotArea field="4" grandRow="1" outline="0" collapsedLevelsAreSubtotals="1">
        <references count="1">
          <reference field="4294967294" count="1" selected="0">
            <x v="0"/>
          </reference>
        </references>
      </pivotArea>
    </format>
    <format dxfId="217">
      <pivotArea dataOnly="0" labelOnly="1" outline="0" fieldPosition="0">
        <references count="1">
          <reference field="4294967294" count="2">
            <x v="0"/>
            <x v="1"/>
          </reference>
        </references>
      </pivotArea>
    </format>
    <format dxfId="216">
      <pivotArea dataOnly="0" outline="0" fieldPosition="0">
        <references count="1">
          <reference field="4294967294" count="1">
            <x v="0"/>
          </reference>
        </references>
      </pivotArea>
    </format>
    <format dxfId="215">
      <pivotArea type="all" dataOnly="0" outline="0" fieldPosition="0"/>
    </format>
    <format dxfId="214">
      <pivotArea outline="0" collapsedLevelsAreSubtotals="1" fieldPosition="0"/>
    </format>
    <format dxfId="213">
      <pivotArea field="3" type="button" dataOnly="0" labelOnly="1" outline="0" axis="axisRow" fieldPosition="0"/>
    </format>
    <format dxfId="212">
      <pivotArea dataOnly="0" labelOnly="1" fieldPosition="0">
        <references count="1">
          <reference field="3" count="0"/>
        </references>
      </pivotArea>
    </format>
    <format dxfId="211">
      <pivotArea dataOnly="0" labelOnly="1" grandRow="1" outline="0" fieldPosition="0"/>
    </format>
    <format dxfId="21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4" cacheId="2" applyNumberFormats="0" applyBorderFormats="0" applyFontFormats="0" applyPatternFormats="0" applyAlignmentFormats="0" applyWidthHeightFormats="1" dataCaption="Values" updatedVersion="6" minRefreshableVersion="3" showDrill="0" itemPrintTitles="1" createdVersion="6" indent="0" multipleFieldFilters="0" chartFormat="4" rowHeaderCaption="Product Activity" fieldListSortAscending="1">
  <location ref="F19:H30"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axis="axisRow" outline="0" showAll="0" measureFilter="1"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5"/>
  </rowFields>
  <rowItems count="11">
    <i>
      <x v="5"/>
    </i>
    <i>
      <x/>
    </i>
    <i>
      <x v="21"/>
    </i>
    <i>
      <x v="15"/>
    </i>
    <i>
      <x v="8"/>
    </i>
    <i>
      <x v="9"/>
    </i>
    <i>
      <x v="7"/>
    </i>
    <i>
      <x v="11"/>
    </i>
    <i>
      <x v="13"/>
    </i>
    <i>
      <x v="3"/>
    </i>
    <i t="grand">
      <x/>
    </i>
  </rowItems>
  <colFields count="1">
    <field x="-2"/>
  </colFields>
  <colItems count="2">
    <i>
      <x/>
    </i>
    <i i="1">
      <x v="1"/>
    </i>
  </colItems>
  <dataFields count="2">
    <dataField name="Total Sales" fld="6" baseField="0" baseItem="0" numFmtId="6"/>
    <dataField name="% of Total" fld="6" showDataAs="percentOfTotal" baseField="5" baseItem="17" numFmtId="164"/>
  </dataFields>
  <formats count="15">
    <format dxfId="127">
      <pivotArea grandRow="1" outline="0" collapsedLevelsAreSubtotals="1" fieldPosition="0"/>
    </format>
    <format dxfId="126">
      <pivotArea outline="0" fieldPosition="0">
        <references count="1">
          <reference field="4294967294" count="1">
            <x v="1"/>
          </reference>
        </references>
      </pivotArea>
    </format>
    <format dxfId="125">
      <pivotArea dataOnly="0" labelOnly="1" outline="0" fieldPosition="0">
        <references count="1">
          <reference field="4294967294" count="1">
            <x v="1"/>
          </reference>
        </references>
      </pivotArea>
    </format>
    <format dxfId="124">
      <pivotArea dataOnly="0" labelOnly="1" outline="0" fieldPosition="0">
        <references count="1">
          <reference field="4294967294" count="1">
            <x v="0"/>
          </reference>
        </references>
      </pivotArea>
    </format>
    <format dxfId="123">
      <pivotArea type="all" dataOnly="0" outline="0" fieldPosition="0"/>
    </format>
    <format dxfId="122">
      <pivotArea outline="0" collapsedLevelsAreSubtotals="1" fieldPosition="0"/>
    </format>
    <format dxfId="121">
      <pivotArea field="5" type="button" dataOnly="0" labelOnly="1" outline="0" axis="axisRow" fieldPosition="0"/>
    </format>
    <format dxfId="120">
      <pivotArea dataOnly="0" labelOnly="1" fieldPosition="0">
        <references count="1">
          <reference field="5" count="10">
            <x v="0"/>
            <x v="3"/>
            <x v="5"/>
            <x v="7"/>
            <x v="8"/>
            <x v="9"/>
            <x v="11"/>
            <x v="13"/>
            <x v="15"/>
            <x v="21"/>
          </reference>
        </references>
      </pivotArea>
    </format>
    <format dxfId="119">
      <pivotArea dataOnly="0" labelOnly="1" grandRow="1" outline="0" fieldPosition="0"/>
    </format>
    <format dxfId="118">
      <pivotArea dataOnly="0" labelOnly="1" outline="0" fieldPosition="0">
        <references count="1">
          <reference field="4294967294" count="2">
            <x v="0"/>
            <x v="1"/>
          </reference>
        </references>
      </pivotArea>
    </format>
    <format dxfId="117">
      <pivotArea dataOnly="0" outline="0" fieldPosition="0">
        <references count="1">
          <reference field="5" count="10">
            <x v="0"/>
            <x v="3"/>
            <x v="5"/>
            <x v="7"/>
            <x v="8"/>
            <x v="9"/>
            <x v="11"/>
            <x v="13"/>
            <x v="15"/>
            <x v="21"/>
          </reference>
        </references>
      </pivotArea>
    </format>
    <format dxfId="116">
      <pivotArea outline="0" collapsedLevelsAreSubtotals="1" fieldPosition="0">
        <references count="1">
          <reference field="5" count="10" selected="0">
            <x v="0"/>
            <x v="3"/>
            <x v="5"/>
            <x v="7"/>
            <x v="8"/>
            <x v="9"/>
            <x v="11"/>
            <x v="13"/>
            <x v="15"/>
            <x v="21"/>
          </reference>
        </references>
      </pivotArea>
    </format>
    <format dxfId="115">
      <pivotArea field="5" type="button" dataOnly="0" labelOnly="1" outline="0" axis="axisRow" fieldPosition="0"/>
    </format>
    <format dxfId="114">
      <pivotArea dataOnly="0" labelOnly="1" fieldPosition="0">
        <references count="1">
          <reference field="5" count="10">
            <x v="0"/>
            <x v="3"/>
            <x v="5"/>
            <x v="7"/>
            <x v="8"/>
            <x v="9"/>
            <x v="11"/>
            <x v="13"/>
            <x v="15"/>
            <x v="21"/>
          </reference>
        </references>
      </pivotArea>
    </format>
    <format dxfId="113">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10" cacheId="2" applyNumberFormats="0" applyBorderFormats="0" applyFontFormats="0" applyPatternFormats="0" applyAlignmentFormats="0" applyWidthHeightFormats="1" dataCaption="Values" updatedVersion="6" minRefreshableVersion="3" showDrill="0" rowGrandTotals="0" colGrandTotals="0" itemPrintTitles="1" createdVersion="6" indent="0" multipleFieldFilters="0" chartFormat="1" rowHeaderCaption="Sales Rep Activity" fieldListSortAscending="1">
  <location ref="K3:L4" firstHeaderRow="1"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axis="axisRow" outline="0" showAll="0" measureFilter="1"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2"/>
  </rowFields>
  <rowItems count="1">
    <i>
      <x v="1"/>
    </i>
  </rowItems>
  <colItems count="1">
    <i/>
  </colItems>
  <dataFields count="1">
    <dataField name="Total Sales" fld="6" baseField="0" baseItem="0" numFmtId="6"/>
  </dataFields>
  <formats count="10">
    <format dxfId="137">
      <pivotArea grandRow="1" outline="0" collapsedLevelsAreSubtotals="1" fieldPosition="0"/>
    </format>
    <format dxfId="136">
      <pivotArea dataOnly="0" labelOnly="1" outline="0" fieldPosition="0">
        <references count="1">
          <reference field="4294967294" count="1">
            <x v="0"/>
          </reference>
        </references>
      </pivotArea>
    </format>
    <format dxfId="135">
      <pivotArea type="all" dataOnly="0" outline="0" fieldPosition="0"/>
    </format>
    <format dxfId="134">
      <pivotArea outline="0" collapsedLevelsAreSubtotals="1" fieldPosition="0"/>
    </format>
    <format dxfId="133">
      <pivotArea field="2" type="button" dataOnly="0" labelOnly="1" outline="0" axis="axisRow" fieldPosition="0"/>
    </format>
    <format dxfId="132">
      <pivotArea dataOnly="0" labelOnly="1" fieldPosition="0">
        <references count="1">
          <reference field="2" count="0"/>
        </references>
      </pivotArea>
    </format>
    <format dxfId="131">
      <pivotArea dataOnly="0" labelOnly="1" grandRow="1" outline="0" fieldPosition="0"/>
    </format>
    <format dxfId="130">
      <pivotArea dataOnly="0" labelOnly="1" outline="0" fieldPosition="0">
        <references count="1">
          <reference field="4294967294" count="1">
            <x v="0"/>
          </reference>
        </references>
      </pivotArea>
    </format>
    <format dxfId="129">
      <pivotArea outline="0" collapsedLevelsAreSubtotals="1" fieldPosition="0">
        <references count="1">
          <reference field="2" count="0" selected="0"/>
        </references>
      </pivotArea>
    </format>
    <format dxfId="128">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filters count="2">
    <filter fld="5" type="count" evalOrder="-1" id="1" iMeasureFld="0">
      <autoFilter ref="A1">
        <filterColumn colId="0">
          <top10 val="10" filterVal="10"/>
        </filterColumn>
      </autoFilter>
    </filter>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ategories1" cacheId="2"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Category Activity" fieldListSortAscending="1">
  <location ref="B19:D3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measureFilter="1" sortType="descending">
      <items count="24">
        <item x="21"/>
        <item x="0"/>
        <item x="12"/>
        <item x="11"/>
        <item x="4"/>
        <item x="7"/>
        <item x="6"/>
        <item x="8"/>
        <item x="5"/>
        <item x="16"/>
        <item x="9"/>
        <item x="2"/>
        <item x="3"/>
        <item x="1"/>
        <item x="22"/>
        <item x="10"/>
        <item x="18"/>
        <item x="19"/>
        <item x="13"/>
        <item x="17"/>
        <item x="14"/>
        <item x="15"/>
        <item x="20"/>
        <item t="default"/>
      </items>
      <autoSortScope>
        <pivotArea dataOnly="0" outline="0" fieldPosition="0">
          <references count="1">
            <reference field="4294967294" count="1" selected="0">
              <x v="0"/>
            </reference>
          </references>
        </pivotArea>
      </autoSortScope>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Total Sales" fld="6" baseField="0" baseItem="0" numFmtId="6"/>
    <dataField name="% of Total" fld="6" showDataAs="percentOfTotal" baseField="5" baseItem="17" numFmtId="164"/>
  </dataFields>
  <formats count="14">
    <format dxfId="151">
      <pivotArea grandRow="1" outline="0" collapsedLevelsAreSubtotals="1" fieldPosition="0"/>
    </format>
    <format dxfId="150">
      <pivotArea outline="0" fieldPosition="0">
        <references count="1">
          <reference field="4294967294" count="1">
            <x v="1"/>
          </reference>
        </references>
      </pivotArea>
    </format>
    <format dxfId="149">
      <pivotArea dataOnly="0" labelOnly="1" outline="0" fieldPosition="0">
        <references count="1">
          <reference field="4294967294" count="1">
            <x v="1"/>
          </reference>
        </references>
      </pivotArea>
    </format>
    <format dxfId="148">
      <pivotArea dataOnly="0" labelOnly="1" outline="0" fieldPosition="0">
        <references count="1">
          <reference field="4294967294" count="1">
            <x v="0"/>
          </reference>
        </references>
      </pivotArea>
    </format>
    <format dxfId="147">
      <pivotArea grandRow="1" outline="0" collapsedLevelsAreSubtotals="1" fieldPosition="0"/>
    </format>
    <format dxfId="146">
      <pivotArea field="4" grandRow="1" outline="0" collapsedLevelsAreSubtotals="1" axis="axisRow" fieldPosition="0">
        <references count="1">
          <reference field="4294967294" count="1" selected="0">
            <x v="0"/>
          </reference>
        </references>
      </pivotArea>
    </format>
    <format dxfId="145">
      <pivotArea field="4" grandRow="1" outline="0" collapsedLevelsAreSubtotals="1" axis="axisRow" fieldPosition="0">
        <references count="1">
          <reference field="4294967294" count="1" selected="0">
            <x v="1"/>
          </reference>
        </references>
      </pivotArea>
    </format>
    <format dxfId="144">
      <pivotArea type="all" dataOnly="0" outline="0" fieldPosition="0"/>
    </format>
    <format dxfId="143">
      <pivotArea outline="0" collapsedLevelsAreSubtotals="1" fieldPosition="0"/>
    </format>
    <format dxfId="142">
      <pivotArea field="4" type="button" dataOnly="0" labelOnly="1" outline="0" axis="axisRow" fieldPosition="0"/>
    </format>
    <format dxfId="141">
      <pivotArea dataOnly="0" labelOnly="1" fieldPosition="0">
        <references count="1">
          <reference field="4" count="0"/>
        </references>
      </pivotArea>
    </format>
    <format dxfId="140">
      <pivotArea dataOnly="0" labelOnly="1" grandRow="1" outline="0" fieldPosition="0"/>
    </format>
    <format dxfId="139">
      <pivotArea dataOnly="0" labelOnly="1" outline="0" fieldPosition="0">
        <references count="1">
          <reference field="4294967294" count="2">
            <x v="0"/>
            <x v="1"/>
          </reference>
        </references>
      </pivotArea>
    </format>
    <format dxfId="138">
      <pivotArea dataOnly="0" outline="0"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6" cacheId="2"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Sales Rep Activity" fieldListSortAscending="1">
  <location ref="N19:P28"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axis="axisRow" outline="0" showAll="0"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2"/>
  </rowFields>
  <rowItems count="9">
    <i>
      <x v="1"/>
    </i>
    <i>
      <x v="6"/>
    </i>
    <i>
      <x v="5"/>
    </i>
    <i>
      <x v="4"/>
    </i>
    <i>
      <x v="2"/>
    </i>
    <i>
      <x v="7"/>
    </i>
    <i>
      <x/>
    </i>
    <i>
      <x v="3"/>
    </i>
    <i t="grand">
      <x/>
    </i>
  </rowItems>
  <colFields count="1">
    <field x="-2"/>
  </colFields>
  <colItems count="2">
    <i>
      <x/>
    </i>
    <i i="1">
      <x v="1"/>
    </i>
  </colItems>
  <dataFields count="2">
    <dataField name="Total Sales" fld="6" baseField="0" baseItem="0" numFmtId="6"/>
    <dataField name="% of Total" fld="6" showDataAs="percentOfTotal" baseField="2" baseItem="1" numFmtId="164"/>
  </dataFields>
  <formats count="12">
    <format dxfId="163">
      <pivotArea grandRow="1" outline="0" collapsedLevelsAreSubtotals="1" fieldPosition="0"/>
    </format>
    <format dxfId="162">
      <pivotArea outline="0" fieldPosition="0">
        <references count="1">
          <reference field="4294967294" count="1">
            <x v="1"/>
          </reference>
        </references>
      </pivotArea>
    </format>
    <format dxfId="161">
      <pivotArea dataOnly="0" labelOnly="1" outline="0" fieldPosition="0">
        <references count="1">
          <reference field="4294967294" count="1">
            <x v="1"/>
          </reference>
        </references>
      </pivotArea>
    </format>
    <format dxfId="160">
      <pivotArea dataOnly="0" labelOnly="1" outline="0" fieldPosition="0">
        <references count="1">
          <reference field="4294967294" count="1">
            <x v="0"/>
          </reference>
        </references>
      </pivotArea>
    </format>
    <format dxfId="159">
      <pivotArea type="all" dataOnly="0" outline="0" fieldPosition="0"/>
    </format>
    <format dxfId="158">
      <pivotArea outline="0" collapsedLevelsAreSubtotals="1" fieldPosition="0"/>
    </format>
    <format dxfId="157">
      <pivotArea field="2" type="button" dataOnly="0" labelOnly="1" outline="0" axis="axisRow" fieldPosition="0"/>
    </format>
    <format dxfId="156">
      <pivotArea dataOnly="0" labelOnly="1" fieldPosition="0">
        <references count="1">
          <reference field="2" count="0"/>
        </references>
      </pivotArea>
    </format>
    <format dxfId="155">
      <pivotArea dataOnly="0" labelOnly="1" grandRow="1" outline="0" fieldPosition="0"/>
    </format>
    <format dxfId="154">
      <pivotArea dataOnly="0" labelOnly="1" outline="0" fieldPosition="0">
        <references count="1">
          <reference field="4294967294" count="2">
            <x v="0"/>
            <x v="1"/>
          </reference>
        </references>
      </pivotArea>
    </format>
    <format dxfId="153">
      <pivotArea outline="0" collapsedLevelsAreSubtotals="1" fieldPosition="0">
        <references count="1">
          <reference field="2" count="0" selected="0"/>
        </references>
      </pivotArea>
    </format>
    <format dxfId="152">
      <pivotArea dataOnly="0" labelOnly="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5" cacheId="2"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Customer Activity" fieldListSortAscending="1">
  <location ref="J19:L3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items count="9">
        <item x="6"/>
        <item x="0"/>
        <item x="1"/>
        <item x="4"/>
        <item x="2"/>
        <item x="3"/>
        <item x="5"/>
        <item x="7"/>
        <item t="default"/>
      </items>
    </pivotField>
    <pivotField axis="axisRow" outline="0" showAll="0" sortType="descending">
      <items count="15">
        <item x="11"/>
        <item x="10"/>
        <item x="2"/>
        <item x="13"/>
        <item x="8"/>
        <item x="9"/>
        <item x="3"/>
        <item x="6"/>
        <item x="1"/>
        <item x="4"/>
        <item x="5"/>
        <item x="7"/>
        <item x="0"/>
        <item x="12"/>
        <item t="default"/>
      </items>
      <autoSortScope>
        <pivotArea dataOnly="0" outline="0" fieldPosition="0">
          <references count="1">
            <reference field="4294967294" count="1" selected="0">
              <x v="0"/>
            </reference>
          </references>
        </pivotArea>
      </autoSortScope>
    </pivotField>
    <pivotField outline="0" showAll="0">
      <items count="15">
        <item x="2"/>
        <item x="0"/>
        <item x="3"/>
        <item x="13"/>
        <item x="10"/>
        <item x="6"/>
        <item x="8"/>
        <item x="1"/>
        <item x="12"/>
        <item x="7"/>
        <item x="11"/>
        <item x="9"/>
        <item x="5"/>
        <item x="4"/>
        <item t="default"/>
      </items>
    </pivotField>
    <pivotField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3"/>
  </rowFields>
  <rowItems count="15">
    <i>
      <x v="11"/>
    </i>
    <i>
      <x v="7"/>
    </i>
    <i>
      <x v="6"/>
    </i>
    <i>
      <x v="8"/>
    </i>
    <i>
      <x v="5"/>
    </i>
    <i>
      <x/>
    </i>
    <i>
      <x v="9"/>
    </i>
    <i>
      <x v="10"/>
    </i>
    <i>
      <x v="12"/>
    </i>
    <i>
      <x v="4"/>
    </i>
    <i>
      <x v="2"/>
    </i>
    <i>
      <x v="1"/>
    </i>
    <i>
      <x v="3"/>
    </i>
    <i>
      <x v="13"/>
    </i>
    <i t="grand">
      <x/>
    </i>
  </rowItems>
  <colFields count="1">
    <field x="-2"/>
  </colFields>
  <colItems count="2">
    <i>
      <x/>
    </i>
    <i i="1">
      <x v="1"/>
    </i>
  </colItems>
  <dataFields count="2">
    <dataField name="Total Sales" fld="6" baseField="0" baseItem="0" numFmtId="6"/>
    <dataField name="% of Total" fld="6" showDataAs="percentOfTotal" baseField="3" baseItem="11" numFmtId="164"/>
  </dataFields>
  <formats count="10">
    <format dxfId="173">
      <pivotArea grandRow="1" outline="0" collapsedLevelsAreSubtotals="1" fieldPosition="0"/>
    </format>
    <format dxfId="172">
      <pivotArea outline="0" fieldPosition="0">
        <references count="1">
          <reference field="4294967294" count="1">
            <x v="1"/>
          </reference>
        </references>
      </pivotArea>
    </format>
    <format dxfId="171">
      <pivotArea dataOnly="0" labelOnly="1" outline="0" fieldPosition="0">
        <references count="1">
          <reference field="4294967294" count="1">
            <x v="0"/>
          </reference>
        </references>
      </pivotArea>
    </format>
    <format dxfId="170">
      <pivotArea type="all" dataOnly="0" outline="0" fieldPosition="0"/>
    </format>
    <format dxfId="169">
      <pivotArea outline="0" collapsedLevelsAreSubtotals="1" fieldPosition="0"/>
    </format>
    <format dxfId="168">
      <pivotArea field="3" type="button" dataOnly="0" labelOnly="1" outline="0" axis="axisRow" fieldPosition="0"/>
    </format>
    <format dxfId="167">
      <pivotArea dataOnly="0" labelOnly="1" fieldPosition="0">
        <references count="1">
          <reference field="3" count="0"/>
        </references>
      </pivotArea>
    </format>
    <format dxfId="166">
      <pivotArea dataOnly="0" labelOnly="1" grandRow="1" outline="0" fieldPosition="0"/>
    </format>
    <format dxfId="165">
      <pivotArea dataOnly="0" labelOnly="1" outline="0" fieldPosition="0">
        <references count="1">
          <reference field="4294967294" count="2">
            <x v="0"/>
            <x v="1"/>
          </reference>
        </references>
      </pivotArea>
    </format>
    <format dxfId="164">
      <pivotArea dataOnly="0" outline="0"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ategories" cacheId="2" applyNumberFormats="0" applyBorderFormats="0" applyFontFormats="0" applyPatternFormats="0" applyAlignmentFormats="0" applyWidthHeightFormats="1" dataCaption="Values" updatedVersion="6" minRefreshableVersion="3" showDrill="0" itemPrintTitles="1" createdVersion="6" indent="0" multipleFieldFilters="0" chartFormat="2" rowHeaderCaption="Top 10 Categories" fieldListSortAscending="1">
  <location ref="B3:D1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pivotField outline="0" showAll="0"/>
    <pivotField axis="axisRow" outline="0" showAll="0" measureFilter="1">
      <items count="15">
        <item x="2"/>
        <item x="0"/>
        <item x="3"/>
        <item x="13"/>
        <item x="10"/>
        <item x="6"/>
        <item x="8"/>
        <item x="1"/>
        <item x="12"/>
        <item x="7"/>
        <item x="11"/>
        <item x="9"/>
        <item x="5"/>
        <item x="4"/>
        <item t="default"/>
      </items>
    </pivotField>
    <pivotField outline="0" showAll="0" measureFilter="1" sortType="descending">
      <autoSortScope>
        <pivotArea dataOnly="0" outline="0" fieldPosition="0">
          <references count="1">
            <reference field="4294967294" count="1" selected="0">
              <x v="0"/>
            </reference>
          </references>
        </pivotArea>
      </autoSortScope>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4"/>
  </rowFields>
  <rowItems count="11">
    <i>
      <x v="1"/>
    </i>
    <i>
      <x v="2"/>
    </i>
    <i>
      <x v="3"/>
    </i>
    <i>
      <x v="4"/>
    </i>
    <i>
      <x v="6"/>
    </i>
    <i>
      <x v="7"/>
    </i>
    <i>
      <x v="9"/>
    </i>
    <i>
      <x v="11"/>
    </i>
    <i>
      <x v="12"/>
    </i>
    <i>
      <x v="13"/>
    </i>
    <i t="grand">
      <x/>
    </i>
  </rowItems>
  <colFields count="1">
    <field x="-2"/>
  </colFields>
  <colItems count="2">
    <i>
      <x/>
    </i>
    <i i="1">
      <x v="1"/>
    </i>
  </colItems>
  <dataFields count="2">
    <dataField name="Total Sales" fld="6" baseField="0" baseItem="0" numFmtId="6"/>
    <dataField name="% of Total" fld="6" showDataAs="percentOfTotal" baseField="5" baseItem="17" numFmtId="164"/>
  </dataFields>
  <formats count="13">
    <format dxfId="83">
      <pivotArea grandRow="1" outline="0" collapsedLevelsAreSubtotals="1" fieldPosition="0"/>
    </format>
    <format dxfId="82">
      <pivotArea outline="0" fieldPosition="0">
        <references count="1">
          <reference field="4294967294" count="1">
            <x v="1"/>
          </reference>
        </references>
      </pivotArea>
    </format>
    <format dxfId="81">
      <pivotArea dataOnly="0" labelOnly="1" outline="0" fieldPosition="0">
        <references count="1">
          <reference field="4294967294" count="1">
            <x v="1"/>
          </reference>
        </references>
      </pivotArea>
    </format>
    <format dxfId="80">
      <pivotArea dataOnly="0" labelOnly="1" outline="0" fieldPosition="0">
        <references count="1">
          <reference field="4294967294" count="1">
            <x v="0"/>
          </reference>
        </references>
      </pivotArea>
    </format>
    <format dxfId="79">
      <pivotArea grandRow="1" outline="0" collapsedLevelsAreSubtotals="1" fieldPosition="0"/>
    </format>
    <format dxfId="78">
      <pivotArea field="4" grandRow="1" outline="0" collapsedLevelsAreSubtotals="1" axis="axisRow" fieldPosition="0">
        <references count="1">
          <reference field="4294967294" count="1" selected="0">
            <x v="0"/>
          </reference>
        </references>
      </pivotArea>
    </format>
    <format dxfId="77">
      <pivotArea field="4" grandRow="1" outline="0" collapsedLevelsAreSubtotals="1" axis="axisRow" fieldPosition="0">
        <references count="1">
          <reference field="4294967294" count="1" selected="0">
            <x v="1"/>
          </reference>
        </references>
      </pivotArea>
    </format>
    <format dxfId="76">
      <pivotArea type="all" dataOnly="0" outline="0" fieldPosition="0"/>
    </format>
    <format dxfId="75">
      <pivotArea outline="0" collapsedLevelsAreSubtotals="1" fieldPosition="0"/>
    </format>
    <format dxfId="74">
      <pivotArea field="4" type="button" dataOnly="0" labelOnly="1" outline="0" axis="axisRow" fieldPosition="0"/>
    </format>
    <format dxfId="73">
      <pivotArea dataOnly="0" labelOnly="1" fieldPosition="0">
        <references count="1">
          <reference field="4" count="10">
            <x v="1"/>
            <x v="2"/>
            <x v="3"/>
            <x v="4"/>
            <x v="6"/>
            <x v="7"/>
            <x v="9"/>
            <x v="11"/>
            <x v="12"/>
            <x v="13"/>
          </reference>
        </references>
      </pivotArea>
    </format>
    <format dxfId="72">
      <pivotArea dataOnly="0" labelOnly="1" grandRow="1" outline="0" fieldPosition="0"/>
    </format>
    <format dxfId="7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2">
    <filter fld="5"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d" cacheId="2" applyNumberFormats="0" applyBorderFormats="0" applyFontFormats="0" applyPatternFormats="0" applyAlignmentFormats="0" applyWidthHeightFormats="1" dataCaption="Values" updatedVersion="6" minRefreshableVersion="3" showDrill="0" itemPrintTitles="1" createdVersion="6" indent="0" multipleFieldFilters="0" rowHeaderCaption="Sales Rep" fieldListSortAscending="1">
  <location ref="M3:O12" firstHeaderRow="0" firstDataRow="1" firstDataCol="1"/>
  <pivotFields count="16">
    <pivotField outline="0" showAll="0"/>
    <pivotField numFmtId="165" outline="0" showAll="0"/>
    <pivotField axis="axisRow" outline="0" showAll="0">
      <items count="9">
        <item x="6"/>
        <item x="0"/>
        <item x="1"/>
        <item x="4"/>
        <item x="2"/>
        <item x="3"/>
        <item x="5"/>
        <item x="7"/>
        <item t="default"/>
      </items>
    </pivotField>
    <pivotField outline="0" showAll="0"/>
    <pivotField outline="0" showAll="0">
      <items count="15">
        <item x="2"/>
        <item x="0"/>
        <item x="3"/>
        <item x="13"/>
        <item x="10"/>
        <item x="6"/>
        <item x="8"/>
        <item x="1"/>
        <item x="12"/>
        <item x="7"/>
        <item x="11"/>
        <item x="9"/>
        <item x="5"/>
        <item x="4"/>
        <item t="default"/>
      </items>
    </pivotField>
    <pivotField outline="0" showAll="0"/>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2"/>
  </rowFields>
  <rowItems count="9">
    <i>
      <x/>
    </i>
    <i>
      <x v="1"/>
    </i>
    <i>
      <x v="2"/>
    </i>
    <i>
      <x v="3"/>
    </i>
    <i>
      <x v="4"/>
    </i>
    <i>
      <x v="5"/>
    </i>
    <i>
      <x v="6"/>
    </i>
    <i>
      <x v="7"/>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281">
      <pivotArea field="4" grandRow="1" outline="0" collapsedLevelsAreSubtotals="1">
        <references count="1">
          <reference field="4294967294" count="1" selected="0">
            <x v="0"/>
          </reference>
        </references>
      </pivotArea>
    </format>
    <format dxfId="280">
      <pivotArea field="4" grandRow="1" outline="0" collapsedLevelsAreSubtotals="1">
        <references count="1">
          <reference field="4294967294" count="1" selected="0">
            <x v="0"/>
          </reference>
        </references>
      </pivotArea>
    </format>
    <format dxfId="279">
      <pivotArea field="4" grandRow="1" outline="0" collapsedLevelsAreSubtotals="1">
        <references count="1">
          <reference field="4294967294" count="1" selected="0">
            <x v="0"/>
          </reference>
        </references>
      </pivotArea>
    </format>
    <format dxfId="278">
      <pivotArea field="4" grandRow="1" outline="0" collapsedLevelsAreSubtotals="1">
        <references count="1">
          <reference field="4294967294" count="1" selected="0">
            <x v="0"/>
          </reference>
        </references>
      </pivotArea>
    </format>
    <format dxfId="277">
      <pivotArea dataOnly="0" labelOnly="1" outline="0" fieldPosition="0">
        <references count="1">
          <reference field="4294967294" count="2">
            <x v="0"/>
            <x v="1"/>
          </reference>
        </references>
      </pivotArea>
    </format>
    <format dxfId="276">
      <pivotArea dataOnly="0" outline="0" fieldPosition="0">
        <references count="1">
          <reference field="4294967294" count="1">
            <x v="0"/>
          </reference>
        </references>
      </pivotArea>
    </format>
    <format dxfId="275">
      <pivotArea type="all" dataOnly="0" outline="0" fieldPosition="0"/>
    </format>
    <format dxfId="274">
      <pivotArea outline="0" collapsedLevelsAreSubtotals="1" fieldPosition="0"/>
    </format>
    <format dxfId="273">
      <pivotArea field="2" type="button" dataOnly="0" labelOnly="1" outline="0" axis="axisRow" fieldPosition="0"/>
    </format>
    <format dxfId="272">
      <pivotArea dataOnly="0" labelOnly="1" fieldPosition="0">
        <references count="1">
          <reference field="2" count="0"/>
        </references>
      </pivotArea>
    </format>
    <format dxfId="271">
      <pivotArea dataOnly="0" labelOnly="1" grandRow="1" outline="0" fieldPosition="0"/>
    </format>
    <format dxfId="270">
      <pivotArea dataOnly="0" labelOnly="1" outline="0" fieldPosition="0">
        <references count="1">
          <reference field="4294967294" count="2">
            <x v="0"/>
            <x v="1"/>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SalesReps" cacheId="2" applyNumberFormats="0" applyBorderFormats="0" applyFontFormats="0" applyPatternFormats="0" applyAlignmentFormats="0" applyWidthHeightFormats="1" dataCaption="Values" updatedVersion="6" minRefreshableVersion="3" showDrill="0" itemPrintTitles="1" createdVersion="6" indent="0" multipleFieldFilters="0" chartFormat="4" rowHeaderCaption="Top Sales Reps" fieldListSortAscending="1">
  <location ref="N3:P12"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axis="axisRow" outline="0" showAll="0"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pivotField outline="0" showAll="0">
      <items count="15">
        <item x="2"/>
        <item x="0"/>
        <item x="3"/>
        <item x="13"/>
        <item x="10"/>
        <item x="6"/>
        <item x="8"/>
        <item x="1"/>
        <item x="12"/>
        <item x="7"/>
        <item x="11"/>
        <item x="9"/>
        <item x="5"/>
        <item x="4"/>
        <item t="default"/>
      </items>
    </pivotField>
    <pivotField outline="0" showAll="0" measureFilter="1"/>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2"/>
  </rowFields>
  <rowItems count="9">
    <i>
      <x v="1"/>
    </i>
    <i>
      <x v="6"/>
    </i>
    <i>
      <x v="5"/>
    </i>
    <i>
      <x v="4"/>
    </i>
    <i>
      <x v="2"/>
    </i>
    <i>
      <x v="7"/>
    </i>
    <i>
      <x/>
    </i>
    <i>
      <x v="3"/>
    </i>
    <i t="grand">
      <x/>
    </i>
  </rowItems>
  <colFields count="1">
    <field x="-2"/>
  </colFields>
  <colItems count="2">
    <i>
      <x/>
    </i>
    <i i="1">
      <x v="1"/>
    </i>
  </colItems>
  <dataFields count="2">
    <dataField name="Total Sales" fld="6" baseField="0" baseItem="0" numFmtId="6"/>
    <dataField name="% of Total" fld="6" showDataAs="percentOfTotal" baseField="2" baseItem="1" numFmtId="164"/>
  </dataFields>
  <formats count="10">
    <format dxfId="93">
      <pivotArea grandRow="1" outline="0" collapsedLevelsAreSubtotals="1" fieldPosition="0"/>
    </format>
    <format dxfId="92">
      <pivotArea outline="0" fieldPosition="0">
        <references count="1">
          <reference field="4294967294" count="1">
            <x v="1"/>
          </reference>
        </references>
      </pivotArea>
    </format>
    <format dxfId="91">
      <pivotArea dataOnly="0" labelOnly="1" outline="0" fieldPosition="0">
        <references count="1">
          <reference field="4294967294" count="1">
            <x v="1"/>
          </reference>
        </references>
      </pivotArea>
    </format>
    <format dxfId="90">
      <pivotArea dataOnly="0" labelOnly="1" outline="0" fieldPosition="0">
        <references count="1">
          <reference field="4294967294" count="1">
            <x v="0"/>
          </reference>
        </references>
      </pivotArea>
    </format>
    <format dxfId="89">
      <pivotArea type="all" dataOnly="0" outline="0" fieldPosition="0"/>
    </format>
    <format dxfId="88">
      <pivotArea outline="0" collapsedLevelsAreSubtotals="1" fieldPosition="0"/>
    </format>
    <format dxfId="87">
      <pivotArea field="2" type="button" dataOnly="0" labelOnly="1" outline="0" axis="axisRow" fieldPosition="0"/>
    </format>
    <format dxfId="86">
      <pivotArea dataOnly="0" labelOnly="1" fieldPosition="0">
        <references count="1">
          <reference field="2" count="0"/>
        </references>
      </pivotArea>
    </format>
    <format dxfId="85">
      <pivotArea dataOnly="0" labelOnly="1" grandRow="1" outline="0" fieldPosition="0"/>
    </format>
    <format dxfId="84">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ustomers" cacheId="2" applyNumberFormats="0" applyBorderFormats="0" applyFontFormats="0" applyPatternFormats="0" applyAlignmentFormats="0" applyWidthHeightFormats="1" dataCaption="Values" updatedVersion="6" minRefreshableVersion="3" showDrill="0" itemPrintTitles="1" createdVersion="6" indent="0" multipleFieldFilters="0" chartFormat="4" rowHeaderCaption="Top 10 Customers" fieldListSortAscending="1">
  <location ref="J3:L1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pivotField axis="axisRow" outline="0" showAll="0" measureFilter="1" sortType="descending">
      <items count="15">
        <item x="11"/>
        <item x="10"/>
        <item x="2"/>
        <item x="13"/>
        <item x="8"/>
        <item x="9"/>
        <item x="3"/>
        <item x="6"/>
        <item x="1"/>
        <item x="4"/>
        <item x="5"/>
        <item x="7"/>
        <item x="0"/>
        <item x="12"/>
        <item t="default"/>
      </items>
      <autoSortScope>
        <pivotArea dataOnly="0" outline="0" fieldPosition="0">
          <references count="1">
            <reference field="4294967294" count="1" selected="0">
              <x v="0"/>
            </reference>
          </references>
        </pivotArea>
      </autoSortScope>
    </pivotField>
    <pivotField outline="0" showAll="0">
      <items count="15">
        <item x="2"/>
        <item x="0"/>
        <item x="3"/>
        <item x="13"/>
        <item x="10"/>
        <item x="6"/>
        <item x="8"/>
        <item x="1"/>
        <item x="12"/>
        <item x="7"/>
        <item x="11"/>
        <item x="9"/>
        <item x="5"/>
        <item x="4"/>
        <item t="default"/>
      </items>
    </pivotField>
    <pivotField outline="0" showAll="0" measureFilter="1"/>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3"/>
  </rowFields>
  <rowItems count="11">
    <i>
      <x v="11"/>
    </i>
    <i>
      <x v="7"/>
    </i>
    <i>
      <x v="6"/>
    </i>
    <i>
      <x v="8"/>
    </i>
    <i>
      <x v="5"/>
    </i>
    <i>
      <x/>
    </i>
    <i>
      <x v="9"/>
    </i>
    <i>
      <x v="10"/>
    </i>
    <i>
      <x v="12"/>
    </i>
    <i>
      <x v="4"/>
    </i>
    <i t="grand">
      <x/>
    </i>
  </rowItems>
  <colFields count="1">
    <field x="-2"/>
  </colFields>
  <colItems count="2">
    <i>
      <x/>
    </i>
    <i i="1">
      <x v="1"/>
    </i>
  </colItems>
  <dataFields count="2">
    <dataField name="Total Sales" fld="6" baseField="0" baseItem="0" numFmtId="6"/>
    <dataField name="% of Total" fld="6" showDataAs="percentOfTotal" baseField="3" baseItem="11" numFmtId="164"/>
  </dataFields>
  <formats count="9">
    <format dxfId="102">
      <pivotArea grandRow="1" outline="0" collapsedLevelsAreSubtotals="1" fieldPosition="0"/>
    </format>
    <format dxfId="101">
      <pivotArea outline="0" fieldPosition="0">
        <references count="1">
          <reference field="4294967294" count="1">
            <x v="1"/>
          </reference>
        </references>
      </pivotArea>
    </format>
    <format dxfId="100">
      <pivotArea dataOnly="0" labelOnly="1" outline="0" fieldPosition="0">
        <references count="1">
          <reference field="4294967294" count="1">
            <x v="0"/>
          </reference>
        </references>
      </pivotArea>
    </format>
    <format dxfId="99">
      <pivotArea type="all" dataOnly="0" outline="0" fieldPosition="0"/>
    </format>
    <format dxfId="98">
      <pivotArea outline="0" collapsedLevelsAreSubtotals="1" fieldPosition="0"/>
    </format>
    <format dxfId="97">
      <pivotArea field="3" type="button" dataOnly="0" labelOnly="1" outline="0" axis="axisRow" fieldPosition="0"/>
    </format>
    <format dxfId="96">
      <pivotArea dataOnly="0" labelOnly="1" fieldPosition="0">
        <references count="1">
          <reference field="3" count="10">
            <x v="0"/>
            <x v="4"/>
            <x v="5"/>
            <x v="6"/>
            <x v="7"/>
            <x v="8"/>
            <x v="9"/>
            <x v="10"/>
            <x v="11"/>
            <x v="12"/>
          </reference>
        </references>
      </pivotArea>
    </format>
    <format dxfId="95">
      <pivotArea dataOnly="0" labelOnly="1" grandRow="1" outline="0" fieldPosition="0"/>
    </format>
    <format dxfId="94">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2">
    <filter fld="5" type="count" evalOrder="-1" id="1"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Products" cacheId="2" applyNumberFormats="0" applyBorderFormats="0" applyFontFormats="0" applyPatternFormats="0" applyAlignmentFormats="0" applyWidthHeightFormats="1" dataCaption="Values" updatedVersion="6" minRefreshableVersion="3" showDrill="0" itemPrintTitles="1" createdVersion="6" indent="0" multipleFieldFilters="0" chartFormat="9" rowHeaderCaption="Top 10 Products" fieldListSortAscending="1">
  <location ref="F3:H14" firstHeaderRow="0" firstDataRow="1" firstDataCol="1"/>
  <pivotFields count="16">
    <pivotField outline="0" showAll="0"/>
    <pivotField numFmtId="14" outline="0" showAll="0">
      <items count="15">
        <item x="0"/>
        <item x="1"/>
        <item x="2"/>
        <item x="3"/>
        <item x="4"/>
        <item x="5"/>
        <item x="6"/>
        <item x="7"/>
        <item x="8"/>
        <item x="9"/>
        <item x="10"/>
        <item x="11"/>
        <item x="12"/>
        <item x="13"/>
        <item t="default"/>
      </items>
    </pivotField>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1">
    <field x="5"/>
  </rowFields>
  <rowItems count="11">
    <i>
      <x v="5"/>
    </i>
    <i>
      <x/>
    </i>
    <i>
      <x v="21"/>
    </i>
    <i>
      <x v="15"/>
    </i>
    <i>
      <x v="8"/>
    </i>
    <i>
      <x v="9"/>
    </i>
    <i>
      <x v="7"/>
    </i>
    <i>
      <x v="11"/>
    </i>
    <i>
      <x v="13"/>
    </i>
    <i>
      <x v="3"/>
    </i>
    <i t="grand">
      <x/>
    </i>
  </rowItems>
  <colFields count="1">
    <field x="-2"/>
  </colFields>
  <colItems count="2">
    <i>
      <x/>
    </i>
    <i i="1">
      <x v="1"/>
    </i>
  </colItems>
  <dataFields count="2">
    <dataField name="Total Sales" fld="6" baseField="0" baseItem="0" numFmtId="6"/>
    <dataField name="% of Total" fld="6" showDataAs="percentOfTotal" baseField="5" baseItem="17" numFmtId="164"/>
  </dataFields>
  <formats count="10">
    <format dxfId="112">
      <pivotArea grandRow="1" outline="0" collapsedLevelsAreSubtotals="1" fieldPosition="0"/>
    </format>
    <format dxfId="111">
      <pivotArea outline="0" fieldPosition="0">
        <references count="1">
          <reference field="4294967294" count="1">
            <x v="1"/>
          </reference>
        </references>
      </pivotArea>
    </format>
    <format dxfId="110">
      <pivotArea dataOnly="0" labelOnly="1" outline="0" fieldPosition="0">
        <references count="1">
          <reference field="4294967294" count="1">
            <x v="1"/>
          </reference>
        </references>
      </pivotArea>
    </format>
    <format dxfId="109">
      <pivotArea dataOnly="0" labelOnly="1" outline="0" fieldPosition="0">
        <references count="1">
          <reference field="4294967294" count="1">
            <x v="0"/>
          </reference>
        </references>
      </pivotArea>
    </format>
    <format dxfId="108">
      <pivotArea type="all" dataOnly="0" outline="0" fieldPosition="0"/>
    </format>
    <format dxfId="107">
      <pivotArea outline="0" collapsedLevelsAreSubtotals="1" fieldPosition="0"/>
    </format>
    <format dxfId="106">
      <pivotArea field="5" type="button" dataOnly="0" labelOnly="1" outline="0" axis="axisRow" fieldPosition="0"/>
    </format>
    <format dxfId="105">
      <pivotArea dataOnly="0" labelOnly="1" fieldPosition="0">
        <references count="1">
          <reference field="5" count="10">
            <x v="0"/>
            <x v="3"/>
            <x v="5"/>
            <x v="7"/>
            <x v="8"/>
            <x v="9"/>
            <x v="11"/>
            <x v="13"/>
            <x v="15"/>
            <x v="21"/>
          </reference>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1" cacheId="2"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Total Sales by Sales Rep" colHeaderCaption=" " fieldListSortAscending="1">
  <location ref="B44:R76" firstHeaderRow="1" firstDataRow="2" firstDataCol="2"/>
  <pivotFields count="16">
    <pivotField outline="0" showAll="0"/>
    <pivotField axis="axisCol" numFmtId="14" outline="0">
      <items count="15">
        <item x="0"/>
        <item x="1"/>
        <item x="2"/>
        <item x="3"/>
        <item x="4"/>
        <item x="5"/>
        <item x="6"/>
        <item x="7"/>
        <item x="8"/>
        <item x="9"/>
        <item x="10"/>
        <item x="11"/>
        <item x="12"/>
        <item x="13"/>
        <item t="default"/>
      </items>
    </pivotField>
    <pivotField axis="axisRow" outline="0" showAll="0">
      <items count="9">
        <item x="6"/>
        <item x="0"/>
        <item x="1"/>
        <item x="4"/>
        <item x="2"/>
        <item x="3"/>
        <item x="5"/>
        <item x="7"/>
        <item t="default"/>
      </items>
    </pivotField>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2">
    <field x="2"/>
    <field x="3"/>
  </rowFields>
  <rowItems count="31">
    <i>
      <x/>
      <x v="6"/>
    </i>
    <i t="default">
      <x/>
    </i>
    <i>
      <x v="1"/>
      <x v="1"/>
    </i>
    <i r="1">
      <x v="2"/>
    </i>
    <i r="1">
      <x v="5"/>
    </i>
    <i r="1">
      <x v="12"/>
    </i>
    <i r="1">
      <x v="13"/>
    </i>
    <i t="default">
      <x v="1"/>
    </i>
    <i>
      <x v="2"/>
      <x v="4"/>
    </i>
    <i r="1">
      <x v="5"/>
    </i>
    <i r="1">
      <x v="7"/>
    </i>
    <i t="default">
      <x v="2"/>
    </i>
    <i>
      <x v="3"/>
      <x v="6"/>
    </i>
    <i t="default">
      <x v="3"/>
    </i>
    <i>
      <x v="4"/>
      <x v="3"/>
    </i>
    <i r="1">
      <x v="7"/>
    </i>
    <i r="1">
      <x v="9"/>
    </i>
    <i r="1">
      <x v="11"/>
    </i>
    <i t="default">
      <x v="4"/>
    </i>
    <i>
      <x v="5"/>
      <x v="6"/>
    </i>
    <i r="1">
      <x v="7"/>
    </i>
    <i t="default">
      <x v="5"/>
    </i>
    <i>
      <x v="6"/>
      <x/>
    </i>
    <i r="1">
      <x v="2"/>
    </i>
    <i r="1">
      <x v="4"/>
    </i>
    <i r="1">
      <x v="9"/>
    </i>
    <i r="1">
      <x v="10"/>
    </i>
    <i t="default">
      <x v="6"/>
    </i>
    <i>
      <x v="7"/>
      <x v="8"/>
    </i>
    <i t="default">
      <x v="7"/>
    </i>
    <i t="grand">
      <x/>
    </i>
  </rowItems>
  <colFields count="1">
    <field x="1"/>
  </colFields>
  <colItems count="15">
    <i>
      <x/>
    </i>
    <i>
      <x v="1"/>
    </i>
    <i>
      <x v="2"/>
    </i>
    <i>
      <x v="3"/>
    </i>
    <i>
      <x v="4"/>
    </i>
    <i>
      <x v="5"/>
    </i>
    <i>
      <x v="6"/>
    </i>
    <i>
      <x v="7"/>
    </i>
    <i>
      <x v="8"/>
    </i>
    <i>
      <x v="9"/>
    </i>
    <i>
      <x v="10"/>
    </i>
    <i>
      <x v="11"/>
    </i>
    <i>
      <x v="12"/>
    </i>
    <i>
      <x v="13"/>
    </i>
    <i t="grand">
      <x/>
    </i>
  </colItems>
  <dataFields count="1">
    <dataField name=" " fld="6" baseField="0" baseItem="0" numFmtId="6"/>
  </dataFields>
  <formats count="26">
    <format dxfId="38">
      <pivotArea grandRow="1" outline="0" collapsedLevelsAreSubtotals="1" fieldPosition="0"/>
    </format>
    <format dxfId="37">
      <pivotArea dataOnly="0" labelOnly="1" outline="0" fieldPosition="0">
        <references count="1">
          <reference field="4294967294" count="1">
            <x v="0"/>
          </reference>
        </references>
      </pivotArea>
    </format>
    <format dxfId="36">
      <pivotArea dataOnly="0" labelOnly="1" fieldPosition="0">
        <references count="1">
          <reference field="1" count="0"/>
        </references>
      </pivotArea>
    </format>
    <format dxfId="35">
      <pivotArea dataOnly="0" labelOnly="1" grandCol="1" outline="0" fieldPosition="0"/>
    </format>
    <format dxfId="34">
      <pivotArea dataOnly="0" labelOnly="1" fieldPosition="0">
        <references count="1">
          <reference field="1" count="0"/>
        </references>
      </pivotArea>
    </format>
    <format dxfId="33">
      <pivotArea dataOnly="0" labelOnly="1" grandCol="1" outline="0" fieldPosition="0"/>
    </format>
    <format dxfId="32">
      <pivotArea type="all" dataOnly="0" outline="0" fieldPosition="0"/>
    </format>
    <format dxfId="31">
      <pivotArea outline="0" collapsedLevelsAreSubtotals="1" fieldPosition="0"/>
    </format>
    <format dxfId="30">
      <pivotArea type="origin" dataOnly="0" labelOnly="1" outline="0" fieldPosition="0"/>
    </format>
    <format dxfId="29">
      <pivotArea field="1" type="button" dataOnly="0" labelOnly="1" outline="0" axis="axisCol" fieldPosition="0"/>
    </format>
    <format dxfId="28">
      <pivotArea type="topRight" dataOnly="0" labelOnly="1" outline="0" fieldPosition="0"/>
    </format>
    <format dxfId="27">
      <pivotArea field="2" type="button" dataOnly="0" labelOnly="1" outline="0" axis="axisRow" fieldPosition="0"/>
    </format>
    <format dxfId="26">
      <pivotArea field="3" type="button" dataOnly="0" labelOnly="1" outline="0" axis="axisRow" fieldPosition="1"/>
    </format>
    <format dxfId="25">
      <pivotArea dataOnly="0" labelOnly="1" fieldPosition="0">
        <references count="1">
          <reference field="2" count="0"/>
        </references>
      </pivotArea>
    </format>
    <format dxfId="24">
      <pivotArea dataOnly="0" labelOnly="1" fieldPosition="0">
        <references count="1">
          <reference field="2" count="0" defaultSubtotal="1"/>
        </references>
      </pivotArea>
    </format>
    <format dxfId="23">
      <pivotArea dataOnly="0" labelOnly="1" grandRow="1" outline="0" fieldPosition="0"/>
    </format>
    <format dxfId="22">
      <pivotArea dataOnly="0" labelOnly="1" fieldPosition="0">
        <references count="2">
          <reference field="2" count="1" selected="0">
            <x v="0"/>
          </reference>
          <reference field="3" count="1">
            <x v="6"/>
          </reference>
        </references>
      </pivotArea>
    </format>
    <format dxfId="21">
      <pivotArea dataOnly="0" labelOnly="1" fieldPosition="0">
        <references count="2">
          <reference field="2" count="1" selected="0">
            <x v="1"/>
          </reference>
          <reference field="3" count="5">
            <x v="1"/>
            <x v="2"/>
            <x v="5"/>
            <x v="12"/>
            <x v="13"/>
          </reference>
        </references>
      </pivotArea>
    </format>
    <format dxfId="20">
      <pivotArea dataOnly="0" labelOnly="1" fieldPosition="0">
        <references count="2">
          <reference field="2" count="1" selected="0">
            <x v="2"/>
          </reference>
          <reference field="3" count="3">
            <x v="4"/>
            <x v="5"/>
            <x v="7"/>
          </reference>
        </references>
      </pivotArea>
    </format>
    <format dxfId="19">
      <pivotArea dataOnly="0" labelOnly="1" fieldPosition="0">
        <references count="2">
          <reference field="2" count="1" selected="0">
            <x v="3"/>
          </reference>
          <reference field="3" count="1">
            <x v="6"/>
          </reference>
        </references>
      </pivotArea>
    </format>
    <format dxfId="18">
      <pivotArea dataOnly="0" labelOnly="1" fieldPosition="0">
        <references count="2">
          <reference field="2" count="1" selected="0">
            <x v="4"/>
          </reference>
          <reference field="3" count="4">
            <x v="3"/>
            <x v="7"/>
            <x v="9"/>
            <x v="11"/>
          </reference>
        </references>
      </pivotArea>
    </format>
    <format dxfId="17">
      <pivotArea dataOnly="0" labelOnly="1" fieldPosition="0">
        <references count="2">
          <reference field="2" count="1" selected="0">
            <x v="5"/>
          </reference>
          <reference field="3" count="2">
            <x v="6"/>
            <x v="7"/>
          </reference>
        </references>
      </pivotArea>
    </format>
    <format dxfId="16">
      <pivotArea dataOnly="0" labelOnly="1" fieldPosition="0">
        <references count="2">
          <reference field="2" count="1" selected="0">
            <x v="6"/>
          </reference>
          <reference field="3" count="5">
            <x v="0"/>
            <x v="2"/>
            <x v="4"/>
            <x v="9"/>
            <x v="10"/>
          </reference>
        </references>
      </pivotArea>
    </format>
    <format dxfId="15">
      <pivotArea dataOnly="0" labelOnly="1" fieldPosition="0">
        <references count="2">
          <reference field="2" count="1" selected="0">
            <x v="7"/>
          </reference>
          <reference field="3" count="1">
            <x v="8"/>
          </reference>
        </references>
      </pivotArea>
    </format>
    <format dxfId="14">
      <pivotArea dataOnly="0" labelOnly="1" fieldPosition="0">
        <references count="1">
          <reference field="1" count="0"/>
        </references>
      </pivotArea>
    </format>
    <format dxfId="13">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9" cacheId="2"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Total Sales by Category" colHeaderCaption=" " fieldListSortAscending="1">
  <location ref="B3:R42" firstHeaderRow="1" firstDataRow="2" firstDataCol="2"/>
  <pivotFields count="16">
    <pivotField outline="0" showAll="0"/>
    <pivotField axis="axisCol" numFmtId="14" outline="0">
      <items count="15">
        <item x="0"/>
        <item x="1"/>
        <item x="2"/>
        <item x="3"/>
        <item x="4"/>
        <item x="5"/>
        <item x="6"/>
        <item x="7"/>
        <item x="8"/>
        <item x="9"/>
        <item x="10"/>
        <item x="11"/>
        <item x="12"/>
        <item x="13"/>
        <item t="default"/>
      </items>
    </pivotField>
    <pivotField outline="0" showAll="0"/>
    <pivotField outline="0" showAll="0"/>
    <pivotField axis="axisRow" outline="0" showAll="0">
      <items count="15">
        <item x="2"/>
        <item x="0"/>
        <item x="3"/>
        <item x="13"/>
        <item x="10"/>
        <item x="6"/>
        <item x="8"/>
        <item x="1"/>
        <item x="12"/>
        <item x="7"/>
        <item x="11"/>
        <item x="9"/>
        <item x="5"/>
        <item x="4"/>
        <item t="default"/>
      </items>
    </pivotField>
    <pivotField axis="axisRow" outline="0" showAll="0"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showAll="0"/>
    <pivotField outline="0" showAll="0"/>
  </pivotFields>
  <rowFields count="2">
    <field x="4"/>
    <field x="5"/>
  </rowFields>
  <rowItems count="38">
    <i>
      <x/>
      <x v="6"/>
    </i>
    <i r="1">
      <x v="16"/>
    </i>
    <i t="default">
      <x/>
    </i>
    <i>
      <x v="1"/>
      <x v="5"/>
    </i>
    <i r="1">
      <x/>
    </i>
    <i r="1">
      <x v="10"/>
    </i>
    <i r="1">
      <x v="4"/>
    </i>
    <i t="default">
      <x v="1"/>
    </i>
    <i>
      <x v="2"/>
      <x v="7"/>
    </i>
    <i t="default">
      <x v="2"/>
    </i>
    <i>
      <x v="3"/>
      <x v="18"/>
    </i>
    <i t="default">
      <x v="3"/>
    </i>
    <i>
      <x v="4"/>
      <x v="13"/>
    </i>
    <i t="default">
      <x v="4"/>
    </i>
    <i>
      <x v="5"/>
      <x v="12"/>
    </i>
    <i r="1">
      <x v="20"/>
    </i>
    <i t="default">
      <x v="5"/>
    </i>
    <i>
      <x v="6"/>
      <x v="15"/>
    </i>
    <i t="default">
      <x v="6"/>
    </i>
    <i>
      <x v="7"/>
      <x v="3"/>
    </i>
    <i r="1">
      <x v="2"/>
    </i>
    <i r="1">
      <x v="19"/>
    </i>
    <i r="1">
      <x v="1"/>
    </i>
    <i t="default">
      <x v="7"/>
    </i>
    <i>
      <x v="8"/>
      <x v="22"/>
    </i>
    <i t="default">
      <x v="8"/>
    </i>
    <i>
      <x v="9"/>
      <x v="21"/>
    </i>
    <i r="1">
      <x v="11"/>
    </i>
    <i t="default">
      <x v="9"/>
    </i>
    <i>
      <x v="10"/>
      <x v="17"/>
    </i>
    <i t="default">
      <x v="10"/>
    </i>
    <i>
      <x v="11"/>
      <x v="14"/>
    </i>
    <i t="default">
      <x v="11"/>
    </i>
    <i>
      <x v="12"/>
      <x v="9"/>
    </i>
    <i t="default">
      <x v="12"/>
    </i>
    <i>
      <x v="13"/>
      <x v="8"/>
    </i>
    <i t="default">
      <x v="13"/>
    </i>
    <i t="grand">
      <x/>
    </i>
  </rowItems>
  <colFields count="1">
    <field x="1"/>
  </colFields>
  <colItems count="15">
    <i>
      <x/>
    </i>
    <i>
      <x v="1"/>
    </i>
    <i>
      <x v="2"/>
    </i>
    <i>
      <x v="3"/>
    </i>
    <i>
      <x v="4"/>
    </i>
    <i>
      <x v="5"/>
    </i>
    <i>
      <x v="6"/>
    </i>
    <i>
      <x v="7"/>
    </i>
    <i>
      <x v="8"/>
    </i>
    <i>
      <x v="9"/>
    </i>
    <i>
      <x v="10"/>
    </i>
    <i>
      <x v="11"/>
    </i>
    <i>
      <x v="12"/>
    </i>
    <i>
      <x v="13"/>
    </i>
    <i t="grand">
      <x/>
    </i>
  </colItems>
  <dataFields count="1">
    <dataField name=" " fld="6" baseField="0" baseItem="0" numFmtId="6"/>
  </dataFields>
  <formats count="32">
    <format dxfId="70">
      <pivotArea grandRow="1" outline="0" collapsedLevelsAreSubtotals="1" fieldPosition="0"/>
    </format>
    <format dxfId="69">
      <pivotArea dataOnly="0" labelOnly="1" outline="0" fieldPosition="0">
        <references count="1">
          <reference field="4294967294" count="1">
            <x v="0"/>
          </reference>
        </references>
      </pivotArea>
    </format>
    <format dxfId="68">
      <pivotArea dataOnly="0" labelOnly="1" fieldPosition="0">
        <references count="1">
          <reference field="1" count="0"/>
        </references>
      </pivotArea>
    </format>
    <format dxfId="67">
      <pivotArea dataOnly="0" labelOnly="1" grandCol="1" outline="0" fieldPosition="0"/>
    </format>
    <format dxfId="66">
      <pivotArea dataOnly="0" labelOnly="1" fieldPosition="0">
        <references count="1">
          <reference field="1" count="0"/>
        </references>
      </pivotArea>
    </format>
    <format dxfId="65">
      <pivotArea dataOnly="0" labelOnly="1" grandCol="1"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1" type="button" dataOnly="0" labelOnly="1" outline="0" axis="axisCol" fieldPosition="0"/>
    </format>
    <format dxfId="60">
      <pivotArea type="topRight" dataOnly="0" labelOnly="1" outline="0" fieldPosition="0"/>
    </format>
    <format dxfId="59">
      <pivotArea field="4" type="button" dataOnly="0" labelOnly="1" outline="0" axis="axisRow" fieldPosition="0"/>
    </format>
    <format dxfId="58">
      <pivotArea field="5" type="button" dataOnly="0" labelOnly="1" outline="0" axis="axisRow" fieldPosition="1"/>
    </format>
    <format dxfId="57">
      <pivotArea dataOnly="0" labelOnly="1" fieldPosition="0">
        <references count="1">
          <reference field="4" count="0"/>
        </references>
      </pivotArea>
    </format>
    <format dxfId="56">
      <pivotArea dataOnly="0" labelOnly="1" fieldPosition="0">
        <references count="1">
          <reference field="4" count="0" defaultSubtotal="1"/>
        </references>
      </pivotArea>
    </format>
    <format dxfId="55">
      <pivotArea dataOnly="0" labelOnly="1" grandRow="1" outline="0" fieldPosition="0"/>
    </format>
    <format dxfId="54">
      <pivotArea dataOnly="0" labelOnly="1" fieldPosition="0">
        <references count="2">
          <reference field="4" count="1" selected="0">
            <x v="0"/>
          </reference>
          <reference field="5" count="2">
            <x v="6"/>
            <x v="16"/>
          </reference>
        </references>
      </pivotArea>
    </format>
    <format dxfId="53">
      <pivotArea dataOnly="0" labelOnly="1" fieldPosition="0">
        <references count="2">
          <reference field="4" count="1" selected="0">
            <x v="1"/>
          </reference>
          <reference field="5" count="4">
            <x v="0"/>
            <x v="4"/>
            <x v="5"/>
            <x v="10"/>
          </reference>
        </references>
      </pivotArea>
    </format>
    <format dxfId="52">
      <pivotArea dataOnly="0" labelOnly="1" fieldPosition="0">
        <references count="2">
          <reference field="4" count="1" selected="0">
            <x v="2"/>
          </reference>
          <reference field="5" count="1">
            <x v="7"/>
          </reference>
        </references>
      </pivotArea>
    </format>
    <format dxfId="51">
      <pivotArea dataOnly="0" labelOnly="1" fieldPosition="0">
        <references count="2">
          <reference field="4" count="1" selected="0">
            <x v="3"/>
          </reference>
          <reference field="5" count="1">
            <x v="18"/>
          </reference>
        </references>
      </pivotArea>
    </format>
    <format dxfId="50">
      <pivotArea dataOnly="0" labelOnly="1" fieldPosition="0">
        <references count="2">
          <reference field="4" count="1" selected="0">
            <x v="4"/>
          </reference>
          <reference field="5" count="1">
            <x v="13"/>
          </reference>
        </references>
      </pivotArea>
    </format>
    <format dxfId="49">
      <pivotArea dataOnly="0" labelOnly="1" fieldPosition="0">
        <references count="2">
          <reference field="4" count="1" selected="0">
            <x v="5"/>
          </reference>
          <reference field="5" count="2">
            <x v="12"/>
            <x v="20"/>
          </reference>
        </references>
      </pivotArea>
    </format>
    <format dxfId="48">
      <pivotArea dataOnly="0" labelOnly="1" fieldPosition="0">
        <references count="2">
          <reference field="4" count="1" selected="0">
            <x v="6"/>
          </reference>
          <reference field="5" count="1">
            <x v="15"/>
          </reference>
        </references>
      </pivotArea>
    </format>
    <format dxfId="47">
      <pivotArea dataOnly="0" labelOnly="1" fieldPosition="0">
        <references count="2">
          <reference field="4" count="1" selected="0">
            <x v="7"/>
          </reference>
          <reference field="5" count="4">
            <x v="1"/>
            <x v="2"/>
            <x v="3"/>
            <x v="19"/>
          </reference>
        </references>
      </pivotArea>
    </format>
    <format dxfId="46">
      <pivotArea dataOnly="0" labelOnly="1" fieldPosition="0">
        <references count="2">
          <reference field="4" count="1" selected="0">
            <x v="8"/>
          </reference>
          <reference field="5" count="1">
            <x v="22"/>
          </reference>
        </references>
      </pivotArea>
    </format>
    <format dxfId="45">
      <pivotArea dataOnly="0" labelOnly="1" fieldPosition="0">
        <references count="2">
          <reference field="4" count="1" selected="0">
            <x v="9"/>
          </reference>
          <reference field="5" count="2">
            <x v="11"/>
            <x v="21"/>
          </reference>
        </references>
      </pivotArea>
    </format>
    <format dxfId="44">
      <pivotArea dataOnly="0" labelOnly="1" fieldPosition="0">
        <references count="2">
          <reference field="4" count="1" selected="0">
            <x v="10"/>
          </reference>
          <reference field="5" count="1">
            <x v="17"/>
          </reference>
        </references>
      </pivotArea>
    </format>
    <format dxfId="43">
      <pivotArea dataOnly="0" labelOnly="1" fieldPosition="0">
        <references count="2">
          <reference field="4" count="1" selected="0">
            <x v="11"/>
          </reference>
          <reference field="5" count="1">
            <x v="14"/>
          </reference>
        </references>
      </pivotArea>
    </format>
    <format dxfId="42">
      <pivotArea dataOnly="0" labelOnly="1" fieldPosition="0">
        <references count="2">
          <reference field="4" count="1" selected="0">
            <x v="12"/>
          </reference>
          <reference field="5" count="1">
            <x v="9"/>
          </reference>
        </references>
      </pivotArea>
    </format>
    <format dxfId="41">
      <pivotArea dataOnly="0" labelOnly="1" fieldPosition="0">
        <references count="2">
          <reference field="4" count="1" selected="0">
            <x v="13"/>
          </reference>
          <reference field="5" count="1">
            <x v="8"/>
          </reference>
        </references>
      </pivotArea>
    </format>
    <format dxfId="40">
      <pivotArea dataOnly="0" labelOnly="1" fieldPosition="0">
        <references count="1">
          <reference field="1" count="0"/>
        </references>
      </pivotArea>
    </format>
    <format dxfId="39">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c" cacheId="2" applyNumberFormats="0" applyBorderFormats="0" applyFontFormats="0" applyPatternFormats="0" applyAlignmentFormats="0" applyWidthHeightFormats="1" dataCaption="Values" updatedVersion="6" minRefreshableVersion="3" showDrill="0" itemPrintTitles="1" createdVersion="6" indent="0" multipleFieldFilters="0" rowHeaderCaption=" Company" fieldListSortAscending="1">
  <location ref="I3:K18" firstHeaderRow="0" firstDataRow="1" firstDataCol="1"/>
  <pivotFields count="16">
    <pivotField outline="0" showAll="0"/>
    <pivotField numFmtId="165" outline="0" showAll="0"/>
    <pivotField outline="0" showAll="0"/>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293">
      <pivotArea field="4" grandRow="1" outline="0" collapsedLevelsAreSubtotals="1">
        <references count="1">
          <reference field="4294967294" count="1" selected="0">
            <x v="0"/>
          </reference>
        </references>
      </pivotArea>
    </format>
    <format dxfId="292">
      <pivotArea field="4" grandRow="1" outline="0" collapsedLevelsAreSubtotals="1">
        <references count="1">
          <reference field="4294967294" count="1" selected="0">
            <x v="0"/>
          </reference>
        </references>
      </pivotArea>
    </format>
    <format dxfId="291">
      <pivotArea field="4" grandRow="1" outline="0" collapsedLevelsAreSubtotals="1">
        <references count="1">
          <reference field="4294967294" count="1" selected="0">
            <x v="0"/>
          </reference>
        </references>
      </pivotArea>
    </format>
    <format dxfId="290">
      <pivotArea field="4" grandRow="1" outline="0" collapsedLevelsAreSubtotals="1">
        <references count="1">
          <reference field="4294967294" count="1" selected="0">
            <x v="0"/>
          </reference>
        </references>
      </pivotArea>
    </format>
    <format dxfId="289">
      <pivotArea dataOnly="0" labelOnly="1" outline="0" fieldPosition="0">
        <references count="1">
          <reference field="4294967294" count="2">
            <x v="0"/>
            <x v="1"/>
          </reference>
        </references>
      </pivotArea>
    </format>
    <format dxfId="288">
      <pivotArea dataOnly="0" outline="0" fieldPosition="0">
        <references count="1">
          <reference field="4294967294" count="1">
            <x v="0"/>
          </reference>
        </references>
      </pivotArea>
    </format>
    <format dxfId="287">
      <pivotArea type="all" dataOnly="0" outline="0" fieldPosition="0"/>
    </format>
    <format dxfId="286">
      <pivotArea outline="0" collapsedLevelsAreSubtotals="1" fieldPosition="0"/>
    </format>
    <format dxfId="285">
      <pivotArea field="3" type="button" dataOnly="0" labelOnly="1" outline="0" axis="axisRow" fieldPosition="0"/>
    </format>
    <format dxfId="284">
      <pivotArea dataOnly="0" labelOnly="1" fieldPosition="0">
        <references count="1">
          <reference field="3" count="0"/>
        </references>
      </pivotArea>
    </format>
    <format dxfId="283">
      <pivotArea dataOnly="0" labelOnly="1" grandRow="1" outline="0" fieldPosition="0"/>
    </format>
    <format dxfId="282">
      <pivotArea dataOnly="0" labelOnly="1" outline="0" fieldPosition="0">
        <references count="1">
          <reference field="4294967294" count="2">
            <x v="0"/>
            <x v="1"/>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b" cacheId="2" applyNumberFormats="0" applyBorderFormats="0" applyFontFormats="0" applyPatternFormats="0" applyAlignmentFormats="0" applyWidthHeightFormats="1" dataCaption="Values" updatedVersion="6" minRefreshableVersion="3" showDrill="0" itemPrintTitles="1" createdVersion="6" indent="0" multipleFieldFilters="0" rowHeaderCaption=" Product" fieldListSortAscending="1">
  <location ref="E3:G14" firstHeaderRow="0" firstDataRow="1" firstDataCol="1"/>
  <pivotFields count="16">
    <pivotField outline="0" showAll="0"/>
    <pivotField numFmtId="165" outline="0" showAll="0"/>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305">
      <pivotArea field="4" grandRow="1" outline="0" collapsedLevelsAreSubtotals="1">
        <references count="1">
          <reference field="4294967294" count="1" selected="0">
            <x v="0"/>
          </reference>
        </references>
      </pivotArea>
    </format>
    <format dxfId="304">
      <pivotArea field="4" grandRow="1" outline="0" collapsedLevelsAreSubtotals="1">
        <references count="1">
          <reference field="4294967294" count="1" selected="0">
            <x v="0"/>
          </reference>
        </references>
      </pivotArea>
    </format>
    <format dxfId="303">
      <pivotArea field="4" grandRow="1" outline="0" collapsedLevelsAreSubtotals="1">
        <references count="1">
          <reference field="4294967294" count="1" selected="0">
            <x v="0"/>
          </reference>
        </references>
      </pivotArea>
    </format>
    <format dxfId="302">
      <pivotArea field="4" grandRow="1" outline="0" collapsedLevelsAreSubtotals="1">
        <references count="1">
          <reference field="4294967294" count="1" selected="0">
            <x v="0"/>
          </reference>
        </references>
      </pivotArea>
    </format>
    <format dxfId="301">
      <pivotArea dataOnly="0" labelOnly="1" outline="0" fieldPosition="0">
        <references count="1">
          <reference field="4294967294" count="2">
            <x v="0"/>
            <x v="1"/>
          </reference>
        </references>
      </pivotArea>
    </format>
    <format dxfId="300">
      <pivotArea dataOnly="0" outline="0" fieldPosition="0">
        <references count="1">
          <reference field="4294967294" count="1">
            <x v="0"/>
          </reference>
        </references>
      </pivotArea>
    </format>
    <format dxfId="299">
      <pivotArea type="all" dataOnly="0" outline="0" fieldPosition="0"/>
    </format>
    <format dxfId="298">
      <pivotArea outline="0" collapsedLevelsAreSubtotals="1" fieldPosition="0"/>
    </format>
    <format dxfId="297">
      <pivotArea field="5" type="button" dataOnly="0" labelOnly="1" outline="0" axis="axisRow" fieldPosition="0"/>
    </format>
    <format dxfId="296">
      <pivotArea dataOnly="0" labelOnly="1" fieldPosition="0">
        <references count="1">
          <reference field="5" count="0"/>
        </references>
      </pivotArea>
    </format>
    <format dxfId="295">
      <pivotArea dataOnly="0" labelOnly="1" grandRow="1" outline="0" fieldPosition="0"/>
    </format>
    <format dxfId="294">
      <pivotArea dataOnly="0" labelOnly="1" outline="0" fieldPosition="0">
        <references count="1">
          <reference field="4294967294" count="2">
            <x v="0"/>
            <x v="1"/>
          </reference>
        </references>
      </pivotArea>
    </format>
  </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a" cacheId="2" applyNumberFormats="0" applyBorderFormats="0" applyFontFormats="0" applyPatternFormats="0" applyAlignmentFormats="0" applyWidthHeightFormats="1" dataCaption="Values" updatedVersion="6" minRefreshableVersion="3" showDrill="0" itemPrintTitles="1" createdVersion="6" indent="0" multipleFieldFilters="0" rowHeaderCaption=" Category" fieldListSortAscending="1">
  <location ref="A3:C18" firstHeaderRow="0" firstDataRow="1" firstDataCol="1"/>
  <pivotFields count="16">
    <pivotField outline="0" showAll="0"/>
    <pivotField numFmtId="165" outline="0" showAll="0"/>
    <pivotField outline="0" showAll="0"/>
    <pivotField outline="0" showAll="0"/>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317">
      <pivotArea field="4" grandRow="1" outline="0" collapsedLevelsAreSubtotals="1" axis="axisRow" fieldPosition="0">
        <references count="1">
          <reference field="4294967294" count="1" selected="0">
            <x v="0"/>
          </reference>
        </references>
      </pivotArea>
    </format>
    <format dxfId="316">
      <pivotArea field="4" grandRow="1" outline="0" collapsedLevelsAreSubtotals="1" axis="axisRow" fieldPosition="0">
        <references count="1">
          <reference field="4294967294" count="1" selected="0">
            <x v="0"/>
          </reference>
        </references>
      </pivotArea>
    </format>
    <format dxfId="315">
      <pivotArea field="4" grandRow="1" outline="0" collapsedLevelsAreSubtotals="1" axis="axisRow" fieldPosition="0">
        <references count="1">
          <reference field="4294967294" count="1" selected="0">
            <x v="0"/>
          </reference>
        </references>
      </pivotArea>
    </format>
    <format dxfId="314">
      <pivotArea field="4" grandRow="1" outline="0" collapsedLevelsAreSubtotals="1" axis="axisRow" fieldPosition="0">
        <references count="1">
          <reference field="4294967294" count="1" selected="0">
            <x v="0"/>
          </reference>
        </references>
      </pivotArea>
    </format>
    <format dxfId="313">
      <pivotArea dataOnly="0" labelOnly="1" outline="0" fieldPosition="0">
        <references count="1">
          <reference field="4294967294" count="2">
            <x v="0"/>
            <x v="1"/>
          </reference>
        </references>
      </pivotArea>
    </format>
    <format dxfId="312">
      <pivotArea dataOnly="0" outline="0" fieldPosition="0">
        <references count="1">
          <reference field="4294967294" count="1">
            <x v="0"/>
          </reference>
        </references>
      </pivotArea>
    </format>
    <format dxfId="311">
      <pivotArea type="all" dataOnly="0" outline="0" fieldPosition="0"/>
    </format>
    <format dxfId="310">
      <pivotArea outline="0" collapsedLevelsAreSubtotals="1" fieldPosition="0"/>
    </format>
    <format dxfId="309">
      <pivotArea field="4" type="button" dataOnly="0" labelOnly="1" outline="0" axis="axisRow" fieldPosition="0"/>
    </format>
    <format dxfId="308">
      <pivotArea dataOnly="0" labelOnly="1" fieldPosition="0">
        <references count="1">
          <reference field="4" count="0"/>
        </references>
      </pivotArea>
    </format>
    <format dxfId="307">
      <pivotArea dataOnly="0" labelOnly="1" grandRow="1" outline="0" fieldPosition="0"/>
    </format>
    <format dxfId="306">
      <pivotArea dataOnly="0" labelOnly="1" outline="0" fieldPosition="0">
        <references count="1">
          <reference field="4294967294" count="2">
            <x v="0"/>
            <x v="1"/>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b" cacheId="2"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 Product" fieldListSortAscending="1">
  <location ref="E3:G14" firstHeaderRow="0" firstDataRow="1" firstDataCol="1"/>
  <pivotFields count="16">
    <pivotField outline="0" showAll="0"/>
    <pivotField numFmtId="165" outline="0" showAll="0"/>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233">
      <pivotArea field="4" grandRow="1" outline="0" collapsedLevelsAreSubtotals="1">
        <references count="1">
          <reference field="4294967294" count="1" selected="0">
            <x v="0"/>
          </reference>
        </references>
      </pivotArea>
    </format>
    <format dxfId="232">
      <pivotArea field="4" grandRow="1" outline="0" collapsedLevelsAreSubtotals="1">
        <references count="1">
          <reference field="4294967294" count="1" selected="0">
            <x v="0"/>
          </reference>
        </references>
      </pivotArea>
    </format>
    <format dxfId="231">
      <pivotArea field="4" grandRow="1" outline="0" collapsedLevelsAreSubtotals="1">
        <references count="1">
          <reference field="4294967294" count="1" selected="0">
            <x v="0"/>
          </reference>
        </references>
      </pivotArea>
    </format>
    <format dxfId="230">
      <pivotArea field="4" grandRow="1" outline="0" collapsedLevelsAreSubtotals="1">
        <references count="1">
          <reference field="4294967294" count="1" selected="0">
            <x v="0"/>
          </reference>
        </references>
      </pivotArea>
    </format>
    <format dxfId="229">
      <pivotArea dataOnly="0" labelOnly="1" outline="0" fieldPosition="0">
        <references count="1">
          <reference field="4294967294" count="2">
            <x v="0"/>
            <x v="1"/>
          </reference>
        </references>
      </pivotArea>
    </format>
    <format dxfId="228">
      <pivotArea dataOnly="0" outline="0" fieldPosition="0">
        <references count="1">
          <reference field="4294967294" count="1">
            <x v="0"/>
          </reference>
        </references>
      </pivotArea>
    </format>
    <format dxfId="227">
      <pivotArea type="all" dataOnly="0" outline="0" fieldPosition="0"/>
    </format>
    <format dxfId="226">
      <pivotArea outline="0" collapsedLevelsAreSubtotals="1" fieldPosition="0"/>
    </format>
    <format dxfId="225">
      <pivotArea field="5" type="button" dataOnly="0" labelOnly="1" outline="0" axis="axisRow" fieldPosition="0"/>
    </format>
    <format dxfId="224">
      <pivotArea dataOnly="0" labelOnly="1" fieldPosition="0">
        <references count="1">
          <reference field="5" count="10">
            <x v="1"/>
            <x v="2"/>
            <x v="5"/>
            <x v="7"/>
            <x v="8"/>
            <x v="9"/>
            <x v="10"/>
            <x v="11"/>
            <x v="17"/>
            <x v="18"/>
          </reference>
        </references>
      </pivotArea>
    </format>
    <format dxfId="223">
      <pivotArea dataOnly="0" labelOnly="1" grandRow="1" outline="0" fieldPosition="0"/>
    </format>
    <format dxfId="222">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c" cacheId="2"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 Company" fieldListSortAscending="1">
  <location ref="I3:K18" firstHeaderRow="0" firstDataRow="1" firstDataCol="1"/>
  <pivotFields count="16">
    <pivotField outline="0" showAll="0"/>
    <pivotField numFmtId="165" outline="0" showAll="0"/>
    <pivotField outline="0" showAll="0"/>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245">
      <pivotArea field="4" grandRow="1" outline="0" collapsedLevelsAreSubtotals="1">
        <references count="1">
          <reference field="4294967294" count="1" selected="0">
            <x v="0"/>
          </reference>
        </references>
      </pivotArea>
    </format>
    <format dxfId="244">
      <pivotArea field="4" grandRow="1" outline="0" collapsedLevelsAreSubtotals="1">
        <references count="1">
          <reference field="4294967294" count="1" selected="0">
            <x v="0"/>
          </reference>
        </references>
      </pivotArea>
    </format>
    <format dxfId="243">
      <pivotArea field="4" grandRow="1" outline="0" collapsedLevelsAreSubtotals="1">
        <references count="1">
          <reference field="4294967294" count="1" selected="0">
            <x v="0"/>
          </reference>
        </references>
      </pivotArea>
    </format>
    <format dxfId="242">
      <pivotArea field="4" grandRow="1" outline="0" collapsedLevelsAreSubtotals="1">
        <references count="1">
          <reference field="4294967294" count="1" selected="0">
            <x v="0"/>
          </reference>
        </references>
      </pivotArea>
    </format>
    <format dxfId="241">
      <pivotArea dataOnly="0" labelOnly="1" outline="0" fieldPosition="0">
        <references count="1">
          <reference field="4294967294" count="2">
            <x v="0"/>
            <x v="1"/>
          </reference>
        </references>
      </pivotArea>
    </format>
    <format dxfId="240">
      <pivotArea dataOnly="0" outline="0" fieldPosition="0">
        <references count="1">
          <reference field="4294967294" count="1">
            <x v="0"/>
          </reference>
        </references>
      </pivotArea>
    </format>
    <format dxfId="239">
      <pivotArea type="all" dataOnly="0" outline="0" fieldPosition="0"/>
    </format>
    <format dxfId="238">
      <pivotArea outline="0" collapsedLevelsAreSubtotals="1" fieldPosition="0"/>
    </format>
    <format dxfId="237">
      <pivotArea field="3" type="button" dataOnly="0" labelOnly="1" outline="0" axis="axisRow" fieldPosition="0"/>
    </format>
    <format dxfId="236">
      <pivotArea dataOnly="0" labelOnly="1" fieldPosition="0">
        <references count="1">
          <reference field="3" count="0"/>
        </references>
      </pivotArea>
    </format>
    <format dxfId="235">
      <pivotArea dataOnly="0" labelOnly="1" grandRow="1" outline="0" fieldPosition="0"/>
    </format>
    <format dxfId="234">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d" cacheId="2"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Sales Rep" fieldListSortAscending="1">
  <location ref="M3:O12" firstHeaderRow="0" firstDataRow="1" firstDataCol="1"/>
  <pivotFields count="16">
    <pivotField outline="0" showAll="0"/>
    <pivotField numFmtId="165" outline="0" showAll="0"/>
    <pivotField axis="axisRow" outline="0" showAll="0">
      <items count="9">
        <item x="6"/>
        <item x="0"/>
        <item x="1"/>
        <item x="4"/>
        <item x="2"/>
        <item x="3"/>
        <item x="5"/>
        <item x="7"/>
        <item t="default"/>
      </items>
    </pivotField>
    <pivotField outline="0" showAll="0"/>
    <pivotField outline="0" showAll="0">
      <items count="15">
        <item x="2"/>
        <item x="0"/>
        <item x="3"/>
        <item x="13"/>
        <item x="10"/>
        <item x="6"/>
        <item x="8"/>
        <item x="1"/>
        <item x="12"/>
        <item x="7"/>
        <item x="11"/>
        <item x="9"/>
        <item x="5"/>
        <item x="4"/>
        <item t="default"/>
      </items>
    </pivotField>
    <pivotField outline="0" showAll="0"/>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2"/>
  </rowFields>
  <rowItems count="9">
    <i>
      <x/>
    </i>
    <i>
      <x v="1"/>
    </i>
    <i>
      <x v="2"/>
    </i>
    <i>
      <x v="3"/>
    </i>
    <i>
      <x v="4"/>
    </i>
    <i>
      <x v="5"/>
    </i>
    <i>
      <x v="6"/>
    </i>
    <i>
      <x v="7"/>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257">
      <pivotArea field="4" grandRow="1" outline="0" collapsedLevelsAreSubtotals="1">
        <references count="1">
          <reference field="4294967294" count="1" selected="0">
            <x v="0"/>
          </reference>
        </references>
      </pivotArea>
    </format>
    <format dxfId="256">
      <pivotArea field="4" grandRow="1" outline="0" collapsedLevelsAreSubtotals="1">
        <references count="1">
          <reference field="4294967294" count="1" selected="0">
            <x v="0"/>
          </reference>
        </references>
      </pivotArea>
    </format>
    <format dxfId="255">
      <pivotArea field="4" grandRow="1" outline="0" collapsedLevelsAreSubtotals="1">
        <references count="1">
          <reference field="4294967294" count="1" selected="0">
            <x v="0"/>
          </reference>
        </references>
      </pivotArea>
    </format>
    <format dxfId="254">
      <pivotArea field="4" grandRow="1" outline="0" collapsedLevelsAreSubtotals="1">
        <references count="1">
          <reference field="4294967294" count="1" selected="0">
            <x v="0"/>
          </reference>
        </references>
      </pivotArea>
    </format>
    <format dxfId="253">
      <pivotArea dataOnly="0" labelOnly="1" outline="0" fieldPosition="0">
        <references count="1">
          <reference field="4294967294" count="2">
            <x v="0"/>
            <x v="1"/>
          </reference>
        </references>
      </pivotArea>
    </format>
    <format dxfId="252">
      <pivotArea dataOnly="0" outline="0" fieldPosition="0">
        <references count="1">
          <reference field="4294967294" count="1">
            <x v="0"/>
          </reference>
        </references>
      </pivotArea>
    </format>
    <format dxfId="251">
      <pivotArea type="all" dataOnly="0" outline="0" fieldPosition="0"/>
    </format>
    <format dxfId="250">
      <pivotArea outline="0" collapsedLevelsAreSubtotals="1" fieldPosition="0"/>
    </format>
    <format dxfId="249">
      <pivotArea field="2" type="button" dataOnly="0" labelOnly="1" outline="0" axis="axisRow" fieldPosition="0"/>
    </format>
    <format dxfId="248">
      <pivotArea dataOnly="0" labelOnly="1" fieldPosition="0">
        <references count="1">
          <reference field="2" count="0"/>
        </references>
      </pivotArea>
    </format>
    <format dxfId="247">
      <pivotArea dataOnly="0" labelOnly="1" grandRow="1" outline="0" fieldPosition="0"/>
    </format>
    <format dxfId="246">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a" cacheId="2" applyNumberFormats="0" applyBorderFormats="0" applyFontFormats="0" applyPatternFormats="0" applyAlignmentFormats="0" applyWidthHeightFormats="1" dataCaption="Values" updatedVersion="6" minRefreshableVersion="3" showDrill="0" itemPrintTitles="1" createdVersion="6" indent="0" multipleFieldFilters="0" chartFormat="4" rowHeaderCaption=" Category" fieldListSortAscending="1">
  <location ref="A3:C18" firstHeaderRow="0" firstDataRow="1" firstDataCol="1"/>
  <pivotFields count="16">
    <pivotField outline="0" showAll="0"/>
    <pivotField numFmtId="165" outline="0" showAll="0"/>
    <pivotField outline="0" showAll="0"/>
    <pivotField outline="0" showAll="0"/>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pivotField dataField="1" numFmtId="8" outline="0" showAll="0"/>
    <pivotField outline="0" showAll="0"/>
    <pivotField numFmtId="9" outline="0" showAll="0"/>
    <pivotField outline="0" showAll="0"/>
    <pivotField outline="0" showAll="0"/>
    <pivotField outline="0" showAll="0"/>
    <pivotField outline="0" showAll="0"/>
    <pivotField outline="0" showAll="0"/>
    <pivotField numFmtId="8" outline="0"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 Sales" fld="6" baseField="0" baseItem="0" numFmtId="6"/>
    <dataField name="% Total" fld="6" showDataAs="percentOfTotal" baseField="4" baseItem="7" numFmtId="10"/>
  </dataFields>
  <formats count="12">
    <format dxfId="269">
      <pivotArea field="4" grandRow="1" outline="0" collapsedLevelsAreSubtotals="1" axis="axisRow" fieldPosition="0">
        <references count="1">
          <reference field="4294967294" count="1" selected="0">
            <x v="0"/>
          </reference>
        </references>
      </pivotArea>
    </format>
    <format dxfId="268">
      <pivotArea field="4" grandRow="1" outline="0" collapsedLevelsAreSubtotals="1" axis="axisRow" fieldPosition="0">
        <references count="1">
          <reference field="4294967294" count="1" selected="0">
            <x v="0"/>
          </reference>
        </references>
      </pivotArea>
    </format>
    <format dxfId="267">
      <pivotArea field="4" grandRow="1" outline="0" collapsedLevelsAreSubtotals="1" axis="axisRow" fieldPosition="0">
        <references count="1">
          <reference field="4294967294" count="1" selected="0">
            <x v="0"/>
          </reference>
        </references>
      </pivotArea>
    </format>
    <format dxfId="266">
      <pivotArea field="4" grandRow="1" outline="0" collapsedLevelsAreSubtotals="1" axis="axisRow" fieldPosition="0">
        <references count="1">
          <reference field="4294967294" count="1" selected="0">
            <x v="0"/>
          </reference>
        </references>
      </pivotArea>
    </format>
    <format dxfId="265">
      <pivotArea dataOnly="0" labelOnly="1" outline="0" fieldPosition="0">
        <references count="1">
          <reference field="4294967294" count="2">
            <x v="0"/>
            <x v="1"/>
          </reference>
        </references>
      </pivotArea>
    </format>
    <format dxfId="264">
      <pivotArea outline="0" collapsedLevelsAreSubtotals="1" fieldPosition="0">
        <references count="2">
          <reference field="4294967294" count="1" selected="0">
            <x v="0"/>
          </reference>
          <reference field="4" count="0" selected="0"/>
        </references>
      </pivotArea>
    </format>
    <format dxfId="263">
      <pivotArea type="all" dataOnly="0" outline="0" fieldPosition="0"/>
    </format>
    <format dxfId="262">
      <pivotArea outline="0" collapsedLevelsAreSubtotals="1" fieldPosition="0"/>
    </format>
    <format dxfId="261">
      <pivotArea field="4" type="button" dataOnly="0" labelOnly="1" outline="0" axis="axisRow" fieldPosition="0"/>
    </format>
    <format dxfId="260">
      <pivotArea dataOnly="0" labelOnly="1" fieldPosition="0">
        <references count="1">
          <reference field="4" count="0"/>
        </references>
      </pivotArea>
    </format>
    <format dxfId="259">
      <pivotArea dataOnly="0" labelOnly="1" grandRow="1" outline="0" fieldPosition="0"/>
    </format>
    <format dxfId="258">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516CA52-5F88-4A4D-A8D5-51A73444FA23}" sourceName="Order Date">
  <pivotTables>
    <pivotTable tabId="4" name="pt_Top10_SalesReps"/>
    <pivotTable tabId="4" name="pt_Top10_Customers"/>
    <pivotTable tabId="4" name="pt_Top10_Products"/>
    <pivotTable tabId="1" name="pt_Top10_Categories1"/>
    <pivotTable tabId="4" name="pt_Top10_Categories"/>
    <pivotTable tabId="7" name="PivotTable1"/>
    <pivotTable tabId="7" name="PivotTable9"/>
    <pivotTable tabId="1" name="PivotTable4"/>
    <pivotTable tabId="1" name="PivotTable5"/>
    <pivotTable tabId="1" name="PivotTable6"/>
    <pivotTable tabId="1" name="PivotTable10"/>
  </pivotTables>
  <data>
    <tabular pivotCacheId="1">
      <items count="14">
        <i x="1" s="1"/>
        <i x="2" s="1"/>
        <i x="3" s="1"/>
        <i x="4" s="1"/>
        <i x="5" s="1"/>
        <i x="6" s="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F51EAC-0B34-42F3-B7A5-EB130016D823}" sourceName="Category">
  <pivotTables>
    <pivotTable tabId="1" name="PivotTable5"/>
    <pivotTable tabId="1" name="PivotTable4"/>
    <pivotTable tabId="1" name="PivotTable6"/>
    <pivotTable tabId="1" name="pt_Top10_Categories1"/>
    <pivotTable tabId="1" name="PivotTable10"/>
  </pivotTables>
  <data>
    <tabular pivotCacheId="1">
      <items count="14">
        <i x="2" s="1"/>
        <i x="0" s="1"/>
        <i x="3" s="1"/>
        <i x="13" s="1"/>
        <i x="10" s="1"/>
        <i x="6" s="1"/>
        <i x="8" s="1"/>
        <i x="1" s="1"/>
        <i x="12" s="1"/>
        <i x="7" s="1"/>
        <i x="11" s="1"/>
        <i x="9"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3AA0BA1-B4DD-47D0-81FA-ED34A37A866D}" sourceName="Customer Name">
  <pivotTables>
    <pivotTable tabId="1" name="PivotTable5"/>
    <pivotTable tabId="1" name="PivotTable4"/>
    <pivotTable tabId="1" name="PivotTable6"/>
    <pivotTable tabId="1" name="pt_Top10_Categories1"/>
    <pivotTable tabId="1" name="PivotTable10"/>
  </pivotTables>
  <data>
    <tabular pivotCacheId="1">
      <items count="14">
        <i x="12" s="1"/>
        <i x="0" s="1"/>
        <i x="7" s="1"/>
        <i x="5" s="1"/>
        <i x="4" s="1"/>
        <i x="1" s="1"/>
        <i x="6" s="1"/>
        <i x="3" s="1"/>
        <i x="9" s="1"/>
        <i x="8" s="1"/>
        <i x="13" s="1"/>
        <i x="2"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EE5F0F65-F812-4164-86A1-5C1538B2CFE6}" sourceName="Employee">
  <pivotTables>
    <pivotTable tabId="1" name="PivotTable5"/>
    <pivotTable tabId="1" name="PivotTable4"/>
    <pivotTable tabId="1" name="PivotTable6"/>
    <pivotTable tabId="1" name="pt_Top10_Categories1"/>
    <pivotTable tabId="1" name="PivotTable10"/>
  </pivotTables>
  <data>
    <tabular pivotCacheId="1">
      <items count="8">
        <i x="6" s="1"/>
        <i x="0" s="1"/>
        <i x="1" s="1"/>
        <i x="4" s="1"/>
        <i x="2" s="1"/>
        <i x="3" s="1"/>
        <i x="5"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2E5183C-6A16-4D76-B5E5-794292C272F4}" sourceName="Product Name">
  <pivotTables>
    <pivotTable tabId="1" name="PivotTable5"/>
    <pivotTable tabId="1" name="PivotTable4"/>
    <pivotTable tabId="1" name="PivotTable6"/>
    <pivotTable tabId="1" name="pt_Top10_Categories1"/>
    <pivotTable tabId="1" name="PivotTable10"/>
  </pivotTables>
  <data>
    <tabular pivotCacheId="1">
      <items count="23">
        <i x="21" s="1"/>
        <i x="0" s="1"/>
        <i x="12" s="1"/>
        <i x="11" s="1"/>
        <i x="4" s="1"/>
        <i x="7" s="1"/>
        <i x="6" s="1"/>
        <i x="8" s="1"/>
        <i x="5" s="1"/>
        <i x="16" s="1"/>
        <i x="9" s="1"/>
        <i x="2" s="1"/>
        <i x="3" s="1"/>
        <i x="1" s="1"/>
        <i x="22" s="1"/>
        <i x="10" s="1"/>
        <i x="18" s="1"/>
        <i x="19" s="1"/>
        <i x="13" s="1"/>
        <i x="17" s="1"/>
        <i x="14" s="1"/>
        <i x="15" s="1"/>
        <i x="2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1B2965F-6AE6-4A5A-B467-9843079CB193}" sourceName="Category">
  <pivotTables>
    <pivotTable tabId="13" name="pt_4a"/>
    <pivotTable tabId="13" name="pt_4b"/>
    <pivotTable tabId="13" name="pt_4c"/>
    <pivotTable tabId="13" name="pt_4d"/>
  </pivotTables>
  <data>
    <tabular pivotCacheId="1">
      <items count="14">
        <i x="2" s="1"/>
        <i x="0" s="1"/>
        <i x="3" s="1"/>
        <i x="13" s="1"/>
        <i x="10" s="1"/>
        <i x="6" s="1"/>
        <i x="8" s="1"/>
        <i x="1" s="1"/>
        <i x="12" s="1"/>
        <i x="7" s="1"/>
        <i x="11" s="1"/>
        <i x="9" s="1"/>
        <i x="5"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342A9107-0C2F-4F3D-A001-C78D6B673453}" sourceName="Customer Name">
  <pivotTables>
    <pivotTable tabId="13" name="pt_4a"/>
    <pivotTable tabId="13" name="pt_4b"/>
    <pivotTable tabId="13" name="pt_4c"/>
    <pivotTable tabId="13" name="pt_4d"/>
  </pivotTables>
  <data>
    <tabular pivotCacheId="1">
      <items count="14">
        <i x="12" s="1"/>
        <i x="0" s="1"/>
        <i x="7" s="1"/>
        <i x="5" s="1"/>
        <i x="4" s="1"/>
        <i x="1" s="1"/>
        <i x="6" s="1"/>
        <i x="3" s="1"/>
        <i x="9" s="1"/>
        <i x="8" s="1"/>
        <i x="13" s="1"/>
        <i x="2" s="1"/>
        <i x="10" s="1"/>
        <i x="1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6202E9DF-8F07-4D45-B649-21A08508EB89}" sourceName="Employee">
  <pivotTables>
    <pivotTable tabId="13" name="pt_4a"/>
    <pivotTable tabId="13" name="pt_4b"/>
    <pivotTable tabId="13" name="pt_4c"/>
    <pivotTable tabId="13" name="pt_4d"/>
  </pivotTables>
  <data>
    <tabular pivotCacheId="1">
      <items count="8">
        <i x="6" s="1"/>
        <i x="0" s="1"/>
        <i x="1" s="1"/>
        <i x="4" s="1"/>
        <i x="2" s="1"/>
        <i x="3" s="1"/>
        <i x="5"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60A2A168-4769-4C3C-AC27-BAAEDF041974}" sourceName="Product Name">
  <pivotTables>
    <pivotTable tabId="13" name="pt_4a"/>
    <pivotTable tabId="13" name="pt_4b"/>
    <pivotTable tabId="13" name="pt_4c"/>
    <pivotTable tabId="13" name="pt_4d"/>
  </pivotTables>
  <data>
    <tabular pivotCacheId="1">
      <items count="23">
        <i x="21" s="1"/>
        <i x="0" s="1"/>
        <i x="12" s="1"/>
        <i x="11" s="1"/>
        <i x="4" s="1"/>
        <i x="7" s="1"/>
        <i x="6" s="1"/>
        <i x="8" s="1"/>
        <i x="5" s="1"/>
        <i x="16" s="1"/>
        <i x="9" s="1"/>
        <i x="2" s="1"/>
        <i x="3" s="1"/>
        <i x="1" s="1"/>
        <i x="22" s="1"/>
        <i x="10" s="1"/>
        <i x="18" s="1"/>
        <i x="19" s="1"/>
        <i x="13" s="1"/>
        <i x="17" s="1"/>
        <i x="14" s="1"/>
        <i x="15"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C8138DE-8331-48F8-AFF0-C5C043D73C1F}" cache="Slicer_Category1" caption="Category" columnCount="2" style="SlicerStyleLight6" rowHeight="273050"/>
  <slicer name="Customer Name 1" xr10:uid="{A4154D6D-3C45-4903-9CDE-01DD5B6FD988}" cache="Slicer_Customer_Name1" caption="Customer Name" columnCount="2" style="SlicerStyleLight6" rowHeight="273050"/>
  <slicer name="Employee 1" xr10:uid="{665D3181-F3DE-4EC3-8457-E5E753765096}" cache="Slicer_Employee1" caption="Employee" columnCount="2" style="SlicerStyleLight6" rowHeight="273050"/>
  <slicer name="Product Name 1" xr10:uid="{50D9186F-7400-46F6-B816-5E052AC16A79}" cache="Slicer_Product_Name1" caption="Product Name" columnCount="3" style="SlicerStyleLight6"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A5DAB960-1272-4206-B91F-33FA09587A9E}" cache="Slicer_Order_Date" caption="Order Date" columnCount="4" style="SlicerStyleLight6" rowHeight="273050"/>
  <slicer name="Category" xr10:uid="{14381E86-DEDD-46D0-82CF-93CD1E508B67}" cache="Slicer_Category" caption="Category" columnCount="2" style="SlicerStyleLight6" rowHeight="273050"/>
  <slicer name="Customer Name" xr10:uid="{CCD7B77E-D3B6-453C-800B-14A50244F7A4}" cache="Slicer_Customer_Name" caption="Customer Name" columnCount="2" style="SlicerStyleLight6" rowHeight="273050"/>
  <slicer name="Employee" xr10:uid="{34B92BAF-D7C7-4CD1-B61D-1293B17CB452}" cache="Slicer_Employee" caption="Employee" columnCount="2" style="SlicerStyleLight6" rowHeight="273050"/>
  <slicer name="Product Name" xr10:uid="{80708A52-7B77-499A-9C80-4B166170EE00}" cache="Slicer_Product_Name" caption="Product Name" columnCount="2" style="SlicerStyleLight6"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E3501F7C-CE3F-47F5-B1BF-7B82E33A5B69}" cache="Slicer_Order_Date" caption="Order Date" columnCount="2" style="SlicerStyleLight6"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502E67-4AD6-4DAC-ACD9-5376951D10C8}" name="tbl_Sales" displayName="tbl_Sales" ref="A1:P50" totalsRowShown="0" headerRowDxfId="341" dataDxfId="340">
  <autoFilter ref="A1:P50" xr:uid="{FE31DDE8-BA89-4359-BD31-6B42146CC14C}"/>
  <sortState ref="A2:P50">
    <sortCondition ref="B2:B50"/>
    <sortCondition ref="D2:D50"/>
    <sortCondition ref="E2:E50"/>
    <sortCondition ref="F2:F50"/>
  </sortState>
  <tableColumns count="16">
    <tableColumn id="1" xr3:uid="{71E204AC-9431-47A3-B9DC-6A1C74DA5F36}" name="Order ID" dataDxfId="339"/>
    <tableColumn id="2" xr3:uid="{DE77DBF9-12B8-47B6-8CF0-8E3394881E7C}" name="Order Date" dataDxfId="338"/>
    <tableColumn id="3" xr3:uid="{1D7BF2D7-BEBF-4978-A57C-3FFED4973B8F}" name="Employee" dataDxfId="337"/>
    <tableColumn id="4" xr3:uid="{35CF43C5-A864-4B6C-8D05-678D0E66C884}" name="Customer Name" dataDxfId="336"/>
    <tableColumn id="5" xr3:uid="{8BD3E2BD-D3E9-4B9E-8C1C-948A610485C6}" name="Category" dataDxfId="335"/>
    <tableColumn id="6" xr3:uid="{3C5FBA21-91AE-45AF-BE8F-AE8CC865C3E8}" name="Product Name" dataDxfId="334"/>
    <tableColumn id="7" xr3:uid="{407B13AB-5903-46FD-A3B2-62C43CCDABEF}" name="Sales" dataDxfId="333"/>
    <tableColumn id="8" xr3:uid="{392C854D-FEAC-494F-BC99-477C38ED803E}" name="Payment Type" dataDxfId="332"/>
    <tableColumn id="9" xr3:uid="{E7DD4AAC-636A-4D16-945C-808CD71FB6AC}" name="CSAT" dataDxfId="331"/>
    <tableColumn id="10" xr3:uid="{C01AD28F-519A-44FD-918B-BF3FDCE05B0A}" name="Last Name" dataDxfId="330"/>
    <tableColumn id="11" xr3:uid="{F322F21F-2933-476E-9E8E-C6933BE70B0E}" name="First Name" dataDxfId="329"/>
    <tableColumn id="12" xr3:uid="{F5151BB1-C184-411F-8621-86C4093FA3AD}" name="Address" dataDxfId="328"/>
    <tableColumn id="13" xr3:uid="{2E886381-018C-4DE2-B438-E6CB98F1CC3A}" name="City" dataDxfId="327"/>
    <tableColumn id="14" xr3:uid="{5E8A4BAD-9725-4298-B346-A04672895B3A}" name="State/Province" dataDxfId="326"/>
    <tableColumn id="18" xr3:uid="{361DEA4B-FC0C-44B5-947F-D77236691CD9}" name="Map Sales" dataDxfId="325"/>
    <tableColumn id="15" xr3:uid="{CFE70F9B-8209-47BF-BDA2-D0D5869648B9}" name="Quarter" dataDxfId="324"/>
  </tableColumns>
  <tableStyleInfo name="Excel UI"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FA0968-2659-4322-9653-2B6CF6138033}" name="tbl_Goals" displayName="tbl_Goals" ref="B3:F12" totalsRowCount="1" headerRowDxfId="12" dataDxfId="11" totalsRowDxfId="10">
  <tableColumns count="5">
    <tableColumn id="1" xr3:uid="{63A5AC76-9B54-4826-BBD3-297421B79B0A}" name="Sales Representative" totalsRowLabel="Total" dataDxfId="9" totalsRowDxfId="8"/>
    <tableColumn id="2" xr3:uid="{F0371BED-D789-4CA7-8CD4-D7F98466963B}" name="Sales Goal" totalsRowFunction="sum" dataDxfId="7" totalsRowDxfId="6"/>
    <tableColumn id="3" xr3:uid="{2BC461DB-8117-4461-8468-04892EB8FEB3}" name="% of Total" totalsRowFunction="sum" dataDxfId="5" totalsRowDxfId="4">
      <calculatedColumnFormula>tbl_Goals[[#This Row],[Sales Goal]]/SUM(tbl_Goals[Sales Goal])</calculatedColumnFormula>
    </tableColumn>
    <tableColumn id="4" xr3:uid="{66D9EBDB-B464-4001-897D-7B7F71F62E6A}" name="Monthly Goal" totalsRowFunction="sum" dataDxfId="3" totalsRowDxfId="2">
      <calculatedColumnFormula>tbl_Goals[[#This Row],[Sales Goal]]/12</calculatedColumnFormula>
    </tableColumn>
    <tableColumn id="5" xr3:uid="{4AECF9B0-125F-40FC-92F6-8C88C99D6CF7}" name="YTD Goal" totalsRowFunction="sum" dataDxfId="1" totalsRowDxfId="0">
      <calculatedColumnFormula>tbl_Goals[[#This Row],[Monthly Goal]]*MONTH(MAX(tbl_Sales[Order Date]))</calculatedColumnFormula>
    </tableColumn>
  </tableColumns>
  <tableStyleInfo name="Excel UI"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1826D9-1FC4-4AD3-B078-69F0A967FF36}" sourceName="Order Date">
  <pivotTables>
    <pivotTable tabId="13" name="pt_4a"/>
    <pivotTable tabId="13" name="pt_4b"/>
    <pivotTable tabId="13" name="pt_4c"/>
    <pivotTable tabId="13" name="pt_4d"/>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9437F24D-D76B-4AF3-A930-8C2B240407D6}" cache="NativeTimeline_Order_Date" caption="Order Date" level="2" selectionLevel="2" scrollPosition="2015-06-06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12.xml"/><Relationship Id="rId7" Type="http://schemas.microsoft.com/office/2007/relationships/slicer" Target="../slicers/slicer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8" Type="http://schemas.openxmlformats.org/officeDocument/2006/relationships/hyperlink" Target="https://support.office.com/en-us/article/Use-sparklines-to-show-data-trends-1474E169-008C-4783-926B-5C60E620F5CA" TargetMode="External"/><Relationship Id="rId13" Type="http://schemas.openxmlformats.org/officeDocument/2006/relationships/printerSettings" Target="../printerSettings/printerSettings5.bin"/><Relationship Id="rId3" Type="http://schemas.openxmlformats.org/officeDocument/2006/relationships/pivotTable" Target="../pivotTables/pivotTable16.xml"/><Relationship Id="rId7" Type="http://schemas.openxmlformats.org/officeDocument/2006/relationships/hyperlink" Target="https://support.office.com/en-us/article/Quick-start-Apply-conditional-formatting-6B6F7C2A-5D62-45A1-8F67-584A76776D67" TargetMode="External"/><Relationship Id="rId12" Type="http://schemas.openxmlformats.org/officeDocument/2006/relationships/hyperlink" Target="https://support.office.com/en-us/article/create-a-map-chart-f2cfed55-d622-42cd-8ec9-ec8a358b593b" TargetMode="Externa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hyperlink" Target="https://support.office.com/en-us/article/Create-a-PivotTable-to-analyze-worksheet-data-A9A84538-BFE9-40A9-A8E9-F99134456576" TargetMode="External"/><Relationship Id="rId11" Type="http://schemas.openxmlformats.org/officeDocument/2006/relationships/hyperlink" Target="https://support.office.com/en-us/article/Create-a-chart-from-start-to-finish-0baf399e-dd61-4e18-8a73-b3fd5d5680c2" TargetMode="External"/><Relationship Id="rId5" Type="http://schemas.openxmlformats.org/officeDocument/2006/relationships/pivotTable" Target="../pivotTables/pivotTable18.xml"/><Relationship Id="rId15" Type="http://schemas.microsoft.com/office/2007/relationships/slicer" Target="../slicers/slicer2.xml"/><Relationship Id="rId10" Type="http://schemas.openxmlformats.org/officeDocument/2006/relationships/hyperlink" Target="https://support.office.com/en-us/article/Create-a-PivotTable-timeline-to-filter-dates-D3956083-01BE-408C-906D-6FC99D9FADFA" TargetMode="External"/><Relationship Id="rId4" Type="http://schemas.openxmlformats.org/officeDocument/2006/relationships/pivotTable" Target="../pivotTables/pivotTable17.xml"/><Relationship Id="rId9" Type="http://schemas.openxmlformats.org/officeDocument/2006/relationships/hyperlink" Target="https://support.office.com/en-us/article/Use-slicers-to-filter-PivotTable-data-249F966B-A9D5-4B0F-B31A-12651785D29D"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1.xml"/><Relationship Id="rId7" Type="http://schemas.microsoft.com/office/2007/relationships/slicer" Target="../slicers/slicer3.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drawing" Target="../drawings/drawing7.xml"/><Relationship Id="rId5" Type="http://schemas.openxmlformats.org/officeDocument/2006/relationships/printerSettings" Target="../printerSettings/printerSettings6.bin"/><Relationship Id="rId4"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1001-8EA6-49DD-99C3-AC4303BC6E1A}">
  <sheetPr codeName="Sheet2"/>
  <dimension ref="A1:R50"/>
  <sheetViews>
    <sheetView showGridLines="0" zoomScale="85" zoomScaleNormal="85" workbookViewId="0">
      <pane ySplit="1" topLeftCell="A2" activePane="bottomLeft" state="frozen"/>
      <selection pane="bottomLeft" activeCell="E6" sqref="E6"/>
    </sheetView>
  </sheetViews>
  <sheetFormatPr defaultRowHeight="16.5" x14ac:dyDescent="0.3"/>
  <cols>
    <col min="1" max="1" width="9" customWidth="1"/>
    <col min="2" max="2" width="13.125" bestFit="1" customWidth="1"/>
    <col min="3" max="4" width="17.625" bestFit="1" customWidth="1"/>
    <col min="5" max="5" width="22.875" bestFit="1" customWidth="1"/>
    <col min="6" max="6" width="22" bestFit="1" customWidth="1"/>
    <col min="7" max="7" width="18.125" bestFit="1" customWidth="1"/>
    <col min="8" max="8" width="9.75" bestFit="1" customWidth="1"/>
    <col min="9" max="9" width="7.75" bestFit="1" customWidth="1"/>
    <col min="10" max="11" width="12.5" bestFit="1" customWidth="1"/>
    <col min="12" max="13" width="12.75" bestFit="1" customWidth="1"/>
    <col min="14" max="14" width="11" bestFit="1" customWidth="1"/>
    <col min="15" max="15" width="9.5" bestFit="1" customWidth="1"/>
    <col min="16" max="16" width="10" bestFit="1" customWidth="1"/>
    <col min="17" max="17" width="13.125" bestFit="1" customWidth="1"/>
    <col min="18" max="18" width="13.125" customWidth="1"/>
    <col min="19" max="19" width="10" customWidth="1"/>
  </cols>
  <sheetData>
    <row r="1" spans="1:18" x14ac:dyDescent="0.3">
      <c r="A1" s="2" t="s">
        <v>0</v>
      </c>
      <c r="B1" s="2" t="s">
        <v>1</v>
      </c>
      <c r="C1" s="2" t="s">
        <v>2</v>
      </c>
      <c r="D1" s="2" t="s">
        <v>3</v>
      </c>
      <c r="E1" s="2" t="s">
        <v>4</v>
      </c>
      <c r="F1" s="2" t="s">
        <v>5</v>
      </c>
      <c r="G1" s="3" t="s">
        <v>6</v>
      </c>
      <c r="H1" s="2" t="s">
        <v>7</v>
      </c>
      <c r="I1" s="4" t="s">
        <v>8</v>
      </c>
      <c r="J1" s="2" t="s">
        <v>9</v>
      </c>
      <c r="K1" s="2" t="s">
        <v>10</v>
      </c>
      <c r="L1" s="2" t="s">
        <v>11</v>
      </c>
      <c r="M1" s="2" t="s">
        <v>12</v>
      </c>
      <c r="N1" s="2" t="s">
        <v>13</v>
      </c>
      <c r="O1" s="3" t="s">
        <v>164</v>
      </c>
      <c r="P1" s="2" t="s">
        <v>14</v>
      </c>
      <c r="R1" s="1"/>
    </row>
    <row r="2" spans="1:18" x14ac:dyDescent="0.3">
      <c r="A2" s="2">
        <v>30</v>
      </c>
      <c r="B2" s="5">
        <v>42019</v>
      </c>
      <c r="C2" s="6" t="s">
        <v>15</v>
      </c>
      <c r="D2" s="6" t="s">
        <v>16</v>
      </c>
      <c r="E2" s="6" t="s">
        <v>17</v>
      </c>
      <c r="F2" s="6" t="s">
        <v>137</v>
      </c>
      <c r="G2" s="7">
        <v>1400</v>
      </c>
      <c r="H2" s="6" t="s">
        <v>18</v>
      </c>
      <c r="I2" s="8">
        <v>0.81</v>
      </c>
      <c r="J2" s="6" t="s">
        <v>19</v>
      </c>
      <c r="K2" s="6" t="s">
        <v>20</v>
      </c>
      <c r="L2" s="6" t="s">
        <v>21</v>
      </c>
      <c r="M2" s="6" t="s">
        <v>22</v>
      </c>
      <c r="N2" s="6" t="s">
        <v>23</v>
      </c>
      <c r="O2" s="7">
        <v>1400</v>
      </c>
      <c r="P2" s="2">
        <v>1</v>
      </c>
    </row>
    <row r="3" spans="1:18" x14ac:dyDescent="0.3">
      <c r="A3" s="2">
        <v>30</v>
      </c>
      <c r="B3" s="5">
        <v>42019</v>
      </c>
      <c r="C3" s="6" t="s">
        <v>15</v>
      </c>
      <c r="D3" s="6" t="s">
        <v>16</v>
      </c>
      <c r="E3" s="6" t="s">
        <v>24</v>
      </c>
      <c r="F3" s="6" t="s">
        <v>138</v>
      </c>
      <c r="G3" s="7">
        <v>105</v>
      </c>
      <c r="H3" s="6" t="s">
        <v>18</v>
      </c>
      <c r="I3" s="8">
        <v>0.65</v>
      </c>
      <c r="J3" s="6" t="s">
        <v>19</v>
      </c>
      <c r="K3" s="6" t="s">
        <v>20</v>
      </c>
      <c r="L3" s="6" t="s">
        <v>21</v>
      </c>
      <c r="M3" s="6" t="s">
        <v>22</v>
      </c>
      <c r="N3" s="6" t="s">
        <v>23</v>
      </c>
      <c r="O3" s="7">
        <v>105</v>
      </c>
      <c r="P3" s="2">
        <v>1</v>
      </c>
    </row>
    <row r="4" spans="1:18" x14ac:dyDescent="0.3">
      <c r="A4" s="2">
        <v>31</v>
      </c>
      <c r="B4" s="5">
        <v>42024</v>
      </c>
      <c r="C4" s="6" t="s">
        <v>25</v>
      </c>
      <c r="D4" s="6" t="s">
        <v>26</v>
      </c>
      <c r="E4" s="6" t="s">
        <v>24</v>
      </c>
      <c r="F4" s="6" t="s">
        <v>140</v>
      </c>
      <c r="G4" s="7">
        <v>530</v>
      </c>
      <c r="H4" s="6" t="s">
        <v>27</v>
      </c>
      <c r="I4" s="8">
        <v>0.97</v>
      </c>
      <c r="J4" s="6" t="s">
        <v>28</v>
      </c>
      <c r="K4" s="6" t="s">
        <v>29</v>
      </c>
      <c r="L4" s="6" t="s">
        <v>30</v>
      </c>
      <c r="M4" s="6" t="s">
        <v>31</v>
      </c>
      <c r="N4" s="6" t="s">
        <v>32</v>
      </c>
      <c r="O4" s="7">
        <v>530</v>
      </c>
      <c r="P4" s="2">
        <v>1</v>
      </c>
    </row>
    <row r="5" spans="1:18" x14ac:dyDescent="0.3">
      <c r="A5" s="2">
        <v>31</v>
      </c>
      <c r="B5" s="5">
        <v>42024</v>
      </c>
      <c r="C5" s="6" t="s">
        <v>25</v>
      </c>
      <c r="D5" s="6" t="s">
        <v>26</v>
      </c>
      <c r="E5" s="6" t="s">
        <v>24</v>
      </c>
      <c r="F5" s="6" t="s">
        <v>139</v>
      </c>
      <c r="G5" s="7">
        <v>300</v>
      </c>
      <c r="H5" s="6" t="s">
        <v>27</v>
      </c>
      <c r="I5" s="8">
        <v>0.86</v>
      </c>
      <c r="J5" s="6" t="s">
        <v>28</v>
      </c>
      <c r="K5" s="6" t="s">
        <v>29</v>
      </c>
      <c r="L5" s="6" t="s">
        <v>30</v>
      </c>
      <c r="M5" s="6" t="s">
        <v>31</v>
      </c>
      <c r="N5" s="6" t="s">
        <v>32</v>
      </c>
      <c r="O5" s="7">
        <v>300</v>
      </c>
      <c r="P5" s="2">
        <v>1</v>
      </c>
    </row>
    <row r="6" spans="1:18" x14ac:dyDescent="0.3">
      <c r="A6" s="2">
        <v>31</v>
      </c>
      <c r="B6" s="5">
        <v>42024</v>
      </c>
      <c r="C6" s="6" t="s">
        <v>25</v>
      </c>
      <c r="D6" s="6" t="s">
        <v>26</v>
      </c>
      <c r="E6" s="6" t="s">
        <v>24</v>
      </c>
      <c r="F6" s="6" t="s">
        <v>138</v>
      </c>
      <c r="G6" s="7">
        <v>35</v>
      </c>
      <c r="H6" s="6" t="s">
        <v>27</v>
      </c>
      <c r="I6" s="8">
        <v>0.66</v>
      </c>
      <c r="J6" s="6" t="s">
        <v>28</v>
      </c>
      <c r="K6" s="6" t="s">
        <v>29</v>
      </c>
      <c r="L6" s="6" t="s">
        <v>30</v>
      </c>
      <c r="M6" s="6" t="s">
        <v>31</v>
      </c>
      <c r="N6" s="6" t="s">
        <v>32</v>
      </c>
      <c r="O6" s="7">
        <v>35</v>
      </c>
      <c r="P6" s="2">
        <v>1</v>
      </c>
    </row>
    <row r="7" spans="1:18" x14ac:dyDescent="0.3">
      <c r="A7" s="2">
        <v>32</v>
      </c>
      <c r="B7" s="5">
        <v>42026</v>
      </c>
      <c r="C7" s="6" t="s">
        <v>33</v>
      </c>
      <c r="D7" s="6" t="s">
        <v>34</v>
      </c>
      <c r="E7" s="6" t="s">
        <v>17</v>
      </c>
      <c r="F7" s="6" t="s">
        <v>141</v>
      </c>
      <c r="G7" s="7">
        <v>270</v>
      </c>
      <c r="H7" s="6" t="s">
        <v>27</v>
      </c>
      <c r="I7" s="8">
        <v>0.67</v>
      </c>
      <c r="J7" s="6" t="s">
        <v>35</v>
      </c>
      <c r="K7" s="6" t="s">
        <v>36</v>
      </c>
      <c r="L7" s="6" t="s">
        <v>37</v>
      </c>
      <c r="M7" s="6" t="s">
        <v>22</v>
      </c>
      <c r="N7" s="6" t="s">
        <v>23</v>
      </c>
      <c r="O7" s="7">
        <v>270</v>
      </c>
      <c r="P7" s="2">
        <v>1</v>
      </c>
    </row>
    <row r="8" spans="1:18" x14ac:dyDescent="0.3">
      <c r="A8" s="2">
        <v>32</v>
      </c>
      <c r="B8" s="5">
        <v>42026</v>
      </c>
      <c r="C8" s="6" t="s">
        <v>33</v>
      </c>
      <c r="D8" s="6" t="s">
        <v>34</v>
      </c>
      <c r="E8" s="6" t="s">
        <v>17</v>
      </c>
      <c r="F8" s="6" t="s">
        <v>142</v>
      </c>
      <c r="G8" s="7">
        <v>920</v>
      </c>
      <c r="H8" s="6" t="s">
        <v>27</v>
      </c>
      <c r="I8" s="8">
        <v>1</v>
      </c>
      <c r="J8" s="6" t="s">
        <v>35</v>
      </c>
      <c r="K8" s="6" t="s">
        <v>36</v>
      </c>
      <c r="L8" s="6" t="s">
        <v>37</v>
      </c>
      <c r="M8" s="6" t="s">
        <v>22</v>
      </c>
      <c r="N8" s="6" t="s">
        <v>23</v>
      </c>
      <c r="O8" s="7">
        <v>920</v>
      </c>
      <c r="P8" s="2">
        <v>1</v>
      </c>
    </row>
    <row r="9" spans="1:18" x14ac:dyDescent="0.3">
      <c r="A9" s="2">
        <v>33</v>
      </c>
      <c r="B9" s="5">
        <v>42034</v>
      </c>
      <c r="C9" s="6" t="s">
        <v>38</v>
      </c>
      <c r="D9" s="6" t="s">
        <v>39</v>
      </c>
      <c r="E9" s="6" t="s">
        <v>40</v>
      </c>
      <c r="F9" s="6" t="s">
        <v>143</v>
      </c>
      <c r="G9" s="7">
        <v>276</v>
      </c>
      <c r="H9" s="6" t="s">
        <v>27</v>
      </c>
      <c r="I9" s="8">
        <v>1</v>
      </c>
      <c r="J9" s="6" t="s">
        <v>41</v>
      </c>
      <c r="K9" s="6" t="s">
        <v>42</v>
      </c>
      <c r="L9" s="6" t="s">
        <v>43</v>
      </c>
      <c r="M9" s="6" t="s">
        <v>44</v>
      </c>
      <c r="N9" s="6" t="s">
        <v>45</v>
      </c>
      <c r="O9" s="7">
        <v>276</v>
      </c>
      <c r="P9" s="2">
        <v>1</v>
      </c>
    </row>
    <row r="10" spans="1:18" x14ac:dyDescent="0.3">
      <c r="A10" s="2">
        <v>34</v>
      </c>
      <c r="B10" s="5">
        <v>42041</v>
      </c>
      <c r="C10" s="6" t="s">
        <v>15</v>
      </c>
      <c r="D10" s="6" t="s">
        <v>26</v>
      </c>
      <c r="E10" s="6" t="s">
        <v>40</v>
      </c>
      <c r="F10" s="6" t="s">
        <v>143</v>
      </c>
      <c r="G10" s="7">
        <v>184</v>
      </c>
      <c r="H10" s="6" t="s">
        <v>18</v>
      </c>
      <c r="I10" s="8">
        <v>0.74</v>
      </c>
      <c r="J10" s="6" t="s">
        <v>28</v>
      </c>
      <c r="K10" s="6" t="s">
        <v>29</v>
      </c>
      <c r="L10" s="6" t="s">
        <v>30</v>
      </c>
      <c r="M10" s="6" t="s">
        <v>31</v>
      </c>
      <c r="N10" s="6" t="s">
        <v>32</v>
      </c>
      <c r="O10" s="7">
        <v>184</v>
      </c>
      <c r="P10" s="2">
        <v>1</v>
      </c>
    </row>
    <row r="11" spans="1:18" x14ac:dyDescent="0.3">
      <c r="A11" s="2">
        <v>35</v>
      </c>
      <c r="B11" s="5">
        <v>42045</v>
      </c>
      <c r="C11" s="6" t="s">
        <v>25</v>
      </c>
      <c r="D11" s="6" t="s">
        <v>46</v>
      </c>
      <c r="E11" s="6" t="s">
        <v>47</v>
      </c>
      <c r="F11" s="6" t="s">
        <v>144</v>
      </c>
      <c r="G11" s="7">
        <v>127.5</v>
      </c>
      <c r="H11" s="6" t="s">
        <v>18</v>
      </c>
      <c r="I11" s="8">
        <v>0.65</v>
      </c>
      <c r="J11" s="6" t="s">
        <v>28</v>
      </c>
      <c r="K11" s="6" t="s">
        <v>48</v>
      </c>
      <c r="L11" s="6" t="s">
        <v>49</v>
      </c>
      <c r="M11" s="6" t="s">
        <v>50</v>
      </c>
      <c r="N11" s="6" t="s">
        <v>51</v>
      </c>
      <c r="O11" s="7">
        <v>127.5</v>
      </c>
      <c r="P11" s="2">
        <v>1</v>
      </c>
    </row>
    <row r="12" spans="1:18" x14ac:dyDescent="0.3">
      <c r="A12" s="2">
        <v>36</v>
      </c>
      <c r="B12" s="5">
        <v>42058</v>
      </c>
      <c r="C12" s="6" t="s">
        <v>33</v>
      </c>
      <c r="D12" s="6" t="s">
        <v>52</v>
      </c>
      <c r="E12" s="6" t="s">
        <v>53</v>
      </c>
      <c r="F12" s="6" t="s">
        <v>145</v>
      </c>
      <c r="G12" s="7">
        <v>1930</v>
      </c>
      <c r="H12" s="6" t="s">
        <v>54</v>
      </c>
      <c r="I12" s="8">
        <v>0.8</v>
      </c>
      <c r="J12" s="6" t="s">
        <v>55</v>
      </c>
      <c r="K12" s="6" t="s">
        <v>56</v>
      </c>
      <c r="L12" s="6" t="s">
        <v>57</v>
      </c>
      <c r="M12" s="6" t="s">
        <v>58</v>
      </c>
      <c r="N12" s="6" t="s">
        <v>59</v>
      </c>
      <c r="O12" s="7">
        <v>1930</v>
      </c>
      <c r="P12" s="2">
        <v>1</v>
      </c>
    </row>
    <row r="13" spans="1:18" x14ac:dyDescent="0.3">
      <c r="A13" s="2">
        <v>37</v>
      </c>
      <c r="B13" s="5">
        <v>42069</v>
      </c>
      <c r="C13" s="6" t="s">
        <v>60</v>
      </c>
      <c r="D13" s="6" t="s">
        <v>61</v>
      </c>
      <c r="E13" s="6" t="s">
        <v>62</v>
      </c>
      <c r="F13" s="6" t="s">
        <v>146</v>
      </c>
      <c r="G13" s="7">
        <v>680</v>
      </c>
      <c r="H13" s="6" t="s">
        <v>27</v>
      </c>
      <c r="I13" s="8">
        <v>0.63</v>
      </c>
      <c r="J13" s="6" t="s">
        <v>63</v>
      </c>
      <c r="K13" s="6" t="s">
        <v>64</v>
      </c>
      <c r="L13" s="6" t="s">
        <v>65</v>
      </c>
      <c r="M13" s="6" t="s">
        <v>66</v>
      </c>
      <c r="N13" s="6" t="s">
        <v>67</v>
      </c>
      <c r="O13" s="7">
        <v>680</v>
      </c>
      <c r="P13" s="2">
        <v>1</v>
      </c>
    </row>
    <row r="14" spans="1:18" x14ac:dyDescent="0.3">
      <c r="A14" s="2">
        <v>38</v>
      </c>
      <c r="B14" s="5">
        <v>42073</v>
      </c>
      <c r="C14" s="6" t="s">
        <v>15</v>
      </c>
      <c r="D14" s="6" t="s">
        <v>68</v>
      </c>
      <c r="E14" s="6" t="s">
        <v>17</v>
      </c>
      <c r="F14" s="6" t="s">
        <v>142</v>
      </c>
      <c r="G14" s="7">
        <v>13800</v>
      </c>
      <c r="H14" s="6" t="s">
        <v>18</v>
      </c>
      <c r="I14" s="8">
        <v>0.69</v>
      </c>
      <c r="J14" s="6" t="s">
        <v>69</v>
      </c>
      <c r="K14" s="6" t="s">
        <v>70</v>
      </c>
      <c r="L14" s="6" t="s">
        <v>71</v>
      </c>
      <c r="M14" s="6" t="s">
        <v>72</v>
      </c>
      <c r="N14" s="6" t="s">
        <v>73</v>
      </c>
      <c r="O14" s="7">
        <v>13800</v>
      </c>
      <c r="P14" s="2">
        <v>1</v>
      </c>
    </row>
    <row r="15" spans="1:18" x14ac:dyDescent="0.3">
      <c r="A15" s="2">
        <v>39</v>
      </c>
      <c r="B15" s="5">
        <v>42085</v>
      </c>
      <c r="C15" s="6" t="s">
        <v>25</v>
      </c>
      <c r="D15" s="6" t="s">
        <v>39</v>
      </c>
      <c r="E15" s="6" t="s">
        <v>47</v>
      </c>
      <c r="F15" s="6" t="s">
        <v>144</v>
      </c>
      <c r="G15" s="7">
        <v>1275</v>
      </c>
      <c r="H15" s="6" t="s">
        <v>18</v>
      </c>
      <c r="I15" s="8">
        <v>0.76</v>
      </c>
      <c r="J15" s="6" t="s">
        <v>41</v>
      </c>
      <c r="K15" s="6" t="s">
        <v>42</v>
      </c>
      <c r="L15" s="6" t="s">
        <v>43</v>
      </c>
      <c r="M15" s="6" t="s">
        <v>44</v>
      </c>
      <c r="N15" s="6" t="s">
        <v>45</v>
      </c>
      <c r="O15" s="7">
        <v>1275</v>
      </c>
      <c r="P15" s="2">
        <v>1</v>
      </c>
    </row>
    <row r="16" spans="1:18" x14ac:dyDescent="0.3">
      <c r="A16" s="2">
        <v>42</v>
      </c>
      <c r="B16" s="5">
        <v>42087</v>
      </c>
      <c r="C16" s="6" t="s">
        <v>80</v>
      </c>
      <c r="D16" s="6" t="s">
        <v>74</v>
      </c>
      <c r="E16" s="6" t="s">
        <v>40</v>
      </c>
      <c r="F16" s="6" t="s">
        <v>143</v>
      </c>
      <c r="G16" s="7">
        <v>92</v>
      </c>
      <c r="H16" s="6"/>
      <c r="I16" s="8">
        <v>0.66</v>
      </c>
      <c r="J16" s="6" t="s">
        <v>75</v>
      </c>
      <c r="K16" s="6" t="s">
        <v>76</v>
      </c>
      <c r="L16" s="6" t="s">
        <v>77</v>
      </c>
      <c r="M16" s="6" t="s">
        <v>78</v>
      </c>
      <c r="N16" s="6" t="s">
        <v>79</v>
      </c>
      <c r="O16" s="7">
        <v>92</v>
      </c>
      <c r="P16" s="2">
        <v>1</v>
      </c>
    </row>
    <row r="17" spans="1:16" x14ac:dyDescent="0.3">
      <c r="A17" s="2">
        <v>40</v>
      </c>
      <c r="B17" s="5">
        <v>42087</v>
      </c>
      <c r="C17" s="6" t="s">
        <v>33</v>
      </c>
      <c r="D17" s="6" t="s">
        <v>74</v>
      </c>
      <c r="E17" s="6" t="s">
        <v>17</v>
      </c>
      <c r="F17" s="6" t="s">
        <v>147</v>
      </c>
      <c r="G17" s="7">
        <v>598</v>
      </c>
      <c r="H17" s="6" t="s">
        <v>27</v>
      </c>
      <c r="I17" s="8">
        <v>0.92</v>
      </c>
      <c r="J17" s="6" t="s">
        <v>75</v>
      </c>
      <c r="K17" s="6" t="s">
        <v>76</v>
      </c>
      <c r="L17" s="6" t="s">
        <v>77</v>
      </c>
      <c r="M17" s="6" t="s">
        <v>78</v>
      </c>
      <c r="N17" s="6" t="s">
        <v>79</v>
      </c>
      <c r="O17" s="7">
        <v>598</v>
      </c>
      <c r="P17" s="2">
        <v>1</v>
      </c>
    </row>
    <row r="18" spans="1:16" x14ac:dyDescent="0.3">
      <c r="A18" s="2">
        <v>42</v>
      </c>
      <c r="B18" s="5">
        <v>42087</v>
      </c>
      <c r="C18" s="6" t="s">
        <v>80</v>
      </c>
      <c r="D18" s="6" t="s">
        <v>74</v>
      </c>
      <c r="E18" s="6" t="s">
        <v>82</v>
      </c>
      <c r="F18" s="6" t="s">
        <v>149</v>
      </c>
      <c r="G18" s="7">
        <v>220</v>
      </c>
      <c r="H18" s="6"/>
      <c r="I18" s="8">
        <v>0.73</v>
      </c>
      <c r="J18" s="6" t="s">
        <v>75</v>
      </c>
      <c r="K18" s="6" t="s">
        <v>76</v>
      </c>
      <c r="L18" s="6" t="s">
        <v>77</v>
      </c>
      <c r="M18" s="6" t="s">
        <v>78</v>
      </c>
      <c r="N18" s="6" t="s">
        <v>79</v>
      </c>
      <c r="O18" s="7">
        <v>220</v>
      </c>
      <c r="P18" s="2">
        <v>1</v>
      </c>
    </row>
    <row r="19" spans="1:16" x14ac:dyDescent="0.3">
      <c r="A19" s="2">
        <v>42</v>
      </c>
      <c r="B19" s="5">
        <v>42087</v>
      </c>
      <c r="C19" s="6" t="s">
        <v>80</v>
      </c>
      <c r="D19" s="6" t="s">
        <v>74</v>
      </c>
      <c r="E19" s="6" t="s">
        <v>81</v>
      </c>
      <c r="F19" s="6" t="s">
        <v>148</v>
      </c>
      <c r="G19" s="7">
        <v>250</v>
      </c>
      <c r="H19" s="6"/>
      <c r="I19" s="8">
        <v>0.96</v>
      </c>
      <c r="J19" s="6" t="s">
        <v>75</v>
      </c>
      <c r="K19" s="6" t="s">
        <v>76</v>
      </c>
      <c r="L19" s="6" t="s">
        <v>77</v>
      </c>
      <c r="M19" s="6" t="s">
        <v>78</v>
      </c>
      <c r="N19" s="6" t="s">
        <v>79</v>
      </c>
      <c r="O19" s="7">
        <v>250</v>
      </c>
      <c r="P19" s="2">
        <v>1</v>
      </c>
    </row>
    <row r="20" spans="1:16" x14ac:dyDescent="0.3">
      <c r="A20" s="2">
        <v>56</v>
      </c>
      <c r="B20" s="5">
        <v>42097</v>
      </c>
      <c r="C20" s="6" t="s">
        <v>103</v>
      </c>
      <c r="D20" s="6" t="s">
        <v>61</v>
      </c>
      <c r="E20" s="6" t="s">
        <v>47</v>
      </c>
      <c r="F20" s="6" t="s">
        <v>144</v>
      </c>
      <c r="G20" s="7">
        <v>127.5</v>
      </c>
      <c r="H20" s="6" t="s">
        <v>18</v>
      </c>
      <c r="I20" s="8">
        <v>0.82</v>
      </c>
      <c r="J20" s="6" t="s">
        <v>63</v>
      </c>
      <c r="K20" s="6" t="s">
        <v>64</v>
      </c>
      <c r="L20" s="6" t="s">
        <v>65</v>
      </c>
      <c r="M20" s="6" t="s">
        <v>66</v>
      </c>
      <c r="N20" s="6" t="s">
        <v>67</v>
      </c>
      <c r="O20" s="7">
        <v>127.5</v>
      </c>
      <c r="P20" s="2">
        <v>2</v>
      </c>
    </row>
    <row r="21" spans="1:16" x14ac:dyDescent="0.3">
      <c r="A21" s="2">
        <v>55</v>
      </c>
      <c r="B21" s="5">
        <v>42099</v>
      </c>
      <c r="C21" s="6" t="s">
        <v>80</v>
      </c>
      <c r="D21" s="6" t="s">
        <v>46</v>
      </c>
      <c r="E21" s="6" t="s">
        <v>17</v>
      </c>
      <c r="F21" s="6" t="s">
        <v>137</v>
      </c>
      <c r="G21" s="7">
        <v>1218</v>
      </c>
      <c r="H21" s="6" t="s">
        <v>18</v>
      </c>
      <c r="I21" s="8">
        <v>0.67</v>
      </c>
      <c r="J21" s="6" t="s">
        <v>28</v>
      </c>
      <c r="K21" s="6" t="s">
        <v>48</v>
      </c>
      <c r="L21" s="6" t="s">
        <v>49</v>
      </c>
      <c r="M21" s="6" t="s">
        <v>50</v>
      </c>
      <c r="N21" s="6" t="s">
        <v>51</v>
      </c>
      <c r="O21" s="7">
        <v>1218</v>
      </c>
      <c r="P21" s="2">
        <v>2</v>
      </c>
    </row>
    <row r="22" spans="1:16" x14ac:dyDescent="0.3">
      <c r="A22" s="2">
        <v>48</v>
      </c>
      <c r="B22" s="5">
        <v>42099</v>
      </c>
      <c r="C22" s="6" t="s">
        <v>33</v>
      </c>
      <c r="D22" s="6" t="s">
        <v>39</v>
      </c>
      <c r="E22" s="6" t="s">
        <v>40</v>
      </c>
      <c r="F22" s="6" t="s">
        <v>143</v>
      </c>
      <c r="G22" s="7">
        <v>230</v>
      </c>
      <c r="H22" s="6" t="s">
        <v>18</v>
      </c>
      <c r="I22" s="8">
        <v>0.88</v>
      </c>
      <c r="J22" s="6" t="s">
        <v>41</v>
      </c>
      <c r="K22" s="6" t="s">
        <v>42</v>
      </c>
      <c r="L22" s="6" t="s">
        <v>43</v>
      </c>
      <c r="M22" s="6" t="s">
        <v>44</v>
      </c>
      <c r="N22" s="6" t="s">
        <v>45</v>
      </c>
      <c r="O22" s="7">
        <v>230</v>
      </c>
      <c r="P22" s="2">
        <v>2</v>
      </c>
    </row>
    <row r="23" spans="1:16" x14ac:dyDescent="0.3">
      <c r="A23" s="2">
        <v>48</v>
      </c>
      <c r="B23" s="5">
        <v>42099</v>
      </c>
      <c r="C23" s="6" t="s">
        <v>33</v>
      </c>
      <c r="D23" s="6" t="s">
        <v>39</v>
      </c>
      <c r="E23" s="6" t="s">
        <v>62</v>
      </c>
      <c r="F23" s="6" t="s">
        <v>146</v>
      </c>
      <c r="G23" s="7">
        <v>1000</v>
      </c>
      <c r="H23" s="6" t="s">
        <v>18</v>
      </c>
      <c r="I23" s="8">
        <v>0.64</v>
      </c>
      <c r="J23" s="6" t="s">
        <v>41</v>
      </c>
      <c r="K23" s="6" t="s">
        <v>42</v>
      </c>
      <c r="L23" s="6" t="s">
        <v>43</v>
      </c>
      <c r="M23" s="6" t="s">
        <v>44</v>
      </c>
      <c r="N23" s="6" t="s">
        <v>45</v>
      </c>
      <c r="O23" s="7">
        <v>1000</v>
      </c>
      <c r="P23" s="2">
        <v>2</v>
      </c>
    </row>
    <row r="24" spans="1:16" x14ac:dyDescent="0.3">
      <c r="A24" s="2">
        <v>46</v>
      </c>
      <c r="B24" s="5">
        <v>42099</v>
      </c>
      <c r="C24" s="6" t="s">
        <v>84</v>
      </c>
      <c r="D24" s="6" t="s">
        <v>85</v>
      </c>
      <c r="E24" s="6" t="s">
        <v>92</v>
      </c>
      <c r="F24" s="6" t="s">
        <v>152</v>
      </c>
      <c r="G24" s="7">
        <v>1740</v>
      </c>
      <c r="H24" s="6" t="s">
        <v>18</v>
      </c>
      <c r="I24" s="8">
        <v>0.92</v>
      </c>
      <c r="J24" s="6" t="s">
        <v>87</v>
      </c>
      <c r="K24" s="6" t="s">
        <v>88</v>
      </c>
      <c r="L24" s="6" t="s">
        <v>89</v>
      </c>
      <c r="M24" s="6" t="s">
        <v>90</v>
      </c>
      <c r="N24" s="6" t="s">
        <v>91</v>
      </c>
      <c r="O24" s="7">
        <v>1740</v>
      </c>
      <c r="P24" s="2">
        <v>2</v>
      </c>
    </row>
    <row r="25" spans="1:16" x14ac:dyDescent="0.3">
      <c r="A25" s="2">
        <v>46</v>
      </c>
      <c r="B25" s="5">
        <v>42099</v>
      </c>
      <c r="C25" s="6" t="s">
        <v>84</v>
      </c>
      <c r="D25" s="6" t="s">
        <v>85</v>
      </c>
      <c r="E25" s="6" t="s">
        <v>86</v>
      </c>
      <c r="F25" s="6" t="s">
        <v>151</v>
      </c>
      <c r="G25" s="7">
        <v>1950</v>
      </c>
      <c r="H25" s="6" t="s">
        <v>18</v>
      </c>
      <c r="I25" s="8">
        <v>0.64</v>
      </c>
      <c r="J25" s="6" t="s">
        <v>87</v>
      </c>
      <c r="K25" s="6" t="s">
        <v>88</v>
      </c>
      <c r="L25" s="6" t="s">
        <v>89</v>
      </c>
      <c r="M25" s="6" t="s">
        <v>90</v>
      </c>
      <c r="N25" s="6" t="s">
        <v>91</v>
      </c>
      <c r="O25" s="7">
        <v>1950</v>
      </c>
      <c r="P25" s="2">
        <v>2</v>
      </c>
    </row>
    <row r="26" spans="1:16" x14ac:dyDescent="0.3">
      <c r="A26" s="2">
        <v>50</v>
      </c>
      <c r="B26" s="5">
        <v>42099</v>
      </c>
      <c r="C26" s="6" t="s">
        <v>15</v>
      </c>
      <c r="D26" s="6" t="s">
        <v>93</v>
      </c>
      <c r="E26" s="6" t="s">
        <v>40</v>
      </c>
      <c r="F26" s="6" t="s">
        <v>153</v>
      </c>
      <c r="G26" s="7">
        <v>200</v>
      </c>
      <c r="H26" s="6" t="s">
        <v>54</v>
      </c>
      <c r="I26" s="8">
        <v>0.8</v>
      </c>
      <c r="J26" s="6" t="s">
        <v>94</v>
      </c>
      <c r="K26" s="6" t="s">
        <v>36</v>
      </c>
      <c r="L26" s="6" t="s">
        <v>95</v>
      </c>
      <c r="M26" s="6" t="s">
        <v>78</v>
      </c>
      <c r="N26" s="6" t="s">
        <v>79</v>
      </c>
      <c r="O26" s="7">
        <v>200</v>
      </c>
      <c r="P26" s="2">
        <v>2</v>
      </c>
    </row>
    <row r="27" spans="1:16" x14ac:dyDescent="0.3">
      <c r="A27" s="2">
        <v>51</v>
      </c>
      <c r="B27" s="5">
        <v>42099</v>
      </c>
      <c r="C27" s="6" t="s">
        <v>15</v>
      </c>
      <c r="D27" s="6" t="s">
        <v>96</v>
      </c>
      <c r="E27" s="6" t="s">
        <v>83</v>
      </c>
      <c r="F27" s="6" t="s">
        <v>150</v>
      </c>
      <c r="G27" s="7">
        <v>552</v>
      </c>
      <c r="H27" s="6" t="s">
        <v>27</v>
      </c>
      <c r="I27" s="8">
        <v>1</v>
      </c>
      <c r="J27" s="6" t="s">
        <v>98</v>
      </c>
      <c r="K27" s="6" t="s">
        <v>99</v>
      </c>
      <c r="L27" s="6" t="s">
        <v>100</v>
      </c>
      <c r="M27" s="6" t="s">
        <v>101</v>
      </c>
      <c r="N27" s="6" t="s">
        <v>102</v>
      </c>
      <c r="O27" s="7">
        <v>552</v>
      </c>
      <c r="P27" s="2">
        <v>2</v>
      </c>
    </row>
    <row r="28" spans="1:16" x14ac:dyDescent="0.3">
      <c r="A28" s="2">
        <v>51</v>
      </c>
      <c r="B28" s="5">
        <v>42099</v>
      </c>
      <c r="C28" s="6" t="s">
        <v>15</v>
      </c>
      <c r="D28" s="6" t="s">
        <v>96</v>
      </c>
      <c r="E28" s="6" t="s">
        <v>97</v>
      </c>
      <c r="F28" s="6" t="s">
        <v>154</v>
      </c>
      <c r="G28" s="7">
        <v>533.75</v>
      </c>
      <c r="H28" s="6" t="s">
        <v>27</v>
      </c>
      <c r="I28" s="8">
        <v>0.95</v>
      </c>
      <c r="J28" s="6" t="s">
        <v>98</v>
      </c>
      <c r="K28" s="6" t="s">
        <v>99</v>
      </c>
      <c r="L28" s="6" t="s">
        <v>100</v>
      </c>
      <c r="M28" s="6" t="s">
        <v>101</v>
      </c>
      <c r="N28" s="6" t="s">
        <v>102</v>
      </c>
      <c r="O28" s="7">
        <v>533.75</v>
      </c>
      <c r="P28" s="2">
        <v>2</v>
      </c>
    </row>
    <row r="29" spans="1:16" x14ac:dyDescent="0.3">
      <c r="A29" s="2">
        <v>51</v>
      </c>
      <c r="B29" s="5">
        <v>42099</v>
      </c>
      <c r="C29" s="6" t="s">
        <v>15</v>
      </c>
      <c r="D29" s="6" t="s">
        <v>96</v>
      </c>
      <c r="E29" s="6" t="s">
        <v>53</v>
      </c>
      <c r="F29" s="6" t="s">
        <v>145</v>
      </c>
      <c r="G29" s="7">
        <v>289.5</v>
      </c>
      <c r="H29" s="6" t="s">
        <v>27</v>
      </c>
      <c r="I29" s="8">
        <v>0.66</v>
      </c>
      <c r="J29" s="6" t="s">
        <v>98</v>
      </c>
      <c r="K29" s="6" t="s">
        <v>99</v>
      </c>
      <c r="L29" s="6" t="s">
        <v>100</v>
      </c>
      <c r="M29" s="6" t="s">
        <v>101</v>
      </c>
      <c r="N29" s="6" t="s">
        <v>102</v>
      </c>
      <c r="O29" s="7">
        <v>289.5</v>
      </c>
      <c r="P29" s="2">
        <v>2</v>
      </c>
    </row>
    <row r="30" spans="1:16" x14ac:dyDescent="0.3">
      <c r="A30" s="2">
        <v>45</v>
      </c>
      <c r="B30" s="5">
        <v>42101</v>
      </c>
      <c r="C30" s="6" t="s">
        <v>80</v>
      </c>
      <c r="D30" s="6" t="s">
        <v>68</v>
      </c>
      <c r="E30" s="6" t="s">
        <v>83</v>
      </c>
      <c r="F30" s="6" t="s">
        <v>150</v>
      </c>
      <c r="G30" s="7">
        <v>920</v>
      </c>
      <c r="H30" s="6" t="s">
        <v>27</v>
      </c>
      <c r="I30" s="8">
        <v>0.97</v>
      </c>
      <c r="J30" s="6" t="s">
        <v>69</v>
      </c>
      <c r="K30" s="6" t="s">
        <v>70</v>
      </c>
      <c r="L30" s="6" t="s">
        <v>71</v>
      </c>
      <c r="M30" s="6" t="s">
        <v>72</v>
      </c>
      <c r="N30" s="6" t="s">
        <v>73</v>
      </c>
      <c r="O30" s="7">
        <v>920</v>
      </c>
      <c r="P30" s="2">
        <v>2</v>
      </c>
    </row>
    <row r="31" spans="1:16" x14ac:dyDescent="0.3">
      <c r="A31" s="2">
        <v>45</v>
      </c>
      <c r="B31" s="5">
        <v>42101</v>
      </c>
      <c r="C31" s="6" t="s">
        <v>80</v>
      </c>
      <c r="D31" s="6" t="s">
        <v>68</v>
      </c>
      <c r="E31" s="6" t="s">
        <v>53</v>
      </c>
      <c r="F31" s="6" t="s">
        <v>145</v>
      </c>
      <c r="G31" s="7">
        <v>482.5</v>
      </c>
      <c r="H31" s="6" t="s">
        <v>27</v>
      </c>
      <c r="I31" s="8">
        <v>0.97</v>
      </c>
      <c r="J31" s="6" t="s">
        <v>69</v>
      </c>
      <c r="K31" s="6" t="s">
        <v>70</v>
      </c>
      <c r="L31" s="6" t="s">
        <v>71</v>
      </c>
      <c r="M31" s="6" t="s">
        <v>72</v>
      </c>
      <c r="N31" s="6" t="s">
        <v>73</v>
      </c>
      <c r="O31" s="7">
        <v>482.5</v>
      </c>
      <c r="P31" s="2">
        <v>2</v>
      </c>
    </row>
    <row r="32" spans="1:16" x14ac:dyDescent="0.3">
      <c r="A32" s="2">
        <v>47</v>
      </c>
      <c r="B32" s="5">
        <v>42102</v>
      </c>
      <c r="C32" s="6" t="s">
        <v>38</v>
      </c>
      <c r="D32" s="6" t="s">
        <v>61</v>
      </c>
      <c r="E32" s="6" t="s">
        <v>17</v>
      </c>
      <c r="F32" s="6" t="s">
        <v>137</v>
      </c>
      <c r="G32" s="7">
        <v>4200</v>
      </c>
      <c r="H32" s="6" t="s">
        <v>27</v>
      </c>
      <c r="I32" s="8">
        <v>0.81</v>
      </c>
      <c r="J32" s="6" t="s">
        <v>63</v>
      </c>
      <c r="K32" s="6" t="s">
        <v>64</v>
      </c>
      <c r="L32" s="6" t="s">
        <v>65</v>
      </c>
      <c r="M32" s="6" t="s">
        <v>66</v>
      </c>
      <c r="N32" s="6" t="s">
        <v>67</v>
      </c>
      <c r="O32" s="7">
        <v>4200</v>
      </c>
      <c r="P32" s="2">
        <v>2</v>
      </c>
    </row>
    <row r="33" spans="1:16" x14ac:dyDescent="0.3">
      <c r="A33" s="2">
        <v>58</v>
      </c>
      <c r="B33" s="5">
        <v>42116</v>
      </c>
      <c r="C33" s="6" t="s">
        <v>25</v>
      </c>
      <c r="D33" s="6" t="s">
        <v>26</v>
      </c>
      <c r="E33" s="6" t="s">
        <v>115</v>
      </c>
      <c r="F33" s="6" t="s">
        <v>159</v>
      </c>
      <c r="G33" s="7">
        <v>280</v>
      </c>
      <c r="H33" s="6" t="s">
        <v>27</v>
      </c>
      <c r="I33" s="8">
        <v>0.66</v>
      </c>
      <c r="J33" s="6" t="s">
        <v>28</v>
      </c>
      <c r="K33" s="6" t="s">
        <v>29</v>
      </c>
      <c r="L33" s="6" t="s">
        <v>30</v>
      </c>
      <c r="M33" s="6" t="s">
        <v>31</v>
      </c>
      <c r="N33" s="6" t="s">
        <v>32</v>
      </c>
      <c r="O33" s="7">
        <v>280</v>
      </c>
      <c r="P33" s="2">
        <v>2</v>
      </c>
    </row>
    <row r="34" spans="1:16" x14ac:dyDescent="0.3">
      <c r="A34" s="2">
        <v>58</v>
      </c>
      <c r="B34" s="5">
        <v>42116</v>
      </c>
      <c r="C34" s="6" t="s">
        <v>25</v>
      </c>
      <c r="D34" s="6" t="s">
        <v>26</v>
      </c>
      <c r="E34" s="6" t="s">
        <v>81</v>
      </c>
      <c r="F34" s="6" t="s">
        <v>158</v>
      </c>
      <c r="G34" s="7">
        <v>3240</v>
      </c>
      <c r="H34" s="6" t="s">
        <v>27</v>
      </c>
      <c r="I34" s="8">
        <v>0.72</v>
      </c>
      <c r="J34" s="6" t="s">
        <v>28</v>
      </c>
      <c r="K34" s="6" t="s">
        <v>29</v>
      </c>
      <c r="L34" s="6" t="s">
        <v>30</v>
      </c>
      <c r="M34" s="6" t="s">
        <v>31</v>
      </c>
      <c r="N34" s="6" t="s">
        <v>32</v>
      </c>
      <c r="O34" s="7">
        <v>3240</v>
      </c>
      <c r="P34" s="2">
        <v>2</v>
      </c>
    </row>
    <row r="35" spans="1:16" x14ac:dyDescent="0.3">
      <c r="A35" s="2">
        <v>63</v>
      </c>
      <c r="B35" s="5">
        <v>42119</v>
      </c>
      <c r="C35" s="6" t="s">
        <v>33</v>
      </c>
      <c r="D35" s="6" t="s">
        <v>52</v>
      </c>
      <c r="E35" s="6" t="s">
        <v>82</v>
      </c>
      <c r="F35" s="6" t="s">
        <v>157</v>
      </c>
      <c r="G35" s="7">
        <v>500</v>
      </c>
      <c r="H35" s="6" t="s">
        <v>54</v>
      </c>
      <c r="I35" s="8">
        <v>0.64</v>
      </c>
      <c r="J35" s="6" t="s">
        <v>55</v>
      </c>
      <c r="K35" s="6" t="s">
        <v>56</v>
      </c>
      <c r="L35" s="6" t="s">
        <v>57</v>
      </c>
      <c r="M35" s="6" t="s">
        <v>58</v>
      </c>
      <c r="N35" s="6" t="s">
        <v>59</v>
      </c>
      <c r="O35" s="7">
        <v>500</v>
      </c>
      <c r="P35" s="2">
        <v>2</v>
      </c>
    </row>
    <row r="36" spans="1:16" x14ac:dyDescent="0.3">
      <c r="A36" s="2">
        <v>63</v>
      </c>
      <c r="B36" s="5">
        <v>42119</v>
      </c>
      <c r="C36" s="6" t="s">
        <v>33</v>
      </c>
      <c r="D36" s="6" t="s">
        <v>52</v>
      </c>
      <c r="E36" s="6" t="s">
        <v>62</v>
      </c>
      <c r="F36" s="6" t="s">
        <v>146</v>
      </c>
      <c r="G36" s="7">
        <v>120</v>
      </c>
      <c r="H36" s="6" t="s">
        <v>54</v>
      </c>
      <c r="I36" s="8">
        <v>0.66</v>
      </c>
      <c r="J36" s="6" t="s">
        <v>55</v>
      </c>
      <c r="K36" s="6" t="s">
        <v>56</v>
      </c>
      <c r="L36" s="6" t="s">
        <v>57</v>
      </c>
      <c r="M36" s="6" t="s">
        <v>58</v>
      </c>
      <c r="N36" s="6" t="s">
        <v>59</v>
      </c>
      <c r="O36" s="7">
        <v>120</v>
      </c>
      <c r="P36" s="2">
        <v>2</v>
      </c>
    </row>
    <row r="37" spans="1:16" x14ac:dyDescent="0.3">
      <c r="A37" s="2">
        <v>60</v>
      </c>
      <c r="B37" s="5">
        <v>42124</v>
      </c>
      <c r="C37" s="6" t="s">
        <v>38</v>
      </c>
      <c r="D37" s="6" t="s">
        <v>39</v>
      </c>
      <c r="E37" s="6" t="s">
        <v>92</v>
      </c>
      <c r="F37" s="6" t="s">
        <v>152</v>
      </c>
      <c r="G37" s="7">
        <v>1392</v>
      </c>
      <c r="H37" s="6" t="s">
        <v>27</v>
      </c>
      <c r="I37" s="8">
        <v>0.8</v>
      </c>
      <c r="J37" s="6" t="s">
        <v>41</v>
      </c>
      <c r="K37" s="6" t="s">
        <v>42</v>
      </c>
      <c r="L37" s="6" t="s">
        <v>43</v>
      </c>
      <c r="M37" s="6" t="s">
        <v>44</v>
      </c>
      <c r="N37" s="6" t="s">
        <v>45</v>
      </c>
      <c r="O37" s="7">
        <v>1392</v>
      </c>
      <c r="P37" s="2">
        <v>2</v>
      </c>
    </row>
    <row r="38" spans="1:16" x14ac:dyDescent="0.3">
      <c r="A38" s="2">
        <v>71</v>
      </c>
      <c r="B38" s="5">
        <v>42148</v>
      </c>
      <c r="C38" s="6" t="s">
        <v>80</v>
      </c>
      <c r="D38" s="6" t="s">
        <v>105</v>
      </c>
      <c r="E38" s="6" t="s">
        <v>83</v>
      </c>
      <c r="F38" s="6" t="s">
        <v>150</v>
      </c>
      <c r="G38" s="7">
        <v>736</v>
      </c>
      <c r="H38" s="6"/>
      <c r="I38" s="8">
        <v>0.92</v>
      </c>
      <c r="J38" s="6" t="s">
        <v>106</v>
      </c>
      <c r="K38" s="6" t="s">
        <v>107</v>
      </c>
      <c r="L38" s="6" t="s">
        <v>108</v>
      </c>
      <c r="M38" s="6" t="s">
        <v>109</v>
      </c>
      <c r="N38" s="6" t="s">
        <v>110</v>
      </c>
      <c r="O38" s="7">
        <v>736</v>
      </c>
      <c r="P38" s="2">
        <v>2</v>
      </c>
    </row>
    <row r="39" spans="1:16" x14ac:dyDescent="0.3">
      <c r="A39" s="2">
        <v>67</v>
      </c>
      <c r="B39" s="5">
        <v>42148</v>
      </c>
      <c r="C39" s="6" t="s">
        <v>33</v>
      </c>
      <c r="D39" s="6" t="s">
        <v>74</v>
      </c>
      <c r="E39" s="6" t="s">
        <v>24</v>
      </c>
      <c r="F39" s="6" t="s">
        <v>156</v>
      </c>
      <c r="G39" s="7">
        <v>200</v>
      </c>
      <c r="H39" s="6" t="s">
        <v>27</v>
      </c>
      <c r="I39" s="8">
        <v>0.63</v>
      </c>
      <c r="J39" s="6" t="s">
        <v>75</v>
      </c>
      <c r="K39" s="6" t="s">
        <v>76</v>
      </c>
      <c r="L39" s="6" t="s">
        <v>77</v>
      </c>
      <c r="M39" s="6" t="s">
        <v>78</v>
      </c>
      <c r="N39" s="6" t="s">
        <v>79</v>
      </c>
      <c r="O39" s="7">
        <v>200</v>
      </c>
      <c r="P39" s="2">
        <v>2</v>
      </c>
    </row>
    <row r="40" spans="1:16" x14ac:dyDescent="0.3">
      <c r="A40" s="2">
        <v>69</v>
      </c>
      <c r="B40" s="5">
        <v>42148</v>
      </c>
      <c r="C40" s="6" t="s">
        <v>80</v>
      </c>
      <c r="D40" s="6" t="s">
        <v>74</v>
      </c>
      <c r="E40" s="6" t="s">
        <v>24</v>
      </c>
      <c r="F40" s="6" t="s">
        <v>138</v>
      </c>
      <c r="G40" s="7">
        <v>52.5</v>
      </c>
      <c r="H40" s="6"/>
      <c r="I40" s="8">
        <v>0.86</v>
      </c>
      <c r="J40" s="6" t="s">
        <v>75</v>
      </c>
      <c r="K40" s="6" t="s">
        <v>76</v>
      </c>
      <c r="L40" s="6" t="s">
        <v>77</v>
      </c>
      <c r="M40" s="6" t="s">
        <v>78</v>
      </c>
      <c r="N40" s="6" t="s">
        <v>79</v>
      </c>
      <c r="O40" s="7">
        <v>52.5</v>
      </c>
      <c r="P40" s="2">
        <v>2</v>
      </c>
    </row>
    <row r="41" spans="1:16" x14ac:dyDescent="0.3">
      <c r="A41" s="2">
        <v>70</v>
      </c>
      <c r="B41" s="5">
        <v>42148</v>
      </c>
      <c r="C41" s="6" t="s">
        <v>80</v>
      </c>
      <c r="D41" s="6" t="s">
        <v>111</v>
      </c>
      <c r="E41" s="6" t="s">
        <v>62</v>
      </c>
      <c r="F41" s="6" t="s">
        <v>146</v>
      </c>
      <c r="G41" s="7">
        <v>800</v>
      </c>
      <c r="H41" s="6"/>
      <c r="I41" s="8">
        <v>0.8</v>
      </c>
      <c r="J41" s="6" t="s">
        <v>112</v>
      </c>
      <c r="K41" s="6" t="s">
        <v>113</v>
      </c>
      <c r="L41" s="6" t="s">
        <v>114</v>
      </c>
      <c r="M41" s="6" t="s">
        <v>101</v>
      </c>
      <c r="N41" s="6" t="s">
        <v>102</v>
      </c>
      <c r="O41" s="7">
        <v>800</v>
      </c>
      <c r="P41" s="2">
        <v>2</v>
      </c>
    </row>
    <row r="42" spans="1:16" x14ac:dyDescent="0.3">
      <c r="A42" s="2">
        <v>78</v>
      </c>
      <c r="B42" s="5">
        <v>42160</v>
      </c>
      <c r="C42" s="6" t="s">
        <v>80</v>
      </c>
      <c r="D42" s="6" t="s">
        <v>46</v>
      </c>
      <c r="E42" s="6" t="s">
        <v>104</v>
      </c>
      <c r="F42" s="6" t="s">
        <v>155</v>
      </c>
      <c r="G42" s="7">
        <v>1560</v>
      </c>
      <c r="H42" s="6" t="s">
        <v>18</v>
      </c>
      <c r="I42" s="8">
        <v>0.69</v>
      </c>
      <c r="J42" s="6" t="s">
        <v>28</v>
      </c>
      <c r="K42" s="6" t="s">
        <v>48</v>
      </c>
      <c r="L42" s="6" t="s">
        <v>49</v>
      </c>
      <c r="M42" s="6" t="s">
        <v>50</v>
      </c>
      <c r="N42" s="6" t="s">
        <v>51</v>
      </c>
      <c r="O42" s="7">
        <v>1560</v>
      </c>
      <c r="P42" s="2">
        <v>2</v>
      </c>
    </row>
    <row r="43" spans="1:16" x14ac:dyDescent="0.3">
      <c r="A43" s="2">
        <v>75</v>
      </c>
      <c r="B43" s="5">
        <v>42160</v>
      </c>
      <c r="C43" s="6" t="s">
        <v>33</v>
      </c>
      <c r="D43" s="6" t="s">
        <v>39</v>
      </c>
      <c r="E43" s="6" t="s">
        <v>47</v>
      </c>
      <c r="F43" s="6" t="s">
        <v>144</v>
      </c>
      <c r="G43" s="7">
        <v>510</v>
      </c>
      <c r="H43" s="6" t="s">
        <v>18</v>
      </c>
      <c r="I43" s="8">
        <v>0.72</v>
      </c>
      <c r="J43" s="6" t="s">
        <v>41</v>
      </c>
      <c r="K43" s="6" t="s">
        <v>42</v>
      </c>
      <c r="L43" s="6" t="s">
        <v>43</v>
      </c>
      <c r="M43" s="6" t="s">
        <v>44</v>
      </c>
      <c r="N43" s="6" t="s">
        <v>45</v>
      </c>
      <c r="O43" s="7">
        <v>510</v>
      </c>
      <c r="P43" s="2">
        <v>2</v>
      </c>
    </row>
    <row r="44" spans="1:16" x14ac:dyDescent="0.3">
      <c r="A44" s="2">
        <v>73</v>
      </c>
      <c r="B44" s="5">
        <v>42160</v>
      </c>
      <c r="C44" s="6" t="s">
        <v>84</v>
      </c>
      <c r="D44" s="6" t="s">
        <v>85</v>
      </c>
      <c r="E44" s="6" t="s">
        <v>53</v>
      </c>
      <c r="F44" s="6" t="s">
        <v>145</v>
      </c>
      <c r="G44" s="7">
        <v>96.5</v>
      </c>
      <c r="H44" s="6" t="s">
        <v>18</v>
      </c>
      <c r="I44" s="8">
        <v>0.65</v>
      </c>
      <c r="J44" s="6" t="s">
        <v>87</v>
      </c>
      <c r="K44" s="6" t="s">
        <v>88</v>
      </c>
      <c r="L44" s="6" t="s">
        <v>89</v>
      </c>
      <c r="M44" s="6" t="s">
        <v>90</v>
      </c>
      <c r="N44" s="6" t="s">
        <v>91</v>
      </c>
      <c r="O44" s="7">
        <v>96.5</v>
      </c>
      <c r="P44" s="2">
        <v>2</v>
      </c>
    </row>
    <row r="45" spans="1:16" x14ac:dyDescent="0.3">
      <c r="A45" s="2">
        <v>76</v>
      </c>
      <c r="B45" s="5">
        <v>42160</v>
      </c>
      <c r="C45" s="6" t="s">
        <v>15</v>
      </c>
      <c r="D45" s="6" t="s">
        <v>93</v>
      </c>
      <c r="E45" s="6" t="s">
        <v>82</v>
      </c>
      <c r="F45" s="6" t="s">
        <v>149</v>
      </c>
      <c r="G45" s="7">
        <v>660</v>
      </c>
      <c r="H45" s="6" t="s">
        <v>54</v>
      </c>
      <c r="I45" s="8">
        <v>0.95</v>
      </c>
      <c r="J45" s="6" t="s">
        <v>94</v>
      </c>
      <c r="K45" s="6" t="s">
        <v>36</v>
      </c>
      <c r="L45" s="6" t="s">
        <v>95</v>
      </c>
      <c r="M45" s="6" t="s">
        <v>78</v>
      </c>
      <c r="N45" s="6" t="s">
        <v>79</v>
      </c>
      <c r="O45" s="7">
        <v>660</v>
      </c>
      <c r="P45" s="2">
        <v>2</v>
      </c>
    </row>
    <row r="46" spans="1:16" x14ac:dyDescent="0.3">
      <c r="A46" s="2">
        <v>77</v>
      </c>
      <c r="B46" s="5">
        <v>42160</v>
      </c>
      <c r="C46" s="6" t="s">
        <v>15</v>
      </c>
      <c r="D46" s="6" t="s">
        <v>96</v>
      </c>
      <c r="E46" s="6" t="s">
        <v>81</v>
      </c>
      <c r="F46" s="6" t="s">
        <v>148</v>
      </c>
      <c r="G46" s="7">
        <v>2250</v>
      </c>
      <c r="H46" s="6" t="s">
        <v>27</v>
      </c>
      <c r="I46" s="8">
        <v>0.85</v>
      </c>
      <c r="J46" s="6" t="s">
        <v>98</v>
      </c>
      <c r="K46" s="6" t="s">
        <v>99</v>
      </c>
      <c r="L46" s="6" t="s">
        <v>100</v>
      </c>
      <c r="M46" s="6" t="s">
        <v>101</v>
      </c>
      <c r="N46" s="6" t="s">
        <v>102</v>
      </c>
      <c r="O46" s="7">
        <v>2250</v>
      </c>
      <c r="P46" s="2">
        <v>2</v>
      </c>
    </row>
    <row r="47" spans="1:16" x14ac:dyDescent="0.3">
      <c r="A47" s="2">
        <v>72</v>
      </c>
      <c r="B47" s="5">
        <v>42162</v>
      </c>
      <c r="C47" s="6" t="s">
        <v>80</v>
      </c>
      <c r="D47" s="6" t="s">
        <v>68</v>
      </c>
      <c r="E47" s="6" t="s">
        <v>17</v>
      </c>
      <c r="F47" s="6" t="s">
        <v>142</v>
      </c>
      <c r="G47" s="7">
        <v>230</v>
      </c>
      <c r="H47" s="6" t="s">
        <v>27</v>
      </c>
      <c r="I47" s="8">
        <v>0.96</v>
      </c>
      <c r="J47" s="6" t="s">
        <v>69</v>
      </c>
      <c r="K47" s="6" t="s">
        <v>70</v>
      </c>
      <c r="L47" s="6" t="s">
        <v>71</v>
      </c>
      <c r="M47" s="6" t="s">
        <v>72</v>
      </c>
      <c r="N47" s="6" t="s">
        <v>73</v>
      </c>
      <c r="O47" s="7">
        <v>230</v>
      </c>
      <c r="P47" s="2">
        <v>2</v>
      </c>
    </row>
    <row r="48" spans="1:16" x14ac:dyDescent="0.3">
      <c r="A48" s="2">
        <v>74</v>
      </c>
      <c r="B48" s="5">
        <v>42163</v>
      </c>
      <c r="C48" s="6" t="s">
        <v>38</v>
      </c>
      <c r="D48" s="6" t="s">
        <v>61</v>
      </c>
      <c r="E48" s="6" t="s">
        <v>47</v>
      </c>
      <c r="F48" s="6" t="s">
        <v>144</v>
      </c>
      <c r="G48" s="7">
        <v>510</v>
      </c>
      <c r="H48" s="6" t="s">
        <v>27</v>
      </c>
      <c r="I48" s="8">
        <v>0.92</v>
      </c>
      <c r="J48" s="6" t="s">
        <v>63</v>
      </c>
      <c r="K48" s="6" t="s">
        <v>64</v>
      </c>
      <c r="L48" s="6" t="s">
        <v>65</v>
      </c>
      <c r="M48" s="6" t="s">
        <v>66</v>
      </c>
      <c r="N48" s="6" t="s">
        <v>67</v>
      </c>
      <c r="O48" s="7">
        <v>510</v>
      </c>
      <c r="P48" s="2">
        <v>2</v>
      </c>
    </row>
    <row r="49" spans="1:16" x14ac:dyDescent="0.3">
      <c r="A49" s="2">
        <v>79</v>
      </c>
      <c r="B49" s="5">
        <v>42178</v>
      </c>
      <c r="C49" s="6" t="s">
        <v>103</v>
      </c>
      <c r="D49" s="6" t="s">
        <v>61</v>
      </c>
      <c r="E49" s="6" t="s">
        <v>24</v>
      </c>
      <c r="F49" s="6" t="s">
        <v>140</v>
      </c>
      <c r="G49" s="7">
        <v>1590</v>
      </c>
      <c r="H49" s="6" t="s">
        <v>18</v>
      </c>
      <c r="I49" s="8">
        <v>0.64</v>
      </c>
      <c r="J49" s="6" t="s">
        <v>63</v>
      </c>
      <c r="K49" s="6" t="s">
        <v>64</v>
      </c>
      <c r="L49" s="6" t="s">
        <v>65</v>
      </c>
      <c r="M49" s="6" t="s">
        <v>66</v>
      </c>
      <c r="N49" s="6" t="s">
        <v>67</v>
      </c>
      <c r="O49" s="7">
        <v>1590</v>
      </c>
      <c r="P49" s="2">
        <v>2</v>
      </c>
    </row>
    <row r="50" spans="1:16" x14ac:dyDescent="0.3">
      <c r="A50" s="2">
        <v>79</v>
      </c>
      <c r="B50" s="5">
        <v>42178</v>
      </c>
      <c r="C50" s="6" t="s">
        <v>103</v>
      </c>
      <c r="D50" s="6" t="s">
        <v>61</v>
      </c>
      <c r="E50" s="6" t="s">
        <v>24</v>
      </c>
      <c r="F50" s="6" t="s">
        <v>139</v>
      </c>
      <c r="G50" s="7">
        <v>900</v>
      </c>
      <c r="H50" s="6" t="s">
        <v>18</v>
      </c>
      <c r="I50" s="8">
        <v>0.68</v>
      </c>
      <c r="J50" s="6" t="s">
        <v>63</v>
      </c>
      <c r="K50" s="6" t="s">
        <v>64</v>
      </c>
      <c r="L50" s="6" t="s">
        <v>65</v>
      </c>
      <c r="M50" s="6" t="s">
        <v>66</v>
      </c>
      <c r="N50" s="6" t="s">
        <v>67</v>
      </c>
      <c r="O50" s="7">
        <v>900</v>
      </c>
      <c r="P50" s="2">
        <v>2</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1C35-54CB-41A3-95C9-A7CB278F136B}">
  <sheetPr codeName="Sheet3"/>
  <dimension ref="A3:C18"/>
  <sheetViews>
    <sheetView workbookViewId="0">
      <selection activeCell="A4" sqref="A4"/>
    </sheetView>
  </sheetViews>
  <sheetFormatPr defaultRowHeight="15" x14ac:dyDescent="0.25"/>
  <cols>
    <col min="1" max="1" width="22" style="2" bestFit="1" customWidth="1"/>
    <col min="2" max="2" width="12.375" style="2" bestFit="1" customWidth="1"/>
    <col min="3" max="3" width="13.625" style="2" bestFit="1" customWidth="1"/>
    <col min="4" max="4" width="12.5" style="2" bestFit="1" customWidth="1"/>
    <col min="5" max="16384" width="9" style="2"/>
  </cols>
  <sheetData>
    <row r="3" spans="1:3" x14ac:dyDescent="0.25">
      <c r="A3" s="15" t="s">
        <v>203</v>
      </c>
      <c r="B3" s="2" t="s">
        <v>204</v>
      </c>
      <c r="C3" s="2" t="s">
        <v>206</v>
      </c>
    </row>
    <row r="4" spans="1:3" x14ac:dyDescent="0.25">
      <c r="A4" s="2" t="s">
        <v>40</v>
      </c>
      <c r="B4" s="6">
        <v>982</v>
      </c>
      <c r="C4" s="30">
        <v>1.8861854204781731E-2</v>
      </c>
    </row>
    <row r="5" spans="1:3" x14ac:dyDescent="0.25">
      <c r="A5" s="2" t="s">
        <v>17</v>
      </c>
      <c r="B5" s="6">
        <v>22636</v>
      </c>
      <c r="C5" s="30">
        <v>0.43478302625197479</v>
      </c>
    </row>
    <row r="6" spans="1:3" x14ac:dyDescent="0.25">
      <c r="A6" s="2" t="s">
        <v>47</v>
      </c>
      <c r="B6" s="6">
        <v>2550</v>
      </c>
      <c r="C6" s="30">
        <v>4.8979356641744819E-2</v>
      </c>
    </row>
    <row r="7" spans="1:3" x14ac:dyDescent="0.25">
      <c r="A7" s="2" t="s">
        <v>104</v>
      </c>
      <c r="B7" s="6">
        <v>1560</v>
      </c>
      <c r="C7" s="30">
        <v>2.9963841710243889E-2</v>
      </c>
    </row>
    <row r="8" spans="1:3" x14ac:dyDescent="0.25">
      <c r="A8" s="2" t="s">
        <v>83</v>
      </c>
      <c r="B8" s="6">
        <v>2208</v>
      </c>
      <c r="C8" s="30">
        <v>4.241036057449904E-2</v>
      </c>
    </row>
    <row r="9" spans="1:3" x14ac:dyDescent="0.25">
      <c r="A9" s="2" t="s">
        <v>82</v>
      </c>
      <c r="B9" s="6">
        <v>1380</v>
      </c>
      <c r="C9" s="30">
        <v>2.65064753590619E-2</v>
      </c>
    </row>
    <row r="10" spans="1:3" x14ac:dyDescent="0.25">
      <c r="A10" s="2" t="s">
        <v>92</v>
      </c>
      <c r="B10" s="6">
        <v>3132</v>
      </c>
      <c r="C10" s="30">
        <v>6.0158174510566577E-2</v>
      </c>
    </row>
    <row r="11" spans="1:3" x14ac:dyDescent="0.25">
      <c r="A11" s="2" t="s">
        <v>24</v>
      </c>
      <c r="B11" s="6">
        <v>3712.5</v>
      </c>
      <c r="C11" s="30">
        <v>7.1308180993128481E-2</v>
      </c>
    </row>
    <row r="12" spans="1:3" x14ac:dyDescent="0.25">
      <c r="A12" s="2" t="s">
        <v>115</v>
      </c>
      <c r="B12" s="6">
        <v>280</v>
      </c>
      <c r="C12" s="30">
        <v>5.3781254351719801E-3</v>
      </c>
    </row>
    <row r="13" spans="1:3" x14ac:dyDescent="0.25">
      <c r="A13" s="2" t="s">
        <v>81</v>
      </c>
      <c r="B13" s="6">
        <v>5740</v>
      </c>
      <c r="C13" s="30">
        <v>0.1102515714210256</v>
      </c>
    </row>
    <row r="14" spans="1:3" x14ac:dyDescent="0.25">
      <c r="A14" s="2" t="s">
        <v>97</v>
      </c>
      <c r="B14" s="6">
        <v>533.75</v>
      </c>
      <c r="C14" s="30">
        <v>1.0252051610796587E-2</v>
      </c>
    </row>
    <row r="15" spans="1:3" x14ac:dyDescent="0.25">
      <c r="A15" s="2" t="s">
        <v>86</v>
      </c>
      <c r="B15" s="6">
        <v>1950</v>
      </c>
      <c r="C15" s="30">
        <v>3.745480213780486E-2</v>
      </c>
    </row>
    <row r="16" spans="1:3" x14ac:dyDescent="0.25">
      <c r="A16" s="2" t="s">
        <v>62</v>
      </c>
      <c r="B16" s="6">
        <v>2600</v>
      </c>
      <c r="C16" s="30">
        <v>4.9939736183739813E-2</v>
      </c>
    </row>
    <row r="17" spans="1:3" x14ac:dyDescent="0.25">
      <c r="A17" s="2" t="s">
        <v>53</v>
      </c>
      <c r="B17" s="6">
        <v>2798.5</v>
      </c>
      <c r="C17" s="30">
        <v>5.3752442965459953E-2</v>
      </c>
    </row>
    <row r="18" spans="1:3" x14ac:dyDescent="0.25">
      <c r="A18" s="2" t="s">
        <v>116</v>
      </c>
      <c r="B18" s="6">
        <v>52062.75</v>
      </c>
      <c r="C18" s="3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0267F-7056-4828-ABBA-A42B4EE9DDF0}">
  <sheetPr codeName="Sheet4"/>
  <dimension ref="A1:O27"/>
  <sheetViews>
    <sheetView workbookViewId="0"/>
  </sheetViews>
  <sheetFormatPr defaultRowHeight="15" x14ac:dyDescent="0.25"/>
  <cols>
    <col min="1" max="1" width="22" style="2" bestFit="1" customWidth="1"/>
    <col min="2" max="3" width="10.625" style="2" customWidth="1"/>
    <col min="4" max="4" width="2.125" style="2" customWidth="1"/>
    <col min="5" max="5" width="22" style="2" bestFit="1" customWidth="1"/>
    <col min="6" max="7" width="9" style="2"/>
    <col min="8" max="8" width="2.125" style="2" customWidth="1"/>
    <col min="9" max="9" width="22" style="2" bestFit="1" customWidth="1"/>
    <col min="10" max="11" width="9" style="2"/>
    <col min="12" max="12" width="2.125" style="2" customWidth="1"/>
    <col min="13" max="13" width="22" style="2" bestFit="1" customWidth="1"/>
    <col min="14" max="16384" width="9" style="2"/>
  </cols>
  <sheetData>
    <row r="1" spans="1:15" ht="75" customHeight="1" x14ac:dyDescent="0.25"/>
    <row r="3" spans="1:15" x14ac:dyDescent="0.25">
      <c r="A3" s="15" t="s">
        <v>207</v>
      </c>
      <c r="B3" s="29" t="s">
        <v>205</v>
      </c>
      <c r="C3" s="3" t="s">
        <v>208</v>
      </c>
      <c r="E3" s="15" t="s">
        <v>209</v>
      </c>
      <c r="F3" s="29" t="s">
        <v>205</v>
      </c>
      <c r="G3" s="3" t="s">
        <v>208</v>
      </c>
      <c r="I3" s="15" t="s">
        <v>210</v>
      </c>
      <c r="J3" s="29" t="s">
        <v>205</v>
      </c>
      <c r="K3" s="3" t="s">
        <v>208</v>
      </c>
      <c r="M3" s="15" t="s">
        <v>211</v>
      </c>
      <c r="N3" s="29" t="s">
        <v>205</v>
      </c>
      <c r="O3" s="3" t="s">
        <v>208</v>
      </c>
    </row>
    <row r="4" spans="1:15" x14ac:dyDescent="0.25">
      <c r="A4" s="2" t="s">
        <v>17</v>
      </c>
      <c r="B4" s="13">
        <v>22636</v>
      </c>
      <c r="C4" s="30">
        <v>0.43478302625197479</v>
      </c>
      <c r="E4" s="2" t="s">
        <v>137</v>
      </c>
      <c r="F4" s="13">
        <v>6818</v>
      </c>
      <c r="G4" s="30">
        <v>0.15886663637528689</v>
      </c>
      <c r="I4" s="2" t="s">
        <v>105</v>
      </c>
      <c r="J4" s="13">
        <v>736</v>
      </c>
      <c r="K4" s="30">
        <v>1.4136786858166347E-2</v>
      </c>
      <c r="M4" s="2" t="s">
        <v>103</v>
      </c>
      <c r="N4" s="13">
        <v>2617.5</v>
      </c>
      <c r="O4" s="30">
        <v>5.0275869023438065E-2</v>
      </c>
    </row>
    <row r="5" spans="1:15" x14ac:dyDescent="0.25">
      <c r="A5" s="2" t="s">
        <v>81</v>
      </c>
      <c r="B5" s="13">
        <v>5740</v>
      </c>
      <c r="C5" s="30">
        <v>0.1102515714210256</v>
      </c>
      <c r="E5" s="2" t="s">
        <v>148</v>
      </c>
      <c r="F5" s="13">
        <v>2500</v>
      </c>
      <c r="G5" s="30">
        <v>5.8252653408362748E-2</v>
      </c>
      <c r="I5" s="2" t="s">
        <v>16</v>
      </c>
      <c r="J5" s="13">
        <v>1505</v>
      </c>
      <c r="K5" s="30">
        <v>2.8907424214049394E-2</v>
      </c>
      <c r="M5" s="2" t="s">
        <v>15</v>
      </c>
      <c r="N5" s="13">
        <v>19974.25</v>
      </c>
      <c r="O5" s="30">
        <v>0.38365722133387115</v>
      </c>
    </row>
    <row r="6" spans="1:15" x14ac:dyDescent="0.25">
      <c r="A6" s="2" t="s">
        <v>24</v>
      </c>
      <c r="B6" s="13">
        <v>3712.5</v>
      </c>
      <c r="C6" s="30">
        <v>7.1308180993128481E-2</v>
      </c>
      <c r="E6" s="2" t="s">
        <v>144</v>
      </c>
      <c r="F6" s="13">
        <v>2550</v>
      </c>
      <c r="G6" s="30">
        <v>5.9417706476530004E-2</v>
      </c>
      <c r="I6" s="2" t="s">
        <v>68</v>
      </c>
      <c r="J6" s="13">
        <v>15432.5</v>
      </c>
      <c r="K6" s="30">
        <v>0.29642114563675565</v>
      </c>
      <c r="M6" s="2" t="s">
        <v>25</v>
      </c>
      <c r="N6" s="13">
        <v>5787.5</v>
      </c>
      <c r="O6" s="30">
        <v>0.11116393198592084</v>
      </c>
    </row>
    <row r="7" spans="1:15" x14ac:dyDescent="0.25">
      <c r="A7" s="2" t="s">
        <v>92</v>
      </c>
      <c r="B7" s="13">
        <v>3132</v>
      </c>
      <c r="C7" s="30">
        <v>6.0158174510566577E-2</v>
      </c>
      <c r="E7" s="2" t="s">
        <v>145</v>
      </c>
      <c r="F7" s="13">
        <v>2798.5</v>
      </c>
      <c r="G7" s="30">
        <v>6.5208020225321267E-2</v>
      </c>
      <c r="I7" s="2" t="s">
        <v>52</v>
      </c>
      <c r="J7" s="13">
        <v>2550</v>
      </c>
      <c r="K7" s="30">
        <v>4.8979356641744819E-2</v>
      </c>
      <c r="M7" s="2" t="s">
        <v>60</v>
      </c>
      <c r="N7" s="13">
        <v>680</v>
      </c>
      <c r="O7" s="30">
        <v>1.3061161771131952E-2</v>
      </c>
    </row>
    <row r="8" spans="1:15" x14ac:dyDescent="0.25">
      <c r="A8" s="2" t="s">
        <v>53</v>
      </c>
      <c r="B8" s="13">
        <v>2798.5</v>
      </c>
      <c r="C8" s="30">
        <v>5.3752442965459953E-2</v>
      </c>
      <c r="E8" s="2" t="s">
        <v>142</v>
      </c>
      <c r="F8" s="13">
        <v>14950</v>
      </c>
      <c r="G8" s="30">
        <v>0.34835086738200927</v>
      </c>
      <c r="I8" s="2" t="s">
        <v>46</v>
      </c>
      <c r="J8" s="13">
        <v>2905.5</v>
      </c>
      <c r="K8" s="30">
        <v>5.5807655185329243E-2</v>
      </c>
      <c r="M8" s="2" t="s">
        <v>33</v>
      </c>
      <c r="N8" s="13">
        <v>6278</v>
      </c>
      <c r="O8" s="30">
        <v>0.12058525529289175</v>
      </c>
    </row>
    <row r="9" spans="1:15" x14ac:dyDescent="0.25">
      <c r="A9" s="2" t="s">
        <v>62</v>
      </c>
      <c r="B9" s="13">
        <v>2600</v>
      </c>
      <c r="C9" s="30">
        <v>4.9939736183739813E-2</v>
      </c>
      <c r="E9" s="2" t="s">
        <v>150</v>
      </c>
      <c r="F9" s="13">
        <v>2208</v>
      </c>
      <c r="G9" s="30">
        <v>5.1448743490265979E-2</v>
      </c>
      <c r="I9" s="2" t="s">
        <v>26</v>
      </c>
      <c r="J9" s="13">
        <v>4569</v>
      </c>
      <c r="K9" s="30">
        <v>8.7759482547502779E-2</v>
      </c>
      <c r="M9" s="2" t="s">
        <v>38</v>
      </c>
      <c r="N9" s="13">
        <v>6378</v>
      </c>
      <c r="O9" s="30">
        <v>0.12250601437688174</v>
      </c>
    </row>
    <row r="10" spans="1:15" x14ac:dyDescent="0.25">
      <c r="A10" s="2" t="s">
        <v>47</v>
      </c>
      <c r="B10" s="13">
        <v>2550</v>
      </c>
      <c r="C10" s="30">
        <v>4.8979356641744819E-2</v>
      </c>
      <c r="E10" s="2" t="s">
        <v>146</v>
      </c>
      <c r="F10" s="13">
        <v>2600</v>
      </c>
      <c r="G10" s="30">
        <v>6.0582759544697259E-2</v>
      </c>
      <c r="I10" s="2" t="s">
        <v>61</v>
      </c>
      <c r="J10" s="13">
        <v>8007.5</v>
      </c>
      <c r="K10" s="30">
        <v>0.15380478365049868</v>
      </c>
      <c r="M10" s="2" t="s">
        <v>80</v>
      </c>
      <c r="N10" s="13">
        <v>6561</v>
      </c>
      <c r="O10" s="30">
        <v>0.12602100350058343</v>
      </c>
    </row>
    <row r="11" spans="1:15" x14ac:dyDescent="0.25">
      <c r="A11" s="2" t="s">
        <v>83</v>
      </c>
      <c r="B11" s="13">
        <v>2208</v>
      </c>
      <c r="C11" s="30">
        <v>4.241036057449904E-2</v>
      </c>
      <c r="E11" s="2" t="s">
        <v>140</v>
      </c>
      <c r="F11" s="13">
        <v>2120</v>
      </c>
      <c r="G11" s="30">
        <v>4.9398250090291612E-2</v>
      </c>
      <c r="I11" s="2" t="s">
        <v>39</v>
      </c>
      <c r="J11" s="13">
        <v>4683</v>
      </c>
      <c r="K11" s="30">
        <v>8.994914790325137E-2</v>
      </c>
      <c r="M11" s="2" t="s">
        <v>84</v>
      </c>
      <c r="N11" s="13">
        <v>3786.5</v>
      </c>
      <c r="O11" s="30">
        <v>7.2729542715281079E-2</v>
      </c>
    </row>
    <row r="12" spans="1:15" x14ac:dyDescent="0.25">
      <c r="A12" s="2" t="s">
        <v>86</v>
      </c>
      <c r="B12" s="13">
        <v>1950</v>
      </c>
      <c r="C12" s="30">
        <v>3.745480213780486E-2</v>
      </c>
      <c r="E12" s="2" t="s">
        <v>158</v>
      </c>
      <c r="F12" s="13">
        <v>3240</v>
      </c>
      <c r="G12" s="30">
        <v>7.5495438817238122E-2</v>
      </c>
      <c r="I12" s="2" t="s">
        <v>85</v>
      </c>
      <c r="J12" s="13">
        <v>3786.5</v>
      </c>
      <c r="K12" s="30">
        <v>7.2729542715281079E-2</v>
      </c>
      <c r="M12" s="2" t="s">
        <v>116</v>
      </c>
      <c r="N12" s="31">
        <v>52062.75</v>
      </c>
      <c r="O12" s="30">
        <v>1</v>
      </c>
    </row>
    <row r="13" spans="1:15" x14ac:dyDescent="0.25">
      <c r="A13" s="2" t="s">
        <v>104</v>
      </c>
      <c r="B13" s="13">
        <v>1560</v>
      </c>
      <c r="C13" s="30">
        <v>2.9963841710243889E-2</v>
      </c>
      <c r="E13" s="2" t="s">
        <v>152</v>
      </c>
      <c r="F13" s="13">
        <v>3132</v>
      </c>
      <c r="G13" s="30">
        <v>7.2978924189996852E-2</v>
      </c>
      <c r="I13" s="2" t="s">
        <v>74</v>
      </c>
      <c r="J13" s="13">
        <v>1412.5</v>
      </c>
      <c r="K13" s="30">
        <v>2.713072206135865E-2</v>
      </c>
    </row>
    <row r="14" spans="1:15" x14ac:dyDescent="0.25">
      <c r="A14" s="2" t="s">
        <v>82</v>
      </c>
      <c r="B14" s="13">
        <v>1380</v>
      </c>
      <c r="C14" s="30">
        <v>2.65064753590619E-2</v>
      </c>
      <c r="E14" s="2" t="s">
        <v>116</v>
      </c>
      <c r="F14" s="31">
        <v>42916.5</v>
      </c>
      <c r="G14" s="30">
        <v>1</v>
      </c>
      <c r="I14" s="2" t="s">
        <v>111</v>
      </c>
      <c r="J14" s="13">
        <v>800</v>
      </c>
      <c r="K14" s="30">
        <v>1.5366072671919943E-2</v>
      </c>
    </row>
    <row r="15" spans="1:15" ht="16.5" x14ac:dyDescent="0.3">
      <c r="A15" s="2" t="s">
        <v>40</v>
      </c>
      <c r="B15" s="13">
        <v>982</v>
      </c>
      <c r="C15" s="30">
        <v>1.8861854204781731E-2</v>
      </c>
      <c r="E15"/>
      <c r="F15"/>
      <c r="G15"/>
      <c r="I15" s="2" t="s">
        <v>34</v>
      </c>
      <c r="J15" s="13">
        <v>1190</v>
      </c>
      <c r="K15" s="30">
        <v>2.2857033099480915E-2</v>
      </c>
    </row>
    <row r="16" spans="1:15" ht="16.5" x14ac:dyDescent="0.3">
      <c r="A16" s="2" t="s">
        <v>97</v>
      </c>
      <c r="B16" s="13">
        <v>533.75</v>
      </c>
      <c r="C16" s="30">
        <v>1.0252051610796587E-2</v>
      </c>
      <c r="E16"/>
      <c r="F16"/>
      <c r="G16"/>
      <c r="I16" s="2" t="s">
        <v>93</v>
      </c>
      <c r="J16" s="13">
        <v>860</v>
      </c>
      <c r="K16" s="30">
        <v>1.6518528122313938E-2</v>
      </c>
    </row>
    <row r="17" spans="1:11" ht="16.5" x14ac:dyDescent="0.3">
      <c r="A17" s="2" t="s">
        <v>115</v>
      </c>
      <c r="B17" s="13">
        <v>280</v>
      </c>
      <c r="C17" s="30">
        <v>5.3781254351719801E-3</v>
      </c>
      <c r="E17"/>
      <c r="F17"/>
      <c r="G17"/>
      <c r="I17" s="2" t="s">
        <v>96</v>
      </c>
      <c r="J17" s="13">
        <v>3625.25</v>
      </c>
      <c r="K17" s="30">
        <v>6.963231869234722E-2</v>
      </c>
    </row>
    <row r="18" spans="1:11" ht="16.5" x14ac:dyDescent="0.3">
      <c r="A18" s="2" t="s">
        <v>116</v>
      </c>
      <c r="B18" s="31">
        <v>52062.75</v>
      </c>
      <c r="C18" s="30">
        <v>1</v>
      </c>
      <c r="E18"/>
      <c r="F18"/>
      <c r="G18"/>
      <c r="I18" s="2" t="s">
        <v>116</v>
      </c>
      <c r="J18" s="31">
        <v>52062.75</v>
      </c>
      <c r="K18" s="30">
        <v>1</v>
      </c>
    </row>
    <row r="19" spans="1:11" ht="16.5" x14ac:dyDescent="0.3">
      <c r="E19"/>
      <c r="F19"/>
      <c r="G19"/>
    </row>
    <row r="20" spans="1:11" ht="16.5" x14ac:dyDescent="0.3">
      <c r="E20"/>
      <c r="F20"/>
      <c r="G20"/>
    </row>
    <row r="21" spans="1:11" ht="16.5" x14ac:dyDescent="0.3">
      <c r="E21"/>
      <c r="F21"/>
      <c r="G21"/>
    </row>
    <row r="22" spans="1:11" ht="16.5" x14ac:dyDescent="0.3">
      <c r="E22"/>
      <c r="F22"/>
      <c r="G22"/>
    </row>
    <row r="23" spans="1:11" ht="16.5" x14ac:dyDescent="0.3">
      <c r="E23"/>
      <c r="F23"/>
      <c r="G23"/>
    </row>
    <row r="24" spans="1:11" ht="16.5" x14ac:dyDescent="0.3">
      <c r="E24"/>
      <c r="F24"/>
      <c r="G24"/>
    </row>
    <row r="25" spans="1:11" ht="16.5" x14ac:dyDescent="0.3">
      <c r="E25"/>
      <c r="F25"/>
      <c r="G25"/>
    </row>
    <row r="26" spans="1:11" ht="16.5" x14ac:dyDescent="0.3">
      <c r="E26"/>
      <c r="F26"/>
      <c r="G26"/>
    </row>
    <row r="27" spans="1:11" ht="16.5" x14ac:dyDescent="0.3">
      <c r="E27"/>
      <c r="F27"/>
      <c r="G27"/>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64C3F-3EB8-4F20-892D-0F5E3B36151F}">
  <sheetPr codeName="Sheet5"/>
  <dimension ref="A1:O18"/>
  <sheetViews>
    <sheetView zoomScale="80" zoomScaleNormal="80" workbookViewId="0"/>
  </sheetViews>
  <sheetFormatPr defaultRowHeight="15" x14ac:dyDescent="0.25"/>
  <cols>
    <col min="1" max="1" width="22" style="2" bestFit="1" customWidth="1"/>
    <col min="2" max="3" width="10.625" style="2" customWidth="1"/>
    <col min="4" max="4" width="2.125" style="2" customWidth="1"/>
    <col min="5" max="5" width="22" style="2" bestFit="1" customWidth="1"/>
    <col min="6" max="7" width="9" style="2"/>
    <col min="8" max="8" width="2.125" style="2" customWidth="1"/>
    <col min="9" max="9" width="22" style="2" bestFit="1" customWidth="1"/>
    <col min="10" max="11" width="9" style="2"/>
    <col min="12" max="12" width="2.125" style="2" customWidth="1"/>
    <col min="13" max="13" width="22" style="2" bestFit="1" customWidth="1"/>
    <col min="14" max="16384" width="9" style="2"/>
  </cols>
  <sheetData>
    <row r="1" spans="1:15" ht="15" customHeight="1" x14ac:dyDescent="0.25"/>
    <row r="3" spans="1:15" x14ac:dyDescent="0.25">
      <c r="A3" s="2" t="s">
        <v>207</v>
      </c>
      <c r="B3" s="3" t="s">
        <v>205</v>
      </c>
      <c r="C3" s="3" t="s">
        <v>208</v>
      </c>
      <c r="E3" s="15" t="s">
        <v>209</v>
      </c>
      <c r="F3" s="29" t="s">
        <v>205</v>
      </c>
      <c r="G3" s="3" t="s">
        <v>208</v>
      </c>
      <c r="I3" s="2" t="s">
        <v>210</v>
      </c>
      <c r="J3" s="29" t="s">
        <v>205</v>
      </c>
      <c r="K3" s="3" t="s">
        <v>208</v>
      </c>
      <c r="M3" s="2" t="s">
        <v>211</v>
      </c>
      <c r="N3" s="29" t="s">
        <v>205</v>
      </c>
      <c r="O3" s="3" t="s">
        <v>208</v>
      </c>
    </row>
    <row r="4" spans="1:15" x14ac:dyDescent="0.25">
      <c r="A4" s="2" t="s">
        <v>17</v>
      </c>
      <c r="B4" s="13">
        <v>22636</v>
      </c>
      <c r="C4" s="30">
        <v>0.43478302625197479</v>
      </c>
      <c r="E4" s="2" t="s">
        <v>137</v>
      </c>
      <c r="F4" s="13">
        <v>6818</v>
      </c>
      <c r="G4" s="30">
        <v>0.15886663637528689</v>
      </c>
      <c r="I4" s="2" t="s">
        <v>105</v>
      </c>
      <c r="J4" s="13">
        <v>736</v>
      </c>
      <c r="K4" s="30">
        <v>1.4136786858166347E-2</v>
      </c>
      <c r="M4" s="2" t="s">
        <v>103</v>
      </c>
      <c r="N4" s="13">
        <v>2617.5</v>
      </c>
      <c r="O4" s="30">
        <v>5.0275869023438065E-2</v>
      </c>
    </row>
    <row r="5" spans="1:15" x14ac:dyDescent="0.25">
      <c r="A5" s="2" t="s">
        <v>81</v>
      </c>
      <c r="B5" s="13">
        <v>5740</v>
      </c>
      <c r="C5" s="30">
        <v>0.1102515714210256</v>
      </c>
      <c r="E5" s="2" t="s">
        <v>148</v>
      </c>
      <c r="F5" s="13">
        <v>2500</v>
      </c>
      <c r="G5" s="30">
        <v>5.8252653408362748E-2</v>
      </c>
      <c r="I5" s="2" t="s">
        <v>16</v>
      </c>
      <c r="J5" s="13">
        <v>1505</v>
      </c>
      <c r="K5" s="30">
        <v>2.8907424214049394E-2</v>
      </c>
      <c r="M5" s="2" t="s">
        <v>15</v>
      </c>
      <c r="N5" s="13">
        <v>19974.25</v>
      </c>
      <c r="O5" s="30">
        <v>0.38365722133387115</v>
      </c>
    </row>
    <row r="6" spans="1:15" x14ac:dyDescent="0.25">
      <c r="A6" s="2" t="s">
        <v>24</v>
      </c>
      <c r="B6" s="13">
        <v>3712.5</v>
      </c>
      <c r="C6" s="30">
        <v>7.1308180993128481E-2</v>
      </c>
      <c r="E6" s="2" t="s">
        <v>144</v>
      </c>
      <c r="F6" s="13">
        <v>2550</v>
      </c>
      <c r="G6" s="30">
        <v>5.9417706476530004E-2</v>
      </c>
      <c r="I6" s="2" t="s">
        <v>68</v>
      </c>
      <c r="J6" s="13">
        <v>15432.5</v>
      </c>
      <c r="K6" s="30">
        <v>0.29642114563675565</v>
      </c>
      <c r="M6" s="2" t="s">
        <v>25</v>
      </c>
      <c r="N6" s="13">
        <v>5787.5</v>
      </c>
      <c r="O6" s="30">
        <v>0.11116393198592084</v>
      </c>
    </row>
    <row r="7" spans="1:15" x14ac:dyDescent="0.25">
      <c r="A7" s="2" t="s">
        <v>92</v>
      </c>
      <c r="B7" s="13">
        <v>3132</v>
      </c>
      <c r="C7" s="30">
        <v>6.0158174510566577E-2</v>
      </c>
      <c r="E7" s="2" t="s">
        <v>145</v>
      </c>
      <c r="F7" s="13">
        <v>2798.5</v>
      </c>
      <c r="G7" s="30">
        <v>6.5208020225321267E-2</v>
      </c>
      <c r="I7" s="2" t="s">
        <v>52</v>
      </c>
      <c r="J7" s="13">
        <v>2550</v>
      </c>
      <c r="K7" s="30">
        <v>4.8979356641744819E-2</v>
      </c>
      <c r="M7" s="2" t="s">
        <v>60</v>
      </c>
      <c r="N7" s="13">
        <v>680</v>
      </c>
      <c r="O7" s="30">
        <v>1.3061161771131952E-2</v>
      </c>
    </row>
    <row r="8" spans="1:15" x14ac:dyDescent="0.25">
      <c r="A8" s="2" t="s">
        <v>53</v>
      </c>
      <c r="B8" s="13">
        <v>2798.5</v>
      </c>
      <c r="C8" s="30">
        <v>5.3752442965459953E-2</v>
      </c>
      <c r="E8" s="2" t="s">
        <v>142</v>
      </c>
      <c r="F8" s="13">
        <v>14950</v>
      </c>
      <c r="G8" s="30">
        <v>0.34835086738200927</v>
      </c>
      <c r="I8" s="2" t="s">
        <v>46</v>
      </c>
      <c r="J8" s="13">
        <v>2905.5</v>
      </c>
      <c r="K8" s="30">
        <v>5.5807655185329243E-2</v>
      </c>
      <c r="M8" s="2" t="s">
        <v>33</v>
      </c>
      <c r="N8" s="13">
        <v>6278</v>
      </c>
      <c r="O8" s="30">
        <v>0.12058525529289175</v>
      </c>
    </row>
    <row r="9" spans="1:15" x14ac:dyDescent="0.25">
      <c r="A9" s="2" t="s">
        <v>62</v>
      </c>
      <c r="B9" s="13">
        <v>2600</v>
      </c>
      <c r="C9" s="30">
        <v>4.9939736183739813E-2</v>
      </c>
      <c r="E9" s="2" t="s">
        <v>150</v>
      </c>
      <c r="F9" s="13">
        <v>2208</v>
      </c>
      <c r="G9" s="30">
        <v>5.1448743490265979E-2</v>
      </c>
      <c r="I9" s="2" t="s">
        <v>26</v>
      </c>
      <c r="J9" s="13">
        <v>4569</v>
      </c>
      <c r="K9" s="30">
        <v>8.7759482547502779E-2</v>
      </c>
      <c r="M9" s="2" t="s">
        <v>38</v>
      </c>
      <c r="N9" s="13">
        <v>6378</v>
      </c>
      <c r="O9" s="30">
        <v>0.12250601437688174</v>
      </c>
    </row>
    <row r="10" spans="1:15" x14ac:dyDescent="0.25">
      <c r="A10" s="2" t="s">
        <v>47</v>
      </c>
      <c r="B10" s="13">
        <v>2550</v>
      </c>
      <c r="C10" s="30">
        <v>4.8979356641744819E-2</v>
      </c>
      <c r="E10" s="2" t="s">
        <v>146</v>
      </c>
      <c r="F10" s="13">
        <v>2600</v>
      </c>
      <c r="G10" s="30">
        <v>6.0582759544697259E-2</v>
      </c>
      <c r="I10" s="2" t="s">
        <v>61</v>
      </c>
      <c r="J10" s="13">
        <v>8007.5</v>
      </c>
      <c r="K10" s="30">
        <v>0.15380478365049868</v>
      </c>
      <c r="M10" s="2" t="s">
        <v>80</v>
      </c>
      <c r="N10" s="13">
        <v>6561</v>
      </c>
      <c r="O10" s="30">
        <v>0.12602100350058343</v>
      </c>
    </row>
    <row r="11" spans="1:15" x14ac:dyDescent="0.25">
      <c r="A11" s="2" t="s">
        <v>83</v>
      </c>
      <c r="B11" s="13">
        <v>2208</v>
      </c>
      <c r="C11" s="30">
        <v>4.241036057449904E-2</v>
      </c>
      <c r="E11" s="2" t="s">
        <v>140</v>
      </c>
      <c r="F11" s="13">
        <v>2120</v>
      </c>
      <c r="G11" s="30">
        <v>4.9398250090291612E-2</v>
      </c>
      <c r="I11" s="2" t="s">
        <v>39</v>
      </c>
      <c r="J11" s="13">
        <v>4683</v>
      </c>
      <c r="K11" s="30">
        <v>8.994914790325137E-2</v>
      </c>
      <c r="M11" s="2" t="s">
        <v>84</v>
      </c>
      <c r="N11" s="13">
        <v>3786.5</v>
      </c>
      <c r="O11" s="30">
        <v>7.2729542715281079E-2</v>
      </c>
    </row>
    <row r="12" spans="1:15" x14ac:dyDescent="0.25">
      <c r="A12" s="2" t="s">
        <v>86</v>
      </c>
      <c r="B12" s="13">
        <v>1950</v>
      </c>
      <c r="C12" s="30">
        <v>3.745480213780486E-2</v>
      </c>
      <c r="E12" s="2" t="s">
        <v>158</v>
      </c>
      <c r="F12" s="13">
        <v>3240</v>
      </c>
      <c r="G12" s="30">
        <v>7.5495438817238122E-2</v>
      </c>
      <c r="I12" s="2" t="s">
        <v>85</v>
      </c>
      <c r="J12" s="13">
        <v>3786.5</v>
      </c>
      <c r="K12" s="30">
        <v>7.2729542715281079E-2</v>
      </c>
      <c r="M12" s="2" t="s">
        <v>116</v>
      </c>
      <c r="N12" s="31">
        <v>52062.75</v>
      </c>
      <c r="O12" s="30">
        <v>1</v>
      </c>
    </row>
    <row r="13" spans="1:15" x14ac:dyDescent="0.25">
      <c r="A13" s="2" t="s">
        <v>104</v>
      </c>
      <c r="B13" s="13">
        <v>1560</v>
      </c>
      <c r="C13" s="30">
        <v>2.9963841710243889E-2</v>
      </c>
      <c r="E13" s="2" t="s">
        <v>152</v>
      </c>
      <c r="F13" s="13">
        <v>3132</v>
      </c>
      <c r="G13" s="30">
        <v>7.2978924189996852E-2</v>
      </c>
      <c r="I13" s="2" t="s">
        <v>74</v>
      </c>
      <c r="J13" s="13">
        <v>1412.5</v>
      </c>
      <c r="K13" s="30">
        <v>2.713072206135865E-2</v>
      </c>
    </row>
    <row r="14" spans="1:15" x14ac:dyDescent="0.25">
      <c r="A14" s="2" t="s">
        <v>82</v>
      </c>
      <c r="B14" s="13">
        <v>1380</v>
      </c>
      <c r="C14" s="30">
        <v>2.65064753590619E-2</v>
      </c>
      <c r="E14" s="2" t="s">
        <v>116</v>
      </c>
      <c r="F14" s="31">
        <v>42916.5</v>
      </c>
      <c r="G14" s="30">
        <v>1</v>
      </c>
      <c r="I14" s="2" t="s">
        <v>111</v>
      </c>
      <c r="J14" s="13">
        <v>800</v>
      </c>
      <c r="K14" s="30">
        <v>1.5366072671919943E-2</v>
      </c>
    </row>
    <row r="15" spans="1:15" x14ac:dyDescent="0.25">
      <c r="A15" s="2" t="s">
        <v>40</v>
      </c>
      <c r="B15" s="13">
        <v>982</v>
      </c>
      <c r="C15" s="30">
        <v>1.8861854204781731E-2</v>
      </c>
      <c r="I15" s="2" t="s">
        <v>34</v>
      </c>
      <c r="J15" s="13">
        <v>1190</v>
      </c>
      <c r="K15" s="30">
        <v>2.2857033099480915E-2</v>
      </c>
    </row>
    <row r="16" spans="1:15" x14ac:dyDescent="0.25">
      <c r="A16" s="2" t="s">
        <v>97</v>
      </c>
      <c r="B16" s="13">
        <v>533.75</v>
      </c>
      <c r="C16" s="30">
        <v>1.0252051610796587E-2</v>
      </c>
      <c r="I16" s="2" t="s">
        <v>93</v>
      </c>
      <c r="J16" s="13">
        <v>860</v>
      </c>
      <c r="K16" s="30">
        <v>1.6518528122313938E-2</v>
      </c>
    </row>
    <row r="17" spans="1:11" x14ac:dyDescent="0.25">
      <c r="A17" s="2" t="s">
        <v>115</v>
      </c>
      <c r="B17" s="13">
        <v>280</v>
      </c>
      <c r="C17" s="30">
        <v>5.3781254351719801E-3</v>
      </c>
      <c r="I17" s="2" t="s">
        <v>96</v>
      </c>
      <c r="J17" s="13">
        <v>3625.25</v>
      </c>
      <c r="K17" s="30">
        <v>6.963231869234722E-2</v>
      </c>
    </row>
    <row r="18" spans="1:11" x14ac:dyDescent="0.25">
      <c r="A18" s="2" t="s">
        <v>116</v>
      </c>
      <c r="B18" s="20">
        <v>52062.75</v>
      </c>
      <c r="C18" s="30">
        <v>1</v>
      </c>
      <c r="I18" s="2" t="s">
        <v>116</v>
      </c>
      <c r="J18" s="31">
        <v>52062.75</v>
      </c>
      <c r="K18" s="30">
        <v>1</v>
      </c>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E38A-BBCD-420A-A80F-5F264D40950B}">
  <sheetPr codeName="Sheet6"/>
  <dimension ref="B1:P27"/>
  <sheetViews>
    <sheetView showGridLines="0" showRowColHeaders="0" zoomScale="80" zoomScaleNormal="80" workbookViewId="0"/>
  </sheetViews>
  <sheetFormatPr defaultRowHeight="15" x14ac:dyDescent="0.25"/>
  <cols>
    <col min="1" max="1" width="2.125" style="2" customWidth="1"/>
    <col min="2" max="2" width="22" style="2" bestFit="1" customWidth="1"/>
    <col min="3" max="4" width="10.625" style="2" customWidth="1"/>
    <col min="5" max="5" width="2.125" style="2" customWidth="1"/>
    <col min="6" max="6" width="22" style="2" bestFit="1" customWidth="1"/>
    <col min="7" max="8" width="9" style="2"/>
    <col min="9" max="9" width="2.125" style="2" customWidth="1"/>
    <col min="10" max="10" width="22" style="2" bestFit="1" customWidth="1"/>
    <col min="11" max="12" width="9" style="2"/>
    <col min="13" max="13" width="2.125" style="2" customWidth="1"/>
    <col min="14" max="14" width="22" style="2" bestFit="1" customWidth="1"/>
    <col min="15" max="16384" width="9" style="2"/>
  </cols>
  <sheetData>
    <row r="1" spans="2:16" ht="180.75" customHeight="1" x14ac:dyDescent="0.25"/>
    <row r="3" spans="2:16" x14ac:dyDescent="0.25">
      <c r="B3" s="15" t="s">
        <v>207</v>
      </c>
      <c r="C3" s="3" t="s">
        <v>205</v>
      </c>
      <c r="D3" s="3" t="s">
        <v>208</v>
      </c>
      <c r="F3" s="15" t="s">
        <v>209</v>
      </c>
      <c r="G3" s="29" t="s">
        <v>205</v>
      </c>
      <c r="H3" s="3" t="s">
        <v>208</v>
      </c>
      <c r="J3" s="15" t="s">
        <v>210</v>
      </c>
      <c r="K3" s="29" t="s">
        <v>205</v>
      </c>
      <c r="L3" s="3" t="s">
        <v>208</v>
      </c>
      <c r="N3" s="15" t="s">
        <v>211</v>
      </c>
      <c r="O3" s="29" t="s">
        <v>205</v>
      </c>
      <c r="P3" s="3" t="s">
        <v>208</v>
      </c>
    </row>
    <row r="4" spans="2:16" x14ac:dyDescent="0.25">
      <c r="B4" s="2" t="s">
        <v>17</v>
      </c>
      <c r="C4" s="13">
        <v>22636</v>
      </c>
      <c r="D4" s="30">
        <v>0.43478302625197479</v>
      </c>
      <c r="F4" s="2" t="s">
        <v>137</v>
      </c>
      <c r="G4" s="13">
        <v>6818</v>
      </c>
      <c r="H4" s="30">
        <v>0.15886663637528689</v>
      </c>
      <c r="J4" s="2" t="s">
        <v>105</v>
      </c>
      <c r="K4" s="13">
        <v>736</v>
      </c>
      <c r="L4" s="30">
        <v>1.4136786858166347E-2</v>
      </c>
      <c r="N4" s="2" t="s">
        <v>103</v>
      </c>
      <c r="O4" s="13">
        <v>2617.5</v>
      </c>
      <c r="P4" s="30">
        <v>5.0275869023438065E-2</v>
      </c>
    </row>
    <row r="5" spans="2:16" x14ac:dyDescent="0.25">
      <c r="B5" s="2" t="s">
        <v>81</v>
      </c>
      <c r="C5" s="13">
        <v>5740</v>
      </c>
      <c r="D5" s="30">
        <v>0.1102515714210256</v>
      </c>
      <c r="F5" s="2" t="s">
        <v>148</v>
      </c>
      <c r="G5" s="13">
        <v>2500</v>
      </c>
      <c r="H5" s="30">
        <v>5.8252653408362748E-2</v>
      </c>
      <c r="J5" s="2" t="s">
        <v>16</v>
      </c>
      <c r="K5" s="13">
        <v>1505</v>
      </c>
      <c r="L5" s="30">
        <v>2.8907424214049394E-2</v>
      </c>
      <c r="N5" s="2" t="s">
        <v>15</v>
      </c>
      <c r="O5" s="13">
        <v>19974.25</v>
      </c>
      <c r="P5" s="30">
        <v>0.38365722133387115</v>
      </c>
    </row>
    <row r="6" spans="2:16" x14ac:dyDescent="0.25">
      <c r="B6" s="2" t="s">
        <v>24</v>
      </c>
      <c r="C6" s="13">
        <v>3712.5</v>
      </c>
      <c r="D6" s="30">
        <v>7.1308180993128481E-2</v>
      </c>
      <c r="F6" s="2" t="s">
        <v>144</v>
      </c>
      <c r="G6" s="13">
        <v>2550</v>
      </c>
      <c r="H6" s="30">
        <v>5.9417706476530004E-2</v>
      </c>
      <c r="J6" s="2" t="s">
        <v>68</v>
      </c>
      <c r="K6" s="13">
        <v>15432.5</v>
      </c>
      <c r="L6" s="30">
        <v>0.29642114563675565</v>
      </c>
      <c r="N6" s="2" t="s">
        <v>25</v>
      </c>
      <c r="O6" s="13">
        <v>5787.5</v>
      </c>
      <c r="P6" s="30">
        <v>0.11116393198592084</v>
      </c>
    </row>
    <row r="7" spans="2:16" x14ac:dyDescent="0.25">
      <c r="B7" s="2" t="s">
        <v>92</v>
      </c>
      <c r="C7" s="13">
        <v>3132</v>
      </c>
      <c r="D7" s="30">
        <v>6.0158174510566577E-2</v>
      </c>
      <c r="F7" s="2" t="s">
        <v>145</v>
      </c>
      <c r="G7" s="13">
        <v>2798.5</v>
      </c>
      <c r="H7" s="30">
        <v>6.5208020225321267E-2</v>
      </c>
      <c r="J7" s="2" t="s">
        <v>52</v>
      </c>
      <c r="K7" s="13">
        <v>2550</v>
      </c>
      <c r="L7" s="30">
        <v>4.8979356641744819E-2</v>
      </c>
      <c r="N7" s="2" t="s">
        <v>60</v>
      </c>
      <c r="O7" s="13">
        <v>680</v>
      </c>
      <c r="P7" s="30">
        <v>1.3061161771131952E-2</v>
      </c>
    </row>
    <row r="8" spans="2:16" x14ac:dyDescent="0.25">
      <c r="B8" s="2" t="s">
        <v>53</v>
      </c>
      <c r="C8" s="13">
        <v>2798.5</v>
      </c>
      <c r="D8" s="30">
        <v>5.3752442965459953E-2</v>
      </c>
      <c r="F8" s="2" t="s">
        <v>142</v>
      </c>
      <c r="G8" s="13">
        <v>14950</v>
      </c>
      <c r="H8" s="30">
        <v>0.34835086738200927</v>
      </c>
      <c r="J8" s="2" t="s">
        <v>46</v>
      </c>
      <c r="K8" s="13">
        <v>2905.5</v>
      </c>
      <c r="L8" s="30">
        <v>5.5807655185329243E-2</v>
      </c>
      <c r="N8" s="2" t="s">
        <v>33</v>
      </c>
      <c r="O8" s="13">
        <v>6278</v>
      </c>
      <c r="P8" s="30">
        <v>0.12058525529289175</v>
      </c>
    </row>
    <row r="9" spans="2:16" x14ac:dyDescent="0.25">
      <c r="B9" s="2" t="s">
        <v>62</v>
      </c>
      <c r="C9" s="13">
        <v>2600</v>
      </c>
      <c r="D9" s="30">
        <v>4.9939736183739813E-2</v>
      </c>
      <c r="F9" s="2" t="s">
        <v>150</v>
      </c>
      <c r="G9" s="13">
        <v>2208</v>
      </c>
      <c r="H9" s="30">
        <v>5.1448743490265979E-2</v>
      </c>
      <c r="J9" s="2" t="s">
        <v>26</v>
      </c>
      <c r="K9" s="13">
        <v>4569</v>
      </c>
      <c r="L9" s="30">
        <v>8.7759482547502779E-2</v>
      </c>
      <c r="N9" s="2" t="s">
        <v>38</v>
      </c>
      <c r="O9" s="13">
        <v>6378</v>
      </c>
      <c r="P9" s="30">
        <v>0.12250601437688174</v>
      </c>
    </row>
    <row r="10" spans="2:16" x14ac:dyDescent="0.25">
      <c r="B10" s="2" t="s">
        <v>47</v>
      </c>
      <c r="C10" s="13">
        <v>2550</v>
      </c>
      <c r="D10" s="30">
        <v>4.8979356641744819E-2</v>
      </c>
      <c r="F10" s="2" t="s">
        <v>146</v>
      </c>
      <c r="G10" s="13">
        <v>2600</v>
      </c>
      <c r="H10" s="30">
        <v>6.0582759544697259E-2</v>
      </c>
      <c r="J10" s="2" t="s">
        <v>61</v>
      </c>
      <c r="K10" s="13">
        <v>8007.5</v>
      </c>
      <c r="L10" s="30">
        <v>0.15380478365049868</v>
      </c>
      <c r="N10" s="2" t="s">
        <v>80</v>
      </c>
      <c r="O10" s="13">
        <v>6561</v>
      </c>
      <c r="P10" s="30">
        <v>0.12602100350058343</v>
      </c>
    </row>
    <row r="11" spans="2:16" x14ac:dyDescent="0.25">
      <c r="B11" s="2" t="s">
        <v>83</v>
      </c>
      <c r="C11" s="13">
        <v>2208</v>
      </c>
      <c r="D11" s="30">
        <v>4.241036057449904E-2</v>
      </c>
      <c r="F11" s="2" t="s">
        <v>140</v>
      </c>
      <c r="G11" s="13">
        <v>2120</v>
      </c>
      <c r="H11" s="30">
        <v>4.9398250090291612E-2</v>
      </c>
      <c r="J11" s="2" t="s">
        <v>39</v>
      </c>
      <c r="K11" s="13">
        <v>4683</v>
      </c>
      <c r="L11" s="30">
        <v>8.994914790325137E-2</v>
      </c>
      <c r="N11" s="2" t="s">
        <v>84</v>
      </c>
      <c r="O11" s="13">
        <v>3786.5</v>
      </c>
      <c r="P11" s="30">
        <v>7.2729542715281079E-2</v>
      </c>
    </row>
    <row r="12" spans="2:16" x14ac:dyDescent="0.25">
      <c r="B12" s="2" t="s">
        <v>86</v>
      </c>
      <c r="C12" s="13">
        <v>1950</v>
      </c>
      <c r="D12" s="30">
        <v>3.745480213780486E-2</v>
      </c>
      <c r="F12" s="2" t="s">
        <v>158</v>
      </c>
      <c r="G12" s="13">
        <v>3240</v>
      </c>
      <c r="H12" s="30">
        <v>7.5495438817238122E-2</v>
      </c>
      <c r="J12" s="2" t="s">
        <v>85</v>
      </c>
      <c r="K12" s="13">
        <v>3786.5</v>
      </c>
      <c r="L12" s="30">
        <v>7.2729542715281079E-2</v>
      </c>
      <c r="N12" s="2" t="s">
        <v>116</v>
      </c>
      <c r="O12" s="31">
        <v>52062.75</v>
      </c>
      <c r="P12" s="30">
        <v>1</v>
      </c>
    </row>
    <row r="13" spans="2:16" x14ac:dyDescent="0.25">
      <c r="B13" s="2" t="s">
        <v>104</v>
      </c>
      <c r="C13" s="13">
        <v>1560</v>
      </c>
      <c r="D13" s="30">
        <v>2.9963841710243889E-2</v>
      </c>
      <c r="F13" s="2" t="s">
        <v>152</v>
      </c>
      <c r="G13" s="13">
        <v>3132</v>
      </c>
      <c r="H13" s="30">
        <v>7.2978924189996852E-2</v>
      </c>
      <c r="J13" s="2" t="s">
        <v>74</v>
      </c>
      <c r="K13" s="13">
        <v>1412.5</v>
      </c>
      <c r="L13" s="30">
        <v>2.713072206135865E-2</v>
      </c>
    </row>
    <row r="14" spans="2:16" x14ac:dyDescent="0.25">
      <c r="B14" s="2" t="s">
        <v>82</v>
      </c>
      <c r="C14" s="13">
        <v>1380</v>
      </c>
      <c r="D14" s="30">
        <v>2.65064753590619E-2</v>
      </c>
      <c r="F14" s="2" t="s">
        <v>116</v>
      </c>
      <c r="G14" s="31">
        <v>42916.5</v>
      </c>
      <c r="H14" s="30">
        <v>1</v>
      </c>
      <c r="J14" s="2" t="s">
        <v>111</v>
      </c>
      <c r="K14" s="13">
        <v>800</v>
      </c>
      <c r="L14" s="30">
        <v>1.5366072671919943E-2</v>
      </c>
    </row>
    <row r="15" spans="2:16" ht="16.5" x14ac:dyDescent="0.3">
      <c r="B15" s="2" t="s">
        <v>40</v>
      </c>
      <c r="C15" s="13">
        <v>982</v>
      </c>
      <c r="D15" s="30">
        <v>1.8861854204781731E-2</v>
      </c>
      <c r="F15"/>
      <c r="G15"/>
      <c r="H15"/>
      <c r="J15" s="2" t="s">
        <v>34</v>
      </c>
      <c r="K15" s="13">
        <v>1190</v>
      </c>
      <c r="L15" s="30">
        <v>2.2857033099480915E-2</v>
      </c>
    </row>
    <row r="16" spans="2:16" ht="16.5" x14ac:dyDescent="0.3">
      <c r="B16" s="2" t="s">
        <v>97</v>
      </c>
      <c r="C16" s="13">
        <v>533.75</v>
      </c>
      <c r="D16" s="30">
        <v>1.0252051610796587E-2</v>
      </c>
      <c r="F16"/>
      <c r="G16"/>
      <c r="H16"/>
      <c r="J16" s="2" t="s">
        <v>93</v>
      </c>
      <c r="K16" s="13">
        <v>860</v>
      </c>
      <c r="L16" s="30">
        <v>1.6518528122313938E-2</v>
      </c>
    </row>
    <row r="17" spans="2:12" ht="16.5" x14ac:dyDescent="0.3">
      <c r="B17" s="2" t="s">
        <v>115</v>
      </c>
      <c r="C17" s="13">
        <v>280</v>
      </c>
      <c r="D17" s="30">
        <v>5.3781254351719801E-3</v>
      </c>
      <c r="F17"/>
      <c r="G17"/>
      <c r="H17"/>
      <c r="J17" s="2" t="s">
        <v>96</v>
      </c>
      <c r="K17" s="13">
        <v>3625.25</v>
      </c>
      <c r="L17" s="30">
        <v>6.963231869234722E-2</v>
      </c>
    </row>
    <row r="18" spans="2:12" ht="16.5" x14ac:dyDescent="0.3">
      <c r="B18" s="2" t="s">
        <v>116</v>
      </c>
      <c r="C18" s="20">
        <v>52062.75</v>
      </c>
      <c r="D18" s="30">
        <v>1</v>
      </c>
      <c r="F18"/>
      <c r="G18"/>
      <c r="H18"/>
      <c r="J18" s="2" t="s">
        <v>116</v>
      </c>
      <c r="K18" s="31">
        <v>52062.75</v>
      </c>
      <c r="L18" s="30">
        <v>1</v>
      </c>
    </row>
    <row r="19" spans="2:12" ht="16.5" x14ac:dyDescent="0.3">
      <c r="F19"/>
      <c r="G19"/>
      <c r="H19"/>
    </row>
    <row r="20" spans="2:12" ht="16.5" x14ac:dyDescent="0.3">
      <c r="F20"/>
      <c r="G20"/>
      <c r="H20"/>
    </row>
    <row r="21" spans="2:12" ht="16.5" x14ac:dyDescent="0.3">
      <c r="F21"/>
      <c r="G21"/>
      <c r="H21"/>
    </row>
    <row r="22" spans="2:12" ht="16.5" x14ac:dyDescent="0.3">
      <c r="F22"/>
      <c r="G22"/>
      <c r="H22"/>
    </row>
    <row r="23" spans="2:12" ht="16.5" x14ac:dyDescent="0.3">
      <c r="F23"/>
      <c r="G23"/>
      <c r="H23"/>
    </row>
    <row r="24" spans="2:12" ht="16.5" x14ac:dyDescent="0.3">
      <c r="F24"/>
      <c r="G24"/>
      <c r="H24"/>
    </row>
    <row r="25" spans="2:12" ht="16.5" x14ac:dyDescent="0.3">
      <c r="F25"/>
      <c r="G25"/>
      <c r="H25"/>
    </row>
    <row r="26" spans="2:12" ht="16.5" x14ac:dyDescent="0.3">
      <c r="F26"/>
      <c r="G26"/>
      <c r="H26"/>
    </row>
    <row r="27" spans="2:12" ht="16.5" x14ac:dyDescent="0.3">
      <c r="F27"/>
      <c r="G27"/>
      <c r="H27"/>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U43"/>
  <sheetViews>
    <sheetView showGridLines="0" showRowColHeaders="0" tabSelected="1" zoomScale="80" zoomScaleNormal="80" workbookViewId="0">
      <selection activeCell="C23" sqref="C23"/>
    </sheetView>
  </sheetViews>
  <sheetFormatPr defaultRowHeight="15" x14ac:dyDescent="0.25"/>
  <cols>
    <col min="1" max="1" width="9" style="2" customWidth="1"/>
    <col min="2" max="2" width="22" style="2" bestFit="1" customWidth="1"/>
    <col min="3" max="3" width="10.625" style="2" bestFit="1" customWidth="1"/>
    <col min="4" max="4" width="10.125" style="2" customWidth="1"/>
    <col min="5" max="5" width="9" style="2" customWidth="1"/>
    <col min="6" max="6" width="21.875" style="2" customWidth="1"/>
    <col min="7" max="7" width="10.625" style="2" bestFit="1" customWidth="1"/>
    <col min="8" max="8" width="10.125" style="2" bestFit="1" customWidth="1"/>
    <col min="9" max="9" width="5.875" style="2" customWidth="1"/>
    <col min="10" max="10" width="19.125" style="2" customWidth="1"/>
    <col min="11" max="11" width="10.625" style="2" bestFit="1" customWidth="1"/>
    <col min="12" max="12" width="10.125" style="2" bestFit="1" customWidth="1"/>
    <col min="13" max="13" width="8.125" style="2" customWidth="1"/>
    <col min="14" max="14" width="19.25" style="2" bestFit="1" customWidth="1"/>
    <col min="15" max="15" width="10.625" style="2" bestFit="1" customWidth="1"/>
    <col min="16" max="16" width="10.125" style="2" bestFit="1" customWidth="1"/>
    <col min="17" max="17" width="9" style="2"/>
    <col min="18" max="18" width="9" style="2" customWidth="1"/>
    <col min="19" max="19" width="9.125" style="2" customWidth="1"/>
    <col min="20" max="16384" width="9" style="2"/>
  </cols>
  <sheetData>
    <row r="1" spans="1:21" ht="33" customHeight="1" x14ac:dyDescent="0.35">
      <c r="A1" s="9"/>
      <c r="B1" s="10" t="s">
        <v>195</v>
      </c>
      <c r="C1" s="11"/>
      <c r="D1" s="11"/>
      <c r="E1" s="11"/>
      <c r="F1" s="11"/>
      <c r="G1" s="11"/>
      <c r="H1" s="11"/>
      <c r="I1" s="11"/>
      <c r="J1" s="11"/>
      <c r="K1" s="11"/>
      <c r="L1" s="11"/>
      <c r="M1" s="11"/>
      <c r="N1" s="11"/>
      <c r="O1" s="11"/>
      <c r="P1" s="11"/>
      <c r="Q1" s="11"/>
    </row>
    <row r="3" spans="1:21" ht="16.5" x14ac:dyDescent="0.3">
      <c r="K3" s="15" t="s">
        <v>202</v>
      </c>
      <c r="L3" s="2" t="s">
        <v>162</v>
      </c>
      <c r="U3"/>
    </row>
    <row r="4" spans="1:21" ht="16.5" x14ac:dyDescent="0.3">
      <c r="F4" s="12" t="str">
        <f>K4</f>
        <v>Anne Hellung-Larsen</v>
      </c>
      <c r="G4" s="29" t="s">
        <v>180</v>
      </c>
      <c r="H4" s="13">
        <f>'Monthly Sales'!U5</f>
        <v>52062.75</v>
      </c>
      <c r="J4" s="4"/>
      <c r="K4" s="23" t="s">
        <v>15</v>
      </c>
      <c r="L4" s="13">
        <v>19974.25</v>
      </c>
      <c r="U4"/>
    </row>
    <row r="5" spans="1:21" ht="17.25" thickBot="1" x14ac:dyDescent="0.35">
      <c r="F5" s="33">
        <f>L4</f>
        <v>19974.25</v>
      </c>
      <c r="G5" s="29" t="s">
        <v>181</v>
      </c>
      <c r="H5" s="14">
        <f>'Monthly Sales'!U6</f>
        <v>56710.999999999993</v>
      </c>
      <c r="J5" s="32"/>
      <c r="S5"/>
      <c r="T5"/>
      <c r="U5"/>
    </row>
    <row r="6" spans="1:21" ht="15.75" thickTop="1" x14ac:dyDescent="0.25">
      <c r="G6" s="3"/>
      <c r="H6" s="22">
        <f>H4/H5</f>
        <v>0.91803618345647242</v>
      </c>
    </row>
    <row r="16" spans="1:21" ht="8.25" customHeight="1" x14ac:dyDescent="0.25"/>
    <row r="18" spans="2:21" x14ac:dyDescent="0.25">
      <c r="F18" s="23"/>
      <c r="G18" s="23"/>
      <c r="H18" s="23"/>
    </row>
    <row r="19" spans="2:21" x14ac:dyDescent="0.25">
      <c r="B19" s="15" t="s">
        <v>200</v>
      </c>
      <c r="C19" s="4" t="s">
        <v>162</v>
      </c>
      <c r="D19" s="3" t="s">
        <v>165</v>
      </c>
      <c r="F19" s="28" t="s">
        <v>199</v>
      </c>
      <c r="G19" s="12" t="s">
        <v>162</v>
      </c>
      <c r="H19" s="29" t="s">
        <v>165</v>
      </c>
      <c r="J19" s="15" t="s">
        <v>201</v>
      </c>
      <c r="K19" s="4" t="s">
        <v>162</v>
      </c>
      <c r="L19" s="2" t="s">
        <v>165</v>
      </c>
      <c r="N19" s="15" t="s">
        <v>202</v>
      </c>
      <c r="O19" s="4" t="s">
        <v>162</v>
      </c>
      <c r="P19" s="3" t="s">
        <v>165</v>
      </c>
    </row>
    <row r="20" spans="2:21" x14ac:dyDescent="0.25">
      <c r="B20" s="23" t="s">
        <v>17</v>
      </c>
      <c r="C20" s="13">
        <v>22636</v>
      </c>
      <c r="D20" s="24">
        <v>0.43478302625197479</v>
      </c>
      <c r="F20" s="23" t="s">
        <v>142</v>
      </c>
      <c r="G20" s="13">
        <v>14950</v>
      </c>
      <c r="H20" s="24">
        <v>0.34835086738200927</v>
      </c>
      <c r="J20" s="23" t="s">
        <v>68</v>
      </c>
      <c r="K20" s="13">
        <v>15432.5</v>
      </c>
      <c r="L20" s="24">
        <v>0.29642114563675565</v>
      </c>
      <c r="N20" s="23" t="s">
        <v>15</v>
      </c>
      <c r="O20" s="13">
        <v>19974.25</v>
      </c>
      <c r="P20" s="24">
        <v>0.38365722133387115</v>
      </c>
    </row>
    <row r="21" spans="2:21" x14ac:dyDescent="0.25">
      <c r="B21" s="23" t="s">
        <v>81</v>
      </c>
      <c r="C21" s="13">
        <v>5740</v>
      </c>
      <c r="D21" s="24">
        <v>0.1102515714210256</v>
      </c>
      <c r="F21" s="23" t="s">
        <v>137</v>
      </c>
      <c r="G21" s="13">
        <v>6818</v>
      </c>
      <c r="H21" s="24">
        <v>0.15886663637528689</v>
      </c>
      <c r="J21" s="23" t="s">
        <v>61</v>
      </c>
      <c r="K21" s="13">
        <v>8007.5</v>
      </c>
      <c r="L21" s="24">
        <v>0.15380478365049868</v>
      </c>
      <c r="N21" s="23" t="s">
        <v>80</v>
      </c>
      <c r="O21" s="13">
        <v>6561</v>
      </c>
      <c r="P21" s="24">
        <v>0.12602100350058343</v>
      </c>
    </row>
    <row r="22" spans="2:21" ht="16.5" x14ac:dyDescent="0.3">
      <c r="B22" s="23" t="s">
        <v>24</v>
      </c>
      <c r="C22" s="13">
        <v>3712.5</v>
      </c>
      <c r="D22" s="24">
        <v>7.1308180993128481E-2</v>
      </c>
      <c r="F22" s="23" t="s">
        <v>158</v>
      </c>
      <c r="G22" s="13">
        <v>3240</v>
      </c>
      <c r="H22" s="24">
        <v>7.5495438817238122E-2</v>
      </c>
      <c r="J22" s="23" t="s">
        <v>39</v>
      </c>
      <c r="K22" s="13">
        <v>4683</v>
      </c>
      <c r="L22" s="24">
        <v>8.994914790325137E-2</v>
      </c>
      <c r="N22" s="23" t="s">
        <v>38</v>
      </c>
      <c r="O22" s="13">
        <v>6378</v>
      </c>
      <c r="P22" s="24">
        <v>0.12250601437688174</v>
      </c>
      <c r="S22"/>
      <c r="T22"/>
      <c r="U22"/>
    </row>
    <row r="23" spans="2:21" ht="16.5" x14ac:dyDescent="0.3">
      <c r="B23" s="23" t="s">
        <v>92</v>
      </c>
      <c r="C23" s="13">
        <v>3132</v>
      </c>
      <c r="D23" s="24">
        <v>6.0158174510566577E-2</v>
      </c>
      <c r="F23" s="23" t="s">
        <v>152</v>
      </c>
      <c r="G23" s="13">
        <v>3132</v>
      </c>
      <c r="H23" s="24">
        <v>7.2978924189996852E-2</v>
      </c>
      <c r="J23" s="23" t="s">
        <v>26</v>
      </c>
      <c r="K23" s="13">
        <v>4569</v>
      </c>
      <c r="L23" s="24">
        <v>8.7759482547502779E-2</v>
      </c>
      <c r="N23" s="23" t="s">
        <v>33</v>
      </c>
      <c r="O23" s="13">
        <v>6278</v>
      </c>
      <c r="P23" s="24">
        <v>0.12058525529289175</v>
      </c>
      <c r="S23"/>
      <c r="T23"/>
      <c r="U23"/>
    </row>
    <row r="24" spans="2:21" ht="16.5" x14ac:dyDescent="0.3">
      <c r="B24" s="23" t="s">
        <v>53</v>
      </c>
      <c r="C24" s="13">
        <v>2798.5</v>
      </c>
      <c r="D24" s="24">
        <v>5.3752442965459953E-2</v>
      </c>
      <c r="F24" s="23" t="s">
        <v>145</v>
      </c>
      <c r="G24" s="13">
        <v>2798.5</v>
      </c>
      <c r="H24" s="24">
        <v>6.5208020225321267E-2</v>
      </c>
      <c r="J24" s="23" t="s">
        <v>85</v>
      </c>
      <c r="K24" s="13">
        <v>3786.5</v>
      </c>
      <c r="L24" s="24">
        <v>7.2729542715281079E-2</v>
      </c>
      <c r="N24" s="23" t="s">
        <v>25</v>
      </c>
      <c r="O24" s="13">
        <v>5787.5</v>
      </c>
      <c r="P24" s="24">
        <v>0.11116393198592084</v>
      </c>
      <c r="S24"/>
      <c r="T24"/>
      <c r="U24"/>
    </row>
    <row r="25" spans="2:21" ht="16.5" x14ac:dyDescent="0.3">
      <c r="B25" s="23" t="s">
        <v>62</v>
      </c>
      <c r="C25" s="13">
        <v>2600</v>
      </c>
      <c r="D25" s="24">
        <v>4.9939736183739813E-2</v>
      </c>
      <c r="F25" s="23" t="s">
        <v>146</v>
      </c>
      <c r="G25" s="13">
        <v>2600</v>
      </c>
      <c r="H25" s="24">
        <v>6.0582759544697259E-2</v>
      </c>
      <c r="J25" s="23" t="s">
        <v>96</v>
      </c>
      <c r="K25" s="13">
        <v>3625.25</v>
      </c>
      <c r="L25" s="24">
        <v>6.963231869234722E-2</v>
      </c>
      <c r="N25" s="23" t="s">
        <v>84</v>
      </c>
      <c r="O25" s="13">
        <v>3786.5</v>
      </c>
      <c r="P25" s="24">
        <v>7.2729542715281079E-2</v>
      </c>
      <c r="S25"/>
      <c r="T25"/>
      <c r="U25"/>
    </row>
    <row r="26" spans="2:21" ht="16.5" x14ac:dyDescent="0.3">
      <c r="B26" s="23" t="s">
        <v>47</v>
      </c>
      <c r="C26" s="13">
        <v>2550</v>
      </c>
      <c r="D26" s="24">
        <v>4.8979356641744819E-2</v>
      </c>
      <c r="F26" s="23" t="s">
        <v>144</v>
      </c>
      <c r="G26" s="13">
        <v>2550</v>
      </c>
      <c r="H26" s="24">
        <v>5.9417706476530004E-2</v>
      </c>
      <c r="J26" s="23" t="s">
        <v>46</v>
      </c>
      <c r="K26" s="13">
        <v>2905.5</v>
      </c>
      <c r="L26" s="24">
        <v>5.5807655185329243E-2</v>
      </c>
      <c r="N26" s="23" t="s">
        <v>103</v>
      </c>
      <c r="O26" s="13">
        <v>2617.5</v>
      </c>
      <c r="P26" s="24">
        <v>5.0275869023438065E-2</v>
      </c>
      <c r="S26"/>
      <c r="T26"/>
      <c r="U26"/>
    </row>
    <row r="27" spans="2:21" ht="16.5" x14ac:dyDescent="0.3">
      <c r="B27" s="23" t="s">
        <v>83</v>
      </c>
      <c r="C27" s="13">
        <v>2208</v>
      </c>
      <c r="D27" s="24">
        <v>4.241036057449904E-2</v>
      </c>
      <c r="F27" s="23" t="s">
        <v>148</v>
      </c>
      <c r="G27" s="13">
        <v>2500</v>
      </c>
      <c r="H27" s="24">
        <v>5.8252653408362748E-2</v>
      </c>
      <c r="J27" s="23" t="s">
        <v>52</v>
      </c>
      <c r="K27" s="13">
        <v>2550</v>
      </c>
      <c r="L27" s="24">
        <v>4.8979356641744819E-2</v>
      </c>
      <c r="N27" s="23" t="s">
        <v>60</v>
      </c>
      <c r="O27" s="13">
        <v>680</v>
      </c>
      <c r="P27" s="24">
        <v>1.3061161771131952E-2</v>
      </c>
      <c r="S27"/>
      <c r="T27"/>
      <c r="U27"/>
    </row>
    <row r="28" spans="2:21" ht="16.5" x14ac:dyDescent="0.3">
      <c r="B28" s="23" t="s">
        <v>86</v>
      </c>
      <c r="C28" s="13">
        <v>1950</v>
      </c>
      <c r="D28" s="24">
        <v>3.745480213780486E-2</v>
      </c>
      <c r="F28" s="23" t="s">
        <v>150</v>
      </c>
      <c r="G28" s="13">
        <v>2208</v>
      </c>
      <c r="H28" s="24">
        <v>5.1448743490265979E-2</v>
      </c>
      <c r="J28" s="23" t="s">
        <v>16</v>
      </c>
      <c r="K28" s="13">
        <v>1505</v>
      </c>
      <c r="L28" s="24">
        <v>2.8907424214049394E-2</v>
      </c>
      <c r="N28" s="2" t="s">
        <v>116</v>
      </c>
      <c r="O28" s="18">
        <v>52062.75</v>
      </c>
      <c r="P28" s="19">
        <v>1</v>
      </c>
      <c r="S28"/>
      <c r="T28"/>
      <c r="U28"/>
    </row>
    <row r="29" spans="2:21" x14ac:dyDescent="0.25">
      <c r="B29" s="23" t="s">
        <v>104</v>
      </c>
      <c r="C29" s="13">
        <v>1560</v>
      </c>
      <c r="D29" s="24">
        <v>2.9963841710243889E-2</v>
      </c>
      <c r="F29" s="23" t="s">
        <v>140</v>
      </c>
      <c r="G29" s="13">
        <v>2120</v>
      </c>
      <c r="H29" s="24">
        <v>4.9398250090291612E-2</v>
      </c>
      <c r="J29" s="23" t="s">
        <v>74</v>
      </c>
      <c r="K29" s="13">
        <v>1412.5</v>
      </c>
      <c r="L29" s="24">
        <v>2.713072206135865E-2</v>
      </c>
    </row>
    <row r="30" spans="2:21" x14ac:dyDescent="0.25">
      <c r="B30" s="23" t="s">
        <v>82</v>
      </c>
      <c r="C30" s="13">
        <v>1380</v>
      </c>
      <c r="D30" s="24">
        <v>2.65064753590619E-2</v>
      </c>
      <c r="F30" s="2" t="s">
        <v>116</v>
      </c>
      <c r="G30" s="18">
        <v>42916.5</v>
      </c>
      <c r="H30" s="19">
        <v>1</v>
      </c>
      <c r="J30" s="23" t="s">
        <v>34</v>
      </c>
      <c r="K30" s="13">
        <v>1190</v>
      </c>
      <c r="L30" s="24">
        <v>2.2857033099480915E-2</v>
      </c>
    </row>
    <row r="31" spans="2:21" x14ac:dyDescent="0.25">
      <c r="B31" s="23" t="s">
        <v>40</v>
      </c>
      <c r="C31" s="13">
        <v>982</v>
      </c>
      <c r="D31" s="24">
        <v>1.8861854204781731E-2</v>
      </c>
      <c r="J31" s="23" t="s">
        <v>93</v>
      </c>
      <c r="K31" s="13">
        <v>860</v>
      </c>
      <c r="L31" s="24">
        <v>1.6518528122313938E-2</v>
      </c>
    </row>
    <row r="32" spans="2:21" x14ac:dyDescent="0.25">
      <c r="B32" s="23" t="s">
        <v>97</v>
      </c>
      <c r="C32" s="13">
        <v>533.75</v>
      </c>
      <c r="D32" s="24">
        <v>1.0252051610796587E-2</v>
      </c>
      <c r="J32" s="23" t="s">
        <v>111</v>
      </c>
      <c r="K32" s="13">
        <v>800</v>
      </c>
      <c r="L32" s="24">
        <v>1.5366072671919943E-2</v>
      </c>
    </row>
    <row r="33" spans="2:19" x14ac:dyDescent="0.25">
      <c r="B33" s="23" t="s">
        <v>115</v>
      </c>
      <c r="C33" s="13">
        <v>280</v>
      </c>
      <c r="D33" s="24">
        <v>5.3781254351719801E-3</v>
      </c>
      <c r="J33" s="23" t="s">
        <v>105</v>
      </c>
      <c r="K33" s="13">
        <v>736</v>
      </c>
      <c r="L33" s="24">
        <v>1.4136786858166347E-2</v>
      </c>
    </row>
    <row r="34" spans="2:19" x14ac:dyDescent="0.25">
      <c r="B34" s="2" t="s">
        <v>116</v>
      </c>
      <c r="C34" s="20">
        <v>52062.75</v>
      </c>
      <c r="D34" s="21">
        <v>1</v>
      </c>
      <c r="J34" s="2" t="s">
        <v>116</v>
      </c>
      <c r="K34" s="18">
        <v>52062.75</v>
      </c>
      <c r="L34" s="19">
        <v>1</v>
      </c>
    </row>
    <row r="35" spans="2:19" ht="26.25" x14ac:dyDescent="0.45">
      <c r="S35" s="34" t="s">
        <v>216</v>
      </c>
    </row>
    <row r="36" spans="2:19" ht="20.25" x14ac:dyDescent="0.35">
      <c r="S36" s="35" t="s">
        <v>217</v>
      </c>
    </row>
    <row r="37" spans="2:19" ht="20.25" x14ac:dyDescent="0.35">
      <c r="S37" s="35" t="s">
        <v>212</v>
      </c>
    </row>
    <row r="38" spans="2:19" ht="20.25" x14ac:dyDescent="0.35">
      <c r="S38" s="35" t="s">
        <v>218</v>
      </c>
    </row>
    <row r="39" spans="2:19" ht="20.25" x14ac:dyDescent="0.35">
      <c r="S39" s="35" t="s">
        <v>213</v>
      </c>
    </row>
    <row r="40" spans="2:19" ht="20.25" x14ac:dyDescent="0.35">
      <c r="S40" s="35" t="s">
        <v>214</v>
      </c>
    </row>
    <row r="41" spans="2:19" ht="20.25" x14ac:dyDescent="0.35">
      <c r="S41" s="35" t="s">
        <v>215</v>
      </c>
    </row>
    <row r="42" spans="2:19" ht="20.25" x14ac:dyDescent="0.35">
      <c r="S42" s="35" t="s">
        <v>219</v>
      </c>
    </row>
    <row r="43" spans="2:19" ht="18.75" x14ac:dyDescent="0.3">
      <c r="S43" s="36"/>
    </row>
  </sheetData>
  <conditionalFormatting sqref="H6">
    <cfRule type="iconSet" priority="1">
      <iconSet iconSet="3Symbols">
        <cfvo type="percent" val="0"/>
        <cfvo type="num" val="0.9"/>
        <cfvo type="num" val="0.95"/>
      </iconSet>
    </cfRule>
  </conditionalFormatting>
  <hyperlinks>
    <hyperlink ref="S36" r:id="rId6" xr:uid="{D49B1ADB-D5FD-426B-8091-C1FF71B3ED85}"/>
    <hyperlink ref="S37" r:id="rId7" xr:uid="{28E4D5B4-6AC2-4BCE-A689-DA69F55B4A42}"/>
    <hyperlink ref="S38" r:id="rId8" xr:uid="{4A2A5C3A-A904-4606-B889-97B238227552}"/>
    <hyperlink ref="S39" r:id="rId9" xr:uid="{A76F510C-AD95-4226-8BC8-019965D628D4}"/>
    <hyperlink ref="S40" r:id="rId10" xr:uid="{1BB128A6-5852-4F93-842D-97D3A5BE85DA}"/>
    <hyperlink ref="S41" r:id="rId11" xr:uid="{59BBC236-C0F7-4050-BDB5-C10AFC0192E1}"/>
    <hyperlink ref="S42" r:id="rId12" xr:uid="{E4C5C9AC-5DC9-4DC5-B21F-4AF5685B8D3C}"/>
  </hyperlinks>
  <pageMargins left="0.7" right="0.7" top="0.75" bottom="0.75" header="0.3" footer="0.3"/>
  <pageSetup orientation="portrait" r:id="rId13"/>
  <drawing r:id="rId14"/>
  <extLst>
    <ext xmlns:x14="http://schemas.microsoft.com/office/spreadsheetml/2009/9/main" uri="{05C60535-1F16-4fd2-B633-F4F36F0B64E0}">
      <x14:sparklineGroups xmlns:xm="http://schemas.microsoft.com/office/excel/2006/main">
        <x14:sparklineGroup displayEmptyCellsAs="gap" xr2:uid="{4F0DDC16-947C-42A3-82D9-67E391861C50}">
          <x14:colorSeries rgb="FF227447"/>
          <x14:colorNegative rgb="FFD00000"/>
          <x14:colorAxis rgb="FF000000"/>
          <x14:colorMarkers rgb="FFD00000"/>
          <x14:colorFirst rgb="FFD00000"/>
          <x14:colorLast rgb="FFD00000"/>
          <x14:colorHigh rgb="FFD00000"/>
          <x14:colorLow rgb="FFD00000"/>
          <x14:sparklines>
            <x14:sparkline>
              <xm:f>'Monthly Sales'!D42:O42</xm:f>
              <xm:sqref>G6</xm:sqref>
            </x14:sparkline>
          </x14:sparklines>
        </x14:sparklineGroup>
      </x14:sparklineGroups>
    </ext>
    <ext xmlns:x14="http://schemas.microsoft.com/office/spreadsheetml/2009/9/main" uri="{A8765BA9-456A-4dab-B4F3-ACF838C121DE}">
      <x14:slicerList>
        <x14:slicer r:id="rId1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7D0AA-AA1A-4BD9-9A22-E383B96B3F76}">
  <sheetPr codeName="Sheet8"/>
  <dimension ref="B1:P14"/>
  <sheetViews>
    <sheetView showGridLines="0" workbookViewId="0"/>
  </sheetViews>
  <sheetFormatPr defaultRowHeight="15" x14ac:dyDescent="0.25"/>
  <cols>
    <col min="1" max="1" width="2.125" style="2" customWidth="1"/>
    <col min="2" max="2" width="22.625" style="2" customWidth="1"/>
    <col min="3" max="4" width="10.625" style="2" customWidth="1"/>
    <col min="5" max="5" width="2.125" style="2" customWidth="1"/>
    <col min="6" max="6" width="22.625" style="2" customWidth="1"/>
    <col min="7" max="8" width="10.625" style="2" customWidth="1"/>
    <col min="9" max="9" width="2.125" style="2" customWidth="1"/>
    <col min="10" max="10" width="22.625" style="2" customWidth="1"/>
    <col min="11" max="12" width="10.625" style="2" customWidth="1"/>
    <col min="13" max="13" width="2.125" style="2" customWidth="1"/>
    <col min="14" max="14" width="22.625" style="2" customWidth="1"/>
    <col min="15" max="16" width="10.625" style="2" customWidth="1"/>
    <col min="17" max="17" width="9" style="2"/>
    <col min="18" max="18" width="22" style="2" bestFit="1" customWidth="1"/>
    <col min="19" max="19" width="10.625" style="2" bestFit="1" customWidth="1"/>
    <col min="20" max="21" width="10.125" style="2" bestFit="1" customWidth="1"/>
    <col min="22" max="16384" width="9" style="2"/>
  </cols>
  <sheetData>
    <row r="1" spans="2:16" ht="23.25" x14ac:dyDescent="0.35">
      <c r="B1" s="11" t="s">
        <v>192</v>
      </c>
      <c r="C1" s="25"/>
      <c r="D1" s="25"/>
      <c r="E1" s="25"/>
      <c r="F1" s="25"/>
      <c r="G1" s="25"/>
      <c r="H1" s="25"/>
      <c r="I1" s="25"/>
      <c r="J1" s="25"/>
      <c r="K1" s="25"/>
      <c r="L1" s="25"/>
      <c r="M1" s="25"/>
      <c r="N1" s="25"/>
      <c r="O1" s="25"/>
      <c r="P1" s="25"/>
    </row>
    <row r="3" spans="2:16" x14ac:dyDescent="0.25">
      <c r="B3" s="15" t="s">
        <v>176</v>
      </c>
      <c r="C3" s="4" t="s">
        <v>162</v>
      </c>
      <c r="D3" s="3" t="s">
        <v>165</v>
      </c>
      <c r="E3" s="15"/>
      <c r="F3" s="15" t="s">
        <v>161</v>
      </c>
      <c r="G3" s="4" t="s">
        <v>162</v>
      </c>
      <c r="H3" s="3" t="s">
        <v>165</v>
      </c>
      <c r="I3" s="15"/>
      <c r="J3" s="15" t="s">
        <v>163</v>
      </c>
      <c r="K3" s="4" t="s">
        <v>162</v>
      </c>
      <c r="L3" s="2" t="s">
        <v>165</v>
      </c>
      <c r="M3" s="15"/>
      <c r="N3" s="15" t="s">
        <v>177</v>
      </c>
      <c r="O3" s="4" t="s">
        <v>162</v>
      </c>
      <c r="P3" s="3" t="s">
        <v>165</v>
      </c>
    </row>
    <row r="4" spans="2:16" x14ac:dyDescent="0.25">
      <c r="B4" s="2" t="s">
        <v>17</v>
      </c>
      <c r="C4" s="16">
        <v>22636</v>
      </c>
      <c r="D4" s="17">
        <v>0.46302698058788633</v>
      </c>
      <c r="F4" s="2" t="s">
        <v>142</v>
      </c>
      <c r="G4" s="16">
        <v>14950</v>
      </c>
      <c r="H4" s="17">
        <v>0.34835086738200927</v>
      </c>
      <c r="J4" s="2" t="s">
        <v>68</v>
      </c>
      <c r="K4" s="16">
        <v>15432.5</v>
      </c>
      <c r="L4" s="17">
        <v>0.31834848664566001</v>
      </c>
      <c r="N4" s="2" t="s">
        <v>15</v>
      </c>
      <c r="O4" s="16">
        <v>19974.25</v>
      </c>
      <c r="P4" s="17">
        <v>0.38365722133387115</v>
      </c>
    </row>
    <row r="5" spans="2:16" x14ac:dyDescent="0.25">
      <c r="B5" s="2" t="s">
        <v>47</v>
      </c>
      <c r="C5" s="16">
        <v>2550</v>
      </c>
      <c r="D5" s="17">
        <v>5.2161106224558676E-2</v>
      </c>
      <c r="F5" s="2" t="s">
        <v>137</v>
      </c>
      <c r="G5" s="16">
        <v>6818</v>
      </c>
      <c r="H5" s="17">
        <v>0.15886663637528689</v>
      </c>
      <c r="J5" s="2" t="s">
        <v>61</v>
      </c>
      <c r="K5" s="16">
        <v>8007.5</v>
      </c>
      <c r="L5" s="17">
        <v>0.16518227810238928</v>
      </c>
      <c r="N5" s="2" t="s">
        <v>80</v>
      </c>
      <c r="O5" s="16">
        <v>6561</v>
      </c>
      <c r="P5" s="17">
        <v>0.12602100350058343</v>
      </c>
    </row>
    <row r="6" spans="2:16" x14ac:dyDescent="0.25">
      <c r="B6" s="2" t="s">
        <v>104</v>
      </c>
      <c r="C6" s="16">
        <v>1560</v>
      </c>
      <c r="D6" s="17">
        <v>3.191032380796531E-2</v>
      </c>
      <c r="F6" s="2" t="s">
        <v>158</v>
      </c>
      <c r="G6" s="16">
        <v>3240</v>
      </c>
      <c r="H6" s="17">
        <v>7.5495438817238122E-2</v>
      </c>
      <c r="J6" s="2" t="s">
        <v>39</v>
      </c>
      <c r="K6" s="16">
        <v>4683</v>
      </c>
      <c r="L6" s="17">
        <v>9.6603010721634602E-2</v>
      </c>
      <c r="N6" s="2" t="s">
        <v>38</v>
      </c>
      <c r="O6" s="16">
        <v>6378</v>
      </c>
      <c r="P6" s="17">
        <v>0.12250601437688174</v>
      </c>
    </row>
    <row r="7" spans="2:16" x14ac:dyDescent="0.25">
      <c r="B7" s="2" t="s">
        <v>83</v>
      </c>
      <c r="C7" s="16">
        <v>2208</v>
      </c>
      <c r="D7" s="17">
        <v>4.5165381389735512E-2</v>
      </c>
      <c r="F7" s="2" t="s">
        <v>152</v>
      </c>
      <c r="G7" s="16">
        <v>3132</v>
      </c>
      <c r="H7" s="17">
        <v>7.2978924189996852E-2</v>
      </c>
      <c r="J7" s="2" t="s">
        <v>26</v>
      </c>
      <c r="K7" s="16">
        <v>4569</v>
      </c>
      <c r="L7" s="17">
        <v>9.4251367923798526E-2</v>
      </c>
      <c r="N7" s="2" t="s">
        <v>33</v>
      </c>
      <c r="O7" s="16">
        <v>6278</v>
      </c>
      <c r="P7" s="17">
        <v>0.12058525529289175</v>
      </c>
    </row>
    <row r="8" spans="2:16" x14ac:dyDescent="0.25">
      <c r="B8" s="2" t="s">
        <v>92</v>
      </c>
      <c r="C8" s="16">
        <v>3132</v>
      </c>
      <c r="D8" s="17">
        <v>6.4066111645222662E-2</v>
      </c>
      <c r="F8" s="2" t="s">
        <v>145</v>
      </c>
      <c r="G8" s="16">
        <v>2798.5</v>
      </c>
      <c r="H8" s="17">
        <v>6.5208020225321267E-2</v>
      </c>
      <c r="J8" s="2" t="s">
        <v>85</v>
      </c>
      <c r="K8" s="16">
        <v>3786.5</v>
      </c>
      <c r="L8" s="17">
        <v>7.8109609245669315E-2</v>
      </c>
      <c r="N8" s="2" t="s">
        <v>25</v>
      </c>
      <c r="O8" s="16">
        <v>5787.5</v>
      </c>
      <c r="P8" s="17">
        <v>0.11116393198592084</v>
      </c>
    </row>
    <row r="9" spans="2:16" x14ac:dyDescent="0.25">
      <c r="B9" s="2" t="s">
        <v>24</v>
      </c>
      <c r="C9" s="16">
        <v>3712.5</v>
      </c>
      <c r="D9" s="17">
        <v>7.5940434062225129E-2</v>
      </c>
      <c r="F9" s="2" t="s">
        <v>146</v>
      </c>
      <c r="G9" s="16">
        <v>2600</v>
      </c>
      <c r="H9" s="17">
        <v>6.0582759544697259E-2</v>
      </c>
      <c r="J9" s="2" t="s">
        <v>96</v>
      </c>
      <c r="K9" s="16">
        <v>3625.25</v>
      </c>
      <c r="L9" s="17">
        <v>7.4783272393466965E-2</v>
      </c>
      <c r="N9" s="2" t="s">
        <v>84</v>
      </c>
      <c r="O9" s="16">
        <v>3786.5</v>
      </c>
      <c r="P9" s="17">
        <v>7.2729542715281079E-2</v>
      </c>
    </row>
    <row r="10" spans="2:16" x14ac:dyDescent="0.25">
      <c r="B10" s="2" t="s">
        <v>81</v>
      </c>
      <c r="C10" s="16">
        <v>5740</v>
      </c>
      <c r="D10" s="17">
        <v>0.11741362734469286</v>
      </c>
      <c r="F10" s="2" t="s">
        <v>144</v>
      </c>
      <c r="G10" s="16">
        <v>2550</v>
      </c>
      <c r="H10" s="17">
        <v>5.9417706476530004E-2</v>
      </c>
      <c r="J10" s="2" t="s">
        <v>46</v>
      </c>
      <c r="K10" s="16">
        <v>2905.5</v>
      </c>
      <c r="L10" s="17">
        <v>5.9935948676427361E-2</v>
      </c>
      <c r="N10" s="2" t="s">
        <v>103</v>
      </c>
      <c r="O10" s="16">
        <v>2617.5</v>
      </c>
      <c r="P10" s="17">
        <v>5.0275869023438065E-2</v>
      </c>
    </row>
    <row r="11" spans="2:16" x14ac:dyDescent="0.25">
      <c r="B11" s="2" t="s">
        <v>86</v>
      </c>
      <c r="C11" s="16">
        <v>1950</v>
      </c>
      <c r="D11" s="17">
        <v>3.9887904759956634E-2</v>
      </c>
      <c r="F11" s="2" t="s">
        <v>148</v>
      </c>
      <c r="G11" s="16">
        <v>2500</v>
      </c>
      <c r="H11" s="17">
        <v>5.8252653408362748E-2</v>
      </c>
      <c r="J11" s="2" t="s">
        <v>52</v>
      </c>
      <c r="K11" s="16">
        <v>2550</v>
      </c>
      <c r="L11" s="17">
        <v>5.260253626738591E-2</v>
      </c>
      <c r="N11" s="2" t="s">
        <v>60</v>
      </c>
      <c r="O11" s="16">
        <v>680</v>
      </c>
      <c r="P11" s="17">
        <v>1.3061161771131952E-2</v>
      </c>
    </row>
    <row r="12" spans="2:16" x14ac:dyDescent="0.25">
      <c r="B12" s="2" t="s">
        <v>62</v>
      </c>
      <c r="C12" s="16">
        <v>2600</v>
      </c>
      <c r="D12" s="17">
        <v>5.3183873013275512E-2</v>
      </c>
      <c r="F12" s="2" t="s">
        <v>150</v>
      </c>
      <c r="G12" s="16">
        <v>2208</v>
      </c>
      <c r="H12" s="17">
        <v>5.1448743490265979E-2</v>
      </c>
      <c r="J12" s="2" t="s">
        <v>16</v>
      </c>
      <c r="K12" s="16">
        <v>1505</v>
      </c>
      <c r="L12" s="17">
        <v>3.1045810620555215E-2</v>
      </c>
      <c r="N12" s="2" t="s">
        <v>116</v>
      </c>
      <c r="O12" s="18">
        <v>52062.75</v>
      </c>
      <c r="P12" s="19">
        <v>1</v>
      </c>
    </row>
    <row r="13" spans="2:16" x14ac:dyDescent="0.25">
      <c r="B13" s="2" t="s">
        <v>53</v>
      </c>
      <c r="C13" s="16">
        <v>2798.5</v>
      </c>
      <c r="D13" s="17">
        <v>5.7244257164481352E-2</v>
      </c>
      <c r="F13" s="2" t="s">
        <v>140</v>
      </c>
      <c r="G13" s="16">
        <v>2120</v>
      </c>
      <c r="H13" s="17">
        <v>4.9398250090291612E-2</v>
      </c>
      <c r="J13" s="2" t="s">
        <v>74</v>
      </c>
      <c r="K13" s="16">
        <v>1412.5</v>
      </c>
      <c r="L13" s="17">
        <v>2.9137679403012786E-2</v>
      </c>
    </row>
    <row r="14" spans="2:16" x14ac:dyDescent="0.25">
      <c r="B14" s="2" t="s">
        <v>116</v>
      </c>
      <c r="C14" s="20">
        <v>48887</v>
      </c>
      <c r="D14" s="21">
        <v>1</v>
      </c>
      <c r="F14" s="2" t="s">
        <v>116</v>
      </c>
      <c r="G14" s="18">
        <v>42916.5</v>
      </c>
      <c r="H14" s="19">
        <v>1</v>
      </c>
      <c r="J14" s="2" t="s">
        <v>116</v>
      </c>
      <c r="K14" s="18">
        <v>48476.75</v>
      </c>
      <c r="L14" s="19">
        <v>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9A82-312D-4180-A83F-456E2324A933}">
  <sheetPr codeName="Sheet10"/>
  <dimension ref="B1:U76"/>
  <sheetViews>
    <sheetView showGridLines="0" workbookViewId="0">
      <selection activeCell="B1" sqref="B1"/>
    </sheetView>
  </sheetViews>
  <sheetFormatPr defaultRowHeight="15" x14ac:dyDescent="0.25"/>
  <cols>
    <col min="1" max="1" width="2.125" style="2" customWidth="1"/>
    <col min="2" max="2" width="30.625" style="2" bestFit="1" customWidth="1"/>
    <col min="3" max="3" width="18.125" style="2" bestFit="1" customWidth="1"/>
    <col min="4" max="15" width="11.125" style="2" customWidth="1"/>
    <col min="16" max="16" width="11.5" style="2" bestFit="1" customWidth="1"/>
    <col min="17" max="17" width="11.5" style="2" customWidth="1"/>
    <col min="18" max="18" width="11.5" style="2" bestFit="1" customWidth="1"/>
    <col min="19" max="16384" width="9" style="2"/>
  </cols>
  <sheetData>
    <row r="1" spans="2:21" ht="23.25" x14ac:dyDescent="0.35">
      <c r="B1" s="11" t="s">
        <v>178</v>
      </c>
      <c r="C1" s="11"/>
      <c r="D1" s="11"/>
      <c r="E1" s="11"/>
      <c r="F1" s="11"/>
      <c r="G1" s="11"/>
      <c r="H1" s="11"/>
      <c r="I1" s="11"/>
      <c r="J1" s="11"/>
      <c r="K1" s="11"/>
      <c r="L1" s="11"/>
      <c r="M1" s="11"/>
      <c r="N1" s="11"/>
      <c r="O1" s="11"/>
    </row>
    <row r="3" spans="2:21" hidden="1" x14ac:dyDescent="0.25">
      <c r="B3" s="15" t="s">
        <v>160</v>
      </c>
      <c r="D3" s="15" t="s">
        <v>160</v>
      </c>
    </row>
    <row r="4" spans="2:21" x14ac:dyDescent="0.25">
      <c r="B4" s="15" t="s">
        <v>182</v>
      </c>
      <c r="C4" s="15" t="s">
        <v>5</v>
      </c>
      <c r="D4" s="26" t="s">
        <v>193</v>
      </c>
      <c r="E4" s="26" t="s">
        <v>131</v>
      </c>
      <c r="F4" s="26" t="s">
        <v>132</v>
      </c>
      <c r="G4" s="26" t="s">
        <v>133</v>
      </c>
      <c r="H4" s="26" t="s">
        <v>134</v>
      </c>
      <c r="I4" s="26" t="s">
        <v>136</v>
      </c>
      <c r="J4" s="26" t="s">
        <v>135</v>
      </c>
      <c r="K4" s="26" t="s">
        <v>166</v>
      </c>
      <c r="L4" s="26" t="s">
        <v>167</v>
      </c>
      <c r="M4" s="26" t="s">
        <v>168</v>
      </c>
      <c r="N4" s="26" t="s">
        <v>169</v>
      </c>
      <c r="O4" s="26" t="s">
        <v>170</v>
      </c>
      <c r="P4" s="26" t="s">
        <v>171</v>
      </c>
      <c r="Q4" s="26" t="s">
        <v>194</v>
      </c>
      <c r="R4" s="26" t="s">
        <v>116</v>
      </c>
    </row>
    <row r="5" spans="2:21" x14ac:dyDescent="0.25">
      <c r="B5" s="2" t="s">
        <v>40</v>
      </c>
      <c r="C5" s="2" t="s">
        <v>143</v>
      </c>
      <c r="D5" s="16"/>
      <c r="E5" s="16">
        <v>276</v>
      </c>
      <c r="F5" s="16">
        <v>184</v>
      </c>
      <c r="G5" s="16">
        <v>92</v>
      </c>
      <c r="H5" s="16">
        <v>230</v>
      </c>
      <c r="I5" s="16"/>
      <c r="J5" s="16"/>
      <c r="K5" s="16"/>
      <c r="L5" s="16"/>
      <c r="M5" s="16"/>
      <c r="N5" s="16"/>
      <c r="O5" s="16"/>
      <c r="P5" s="16"/>
      <c r="Q5" s="16"/>
      <c r="R5" s="16">
        <v>782</v>
      </c>
      <c r="T5" s="2" t="s">
        <v>196</v>
      </c>
      <c r="U5" s="16">
        <f>SUM(tbl_Sales[Sales])</f>
        <v>52062.75</v>
      </c>
    </row>
    <row r="6" spans="2:21" x14ac:dyDescent="0.25">
      <c r="C6" s="2" t="s">
        <v>153</v>
      </c>
      <c r="D6" s="16"/>
      <c r="E6" s="16"/>
      <c r="F6" s="16"/>
      <c r="G6" s="16"/>
      <c r="H6" s="16">
        <v>200</v>
      </c>
      <c r="I6" s="16"/>
      <c r="J6" s="16"/>
      <c r="K6" s="16"/>
      <c r="L6" s="16"/>
      <c r="M6" s="16"/>
      <c r="N6" s="16"/>
      <c r="O6" s="16"/>
      <c r="P6" s="16"/>
      <c r="Q6" s="16"/>
      <c r="R6" s="16">
        <v>200</v>
      </c>
      <c r="T6" s="2" t="s">
        <v>197</v>
      </c>
      <c r="U6" s="16">
        <f>SUM(tbl_Goals[Monthly Goal])*MONTH(MAX(tbl_Sales[Order Date]))</f>
        <v>56710.999999999993</v>
      </c>
    </row>
    <row r="7" spans="2:21" x14ac:dyDescent="0.25">
      <c r="B7" s="2" t="s">
        <v>117</v>
      </c>
      <c r="D7" s="16"/>
      <c r="E7" s="16">
        <v>276</v>
      </c>
      <c r="F7" s="16">
        <v>184</v>
      </c>
      <c r="G7" s="16">
        <v>92</v>
      </c>
      <c r="H7" s="16">
        <v>430</v>
      </c>
      <c r="I7" s="16"/>
      <c r="J7" s="16"/>
      <c r="K7" s="16"/>
      <c r="L7" s="16"/>
      <c r="M7" s="16"/>
      <c r="N7" s="16"/>
      <c r="O7" s="16"/>
      <c r="P7" s="16"/>
      <c r="Q7" s="16"/>
      <c r="R7" s="16">
        <v>982</v>
      </c>
      <c r="T7" s="2" t="s">
        <v>198</v>
      </c>
      <c r="U7" s="8">
        <f>U5/U6</f>
        <v>0.91803618345647242</v>
      </c>
    </row>
    <row r="8" spans="2:21" x14ac:dyDescent="0.25">
      <c r="B8" s="2" t="s">
        <v>17</v>
      </c>
      <c r="C8" s="2" t="s">
        <v>142</v>
      </c>
      <c r="D8" s="16"/>
      <c r="E8" s="16">
        <v>920</v>
      </c>
      <c r="F8" s="16"/>
      <c r="G8" s="16">
        <v>13800</v>
      </c>
      <c r="H8" s="16"/>
      <c r="I8" s="16"/>
      <c r="J8" s="16">
        <v>230</v>
      </c>
      <c r="K8" s="16"/>
      <c r="L8" s="16"/>
      <c r="M8" s="16"/>
      <c r="N8" s="16"/>
      <c r="O8" s="16"/>
      <c r="P8" s="16"/>
      <c r="Q8" s="16"/>
      <c r="R8" s="16">
        <v>14950</v>
      </c>
    </row>
    <row r="9" spans="2:21" x14ac:dyDescent="0.25">
      <c r="C9" s="2" t="s">
        <v>137</v>
      </c>
      <c r="D9" s="16"/>
      <c r="E9" s="16">
        <v>1400</v>
      </c>
      <c r="F9" s="16"/>
      <c r="G9" s="16"/>
      <c r="H9" s="16">
        <v>5418</v>
      </c>
      <c r="I9" s="16"/>
      <c r="J9" s="16"/>
      <c r="K9" s="16"/>
      <c r="L9" s="16"/>
      <c r="M9" s="16"/>
      <c r="N9" s="16"/>
      <c r="O9" s="16"/>
      <c r="P9" s="16"/>
      <c r="Q9" s="16"/>
      <c r="R9" s="16">
        <v>6818</v>
      </c>
    </row>
    <row r="10" spans="2:21" x14ac:dyDescent="0.25">
      <c r="C10" s="2" t="s">
        <v>147</v>
      </c>
      <c r="D10" s="16"/>
      <c r="E10" s="16"/>
      <c r="F10" s="16"/>
      <c r="G10" s="16">
        <v>598</v>
      </c>
      <c r="H10" s="16"/>
      <c r="I10" s="16"/>
      <c r="J10" s="16"/>
      <c r="K10" s="16"/>
      <c r="L10" s="16"/>
      <c r="M10" s="16"/>
      <c r="N10" s="16"/>
      <c r="O10" s="16"/>
      <c r="P10" s="16"/>
      <c r="Q10" s="16"/>
      <c r="R10" s="16">
        <v>598</v>
      </c>
    </row>
    <row r="11" spans="2:21" x14ac:dyDescent="0.25">
      <c r="C11" s="2" t="s">
        <v>141</v>
      </c>
      <c r="D11" s="16"/>
      <c r="E11" s="16">
        <v>270</v>
      </c>
      <c r="F11" s="16"/>
      <c r="G11" s="16"/>
      <c r="H11" s="16"/>
      <c r="I11" s="16"/>
      <c r="J11" s="16"/>
      <c r="K11" s="16"/>
      <c r="L11" s="16"/>
      <c r="M11" s="16"/>
      <c r="N11" s="16"/>
      <c r="O11" s="16"/>
      <c r="P11" s="16"/>
      <c r="Q11" s="16"/>
      <c r="R11" s="16">
        <v>270</v>
      </c>
    </row>
    <row r="12" spans="2:21" x14ac:dyDescent="0.25">
      <c r="B12" s="2" t="s">
        <v>118</v>
      </c>
      <c r="D12" s="16"/>
      <c r="E12" s="16">
        <v>2590</v>
      </c>
      <c r="F12" s="16"/>
      <c r="G12" s="16">
        <v>14398</v>
      </c>
      <c r="H12" s="16">
        <v>5418</v>
      </c>
      <c r="I12" s="16"/>
      <c r="J12" s="16">
        <v>230</v>
      </c>
      <c r="K12" s="16"/>
      <c r="L12" s="16"/>
      <c r="M12" s="16"/>
      <c r="N12" s="16"/>
      <c r="O12" s="16"/>
      <c r="P12" s="16"/>
      <c r="Q12" s="16"/>
      <c r="R12" s="16">
        <v>22636</v>
      </c>
    </row>
    <row r="13" spans="2:21" x14ac:dyDescent="0.25">
      <c r="B13" s="2" t="s">
        <v>47</v>
      </c>
      <c r="C13" s="2" t="s">
        <v>144</v>
      </c>
      <c r="D13" s="16"/>
      <c r="E13" s="16"/>
      <c r="F13" s="16">
        <v>127.5</v>
      </c>
      <c r="G13" s="16">
        <v>1275</v>
      </c>
      <c r="H13" s="16">
        <v>127.5</v>
      </c>
      <c r="I13" s="16"/>
      <c r="J13" s="16">
        <v>1020</v>
      </c>
      <c r="K13" s="16"/>
      <c r="L13" s="16"/>
      <c r="M13" s="16"/>
      <c r="N13" s="16"/>
      <c r="O13" s="16"/>
      <c r="P13" s="16"/>
      <c r="Q13" s="16"/>
      <c r="R13" s="16">
        <v>2550</v>
      </c>
    </row>
    <row r="14" spans="2:21" x14ac:dyDescent="0.25">
      <c r="B14" s="2" t="s">
        <v>119</v>
      </c>
      <c r="D14" s="16"/>
      <c r="E14" s="16"/>
      <c r="F14" s="16">
        <v>127.5</v>
      </c>
      <c r="G14" s="16">
        <v>1275</v>
      </c>
      <c r="H14" s="16">
        <v>127.5</v>
      </c>
      <c r="I14" s="16"/>
      <c r="J14" s="16">
        <v>1020</v>
      </c>
      <c r="K14" s="16"/>
      <c r="L14" s="16"/>
      <c r="M14" s="16"/>
      <c r="N14" s="16"/>
      <c r="O14" s="16"/>
      <c r="P14" s="16"/>
      <c r="Q14" s="16"/>
      <c r="R14" s="16">
        <v>2550</v>
      </c>
    </row>
    <row r="15" spans="2:21" x14ac:dyDescent="0.25">
      <c r="B15" s="2" t="s">
        <v>104</v>
      </c>
      <c r="C15" s="2" t="s">
        <v>155</v>
      </c>
      <c r="D15" s="16"/>
      <c r="E15" s="16"/>
      <c r="F15" s="16"/>
      <c r="G15" s="16"/>
      <c r="H15" s="16"/>
      <c r="I15" s="16"/>
      <c r="J15" s="16">
        <v>1560</v>
      </c>
      <c r="K15" s="16"/>
      <c r="L15" s="16"/>
      <c r="M15" s="16"/>
      <c r="N15" s="16"/>
      <c r="O15" s="16"/>
      <c r="P15" s="16"/>
      <c r="Q15" s="16"/>
      <c r="R15" s="16">
        <v>1560</v>
      </c>
    </row>
    <row r="16" spans="2:21" x14ac:dyDescent="0.25">
      <c r="B16" s="2" t="s">
        <v>120</v>
      </c>
      <c r="D16" s="16"/>
      <c r="E16" s="16"/>
      <c r="F16" s="16"/>
      <c r="G16" s="16"/>
      <c r="H16" s="16"/>
      <c r="I16" s="16"/>
      <c r="J16" s="16">
        <v>1560</v>
      </c>
      <c r="K16" s="16"/>
      <c r="L16" s="16"/>
      <c r="M16" s="16"/>
      <c r="N16" s="16"/>
      <c r="O16" s="16"/>
      <c r="P16" s="16"/>
      <c r="Q16" s="16"/>
      <c r="R16" s="16">
        <v>1560</v>
      </c>
    </row>
    <row r="17" spans="2:18" x14ac:dyDescent="0.25">
      <c r="B17" s="2" t="s">
        <v>83</v>
      </c>
      <c r="C17" s="2" t="s">
        <v>150</v>
      </c>
      <c r="D17" s="16"/>
      <c r="E17" s="16"/>
      <c r="F17" s="16"/>
      <c r="G17" s="16"/>
      <c r="H17" s="16">
        <v>1472</v>
      </c>
      <c r="I17" s="16">
        <v>736</v>
      </c>
      <c r="J17" s="16"/>
      <c r="K17" s="16"/>
      <c r="L17" s="16"/>
      <c r="M17" s="16"/>
      <c r="N17" s="16"/>
      <c r="O17" s="16"/>
      <c r="P17" s="16"/>
      <c r="Q17" s="16"/>
      <c r="R17" s="16">
        <v>2208</v>
      </c>
    </row>
    <row r="18" spans="2:18" x14ac:dyDescent="0.25">
      <c r="B18" s="2" t="s">
        <v>121</v>
      </c>
      <c r="D18" s="16"/>
      <c r="E18" s="16"/>
      <c r="F18" s="16"/>
      <c r="G18" s="16"/>
      <c r="H18" s="16">
        <v>1472</v>
      </c>
      <c r="I18" s="16">
        <v>736</v>
      </c>
      <c r="J18" s="16"/>
      <c r="K18" s="16"/>
      <c r="L18" s="16"/>
      <c r="M18" s="16"/>
      <c r="N18" s="16"/>
      <c r="O18" s="16"/>
      <c r="P18" s="16"/>
      <c r="Q18" s="16"/>
      <c r="R18" s="16">
        <v>2208</v>
      </c>
    </row>
    <row r="19" spans="2:18" x14ac:dyDescent="0.25">
      <c r="B19" s="2" t="s">
        <v>82</v>
      </c>
      <c r="C19" s="2" t="s">
        <v>149</v>
      </c>
      <c r="D19" s="16"/>
      <c r="E19" s="16"/>
      <c r="F19" s="16"/>
      <c r="G19" s="16">
        <v>220</v>
      </c>
      <c r="H19" s="16"/>
      <c r="I19" s="16"/>
      <c r="J19" s="16">
        <v>660</v>
      </c>
      <c r="K19" s="16"/>
      <c r="L19" s="16"/>
      <c r="M19" s="16"/>
      <c r="N19" s="16"/>
      <c r="O19" s="16"/>
      <c r="P19" s="16"/>
      <c r="Q19" s="16"/>
      <c r="R19" s="16">
        <v>880</v>
      </c>
    </row>
    <row r="20" spans="2:18" x14ac:dyDescent="0.25">
      <c r="C20" s="2" t="s">
        <v>157</v>
      </c>
      <c r="D20" s="16"/>
      <c r="E20" s="16"/>
      <c r="F20" s="16"/>
      <c r="G20" s="16"/>
      <c r="H20" s="16">
        <v>500</v>
      </c>
      <c r="I20" s="16"/>
      <c r="J20" s="16"/>
      <c r="K20" s="16"/>
      <c r="L20" s="16"/>
      <c r="M20" s="16"/>
      <c r="N20" s="16"/>
      <c r="O20" s="16"/>
      <c r="P20" s="16"/>
      <c r="Q20" s="16"/>
      <c r="R20" s="16">
        <v>500</v>
      </c>
    </row>
    <row r="21" spans="2:18" x14ac:dyDescent="0.25">
      <c r="B21" s="2" t="s">
        <v>122</v>
      </c>
      <c r="D21" s="16"/>
      <c r="E21" s="16"/>
      <c r="F21" s="16"/>
      <c r="G21" s="16">
        <v>220</v>
      </c>
      <c r="H21" s="16">
        <v>500</v>
      </c>
      <c r="I21" s="16"/>
      <c r="J21" s="16">
        <v>660</v>
      </c>
      <c r="K21" s="16"/>
      <c r="L21" s="16"/>
      <c r="M21" s="16"/>
      <c r="N21" s="16"/>
      <c r="O21" s="16"/>
      <c r="P21" s="16"/>
      <c r="Q21" s="16"/>
      <c r="R21" s="16">
        <v>1380</v>
      </c>
    </row>
    <row r="22" spans="2:18" x14ac:dyDescent="0.25">
      <c r="B22" s="2" t="s">
        <v>92</v>
      </c>
      <c r="C22" s="2" t="s">
        <v>152</v>
      </c>
      <c r="D22" s="16"/>
      <c r="E22" s="16"/>
      <c r="F22" s="16"/>
      <c r="G22" s="16"/>
      <c r="H22" s="16">
        <v>3132</v>
      </c>
      <c r="I22" s="16"/>
      <c r="J22" s="16"/>
      <c r="K22" s="16"/>
      <c r="L22" s="16"/>
      <c r="M22" s="16"/>
      <c r="N22" s="16"/>
      <c r="O22" s="16"/>
      <c r="P22" s="16"/>
      <c r="Q22" s="16"/>
      <c r="R22" s="16">
        <v>3132</v>
      </c>
    </row>
    <row r="23" spans="2:18" x14ac:dyDescent="0.25">
      <c r="B23" s="2" t="s">
        <v>123</v>
      </c>
      <c r="D23" s="16"/>
      <c r="E23" s="16"/>
      <c r="F23" s="16"/>
      <c r="G23" s="16"/>
      <c r="H23" s="16">
        <v>3132</v>
      </c>
      <c r="I23" s="16"/>
      <c r="J23" s="16"/>
      <c r="K23" s="16"/>
      <c r="L23" s="16"/>
      <c r="M23" s="16"/>
      <c r="N23" s="16"/>
      <c r="O23" s="16"/>
      <c r="P23" s="16"/>
      <c r="Q23" s="16"/>
      <c r="R23" s="16">
        <v>3132</v>
      </c>
    </row>
    <row r="24" spans="2:18" x14ac:dyDescent="0.25">
      <c r="B24" s="2" t="s">
        <v>24</v>
      </c>
      <c r="C24" s="2" t="s">
        <v>140</v>
      </c>
      <c r="D24" s="16"/>
      <c r="E24" s="16">
        <v>530</v>
      </c>
      <c r="F24" s="16"/>
      <c r="G24" s="16"/>
      <c r="H24" s="16"/>
      <c r="I24" s="16"/>
      <c r="J24" s="16">
        <v>1590</v>
      </c>
      <c r="K24" s="16"/>
      <c r="L24" s="16"/>
      <c r="M24" s="16"/>
      <c r="N24" s="16"/>
      <c r="O24" s="16"/>
      <c r="P24" s="16"/>
      <c r="Q24" s="16"/>
      <c r="R24" s="16">
        <v>2120</v>
      </c>
    </row>
    <row r="25" spans="2:18" x14ac:dyDescent="0.25">
      <c r="C25" s="2" t="s">
        <v>139</v>
      </c>
      <c r="D25" s="16"/>
      <c r="E25" s="16">
        <v>300</v>
      </c>
      <c r="F25" s="16"/>
      <c r="G25" s="16"/>
      <c r="H25" s="16"/>
      <c r="I25" s="16"/>
      <c r="J25" s="16">
        <v>900</v>
      </c>
      <c r="K25" s="16"/>
      <c r="L25" s="16"/>
      <c r="M25" s="16"/>
      <c r="N25" s="16"/>
      <c r="O25" s="16"/>
      <c r="P25" s="16"/>
      <c r="Q25" s="16"/>
      <c r="R25" s="16">
        <v>1200</v>
      </c>
    </row>
    <row r="26" spans="2:18" x14ac:dyDescent="0.25">
      <c r="C26" s="2" t="s">
        <v>156</v>
      </c>
      <c r="D26" s="16"/>
      <c r="E26" s="16"/>
      <c r="F26" s="16"/>
      <c r="G26" s="16"/>
      <c r="H26" s="16"/>
      <c r="I26" s="16">
        <v>200</v>
      </c>
      <c r="J26" s="16"/>
      <c r="K26" s="16"/>
      <c r="L26" s="16"/>
      <c r="M26" s="16"/>
      <c r="N26" s="16"/>
      <c r="O26" s="16"/>
      <c r="P26" s="16"/>
      <c r="Q26" s="16"/>
      <c r="R26" s="16">
        <v>200</v>
      </c>
    </row>
    <row r="27" spans="2:18" x14ac:dyDescent="0.25">
      <c r="C27" s="2" t="s">
        <v>138</v>
      </c>
      <c r="D27" s="16"/>
      <c r="E27" s="16">
        <v>140</v>
      </c>
      <c r="F27" s="16"/>
      <c r="G27" s="16"/>
      <c r="H27" s="16"/>
      <c r="I27" s="16">
        <v>52.5</v>
      </c>
      <c r="J27" s="16"/>
      <c r="K27" s="16"/>
      <c r="L27" s="16"/>
      <c r="M27" s="16"/>
      <c r="N27" s="16"/>
      <c r="O27" s="16"/>
      <c r="P27" s="16"/>
      <c r="Q27" s="16"/>
      <c r="R27" s="16">
        <v>192.5</v>
      </c>
    </row>
    <row r="28" spans="2:18" x14ac:dyDescent="0.25">
      <c r="B28" s="2" t="s">
        <v>124</v>
      </c>
      <c r="D28" s="16"/>
      <c r="E28" s="16">
        <v>970</v>
      </c>
      <c r="F28" s="16"/>
      <c r="G28" s="16"/>
      <c r="H28" s="16"/>
      <c r="I28" s="16">
        <v>252.5</v>
      </c>
      <c r="J28" s="16">
        <v>2490</v>
      </c>
      <c r="K28" s="16"/>
      <c r="L28" s="16"/>
      <c r="M28" s="16"/>
      <c r="N28" s="16"/>
      <c r="O28" s="16"/>
      <c r="P28" s="16"/>
      <c r="Q28" s="16"/>
      <c r="R28" s="16">
        <v>3712.5</v>
      </c>
    </row>
    <row r="29" spans="2:18" x14ac:dyDescent="0.25">
      <c r="B29" s="2" t="s">
        <v>115</v>
      </c>
      <c r="C29" s="2" t="s">
        <v>159</v>
      </c>
      <c r="D29" s="16"/>
      <c r="E29" s="16"/>
      <c r="F29" s="16"/>
      <c r="G29" s="16"/>
      <c r="H29" s="16">
        <v>280</v>
      </c>
      <c r="I29" s="16"/>
      <c r="J29" s="16"/>
      <c r="K29" s="16"/>
      <c r="L29" s="16"/>
      <c r="M29" s="16"/>
      <c r="N29" s="16"/>
      <c r="O29" s="16"/>
      <c r="P29" s="16"/>
      <c r="Q29" s="16"/>
      <c r="R29" s="16">
        <v>280</v>
      </c>
    </row>
    <row r="30" spans="2:18" x14ac:dyDescent="0.25">
      <c r="B30" s="2" t="s">
        <v>125</v>
      </c>
      <c r="D30" s="16"/>
      <c r="E30" s="16"/>
      <c r="F30" s="16"/>
      <c r="G30" s="16"/>
      <c r="H30" s="16">
        <v>280</v>
      </c>
      <c r="I30" s="16"/>
      <c r="J30" s="16"/>
      <c r="K30" s="16"/>
      <c r="L30" s="16"/>
      <c r="M30" s="16"/>
      <c r="N30" s="16"/>
      <c r="O30" s="16"/>
      <c r="P30" s="16"/>
      <c r="Q30" s="16"/>
      <c r="R30" s="16">
        <v>280</v>
      </c>
    </row>
    <row r="31" spans="2:18" x14ac:dyDescent="0.25">
      <c r="B31" s="2" t="s">
        <v>81</v>
      </c>
      <c r="C31" s="2" t="s">
        <v>158</v>
      </c>
      <c r="D31" s="16"/>
      <c r="E31" s="16"/>
      <c r="F31" s="16"/>
      <c r="G31" s="16"/>
      <c r="H31" s="16">
        <v>3240</v>
      </c>
      <c r="I31" s="16"/>
      <c r="J31" s="16"/>
      <c r="K31" s="16"/>
      <c r="L31" s="16"/>
      <c r="M31" s="16"/>
      <c r="N31" s="16"/>
      <c r="O31" s="16"/>
      <c r="P31" s="16"/>
      <c r="Q31" s="16"/>
      <c r="R31" s="16">
        <v>3240</v>
      </c>
    </row>
    <row r="32" spans="2:18" x14ac:dyDescent="0.25">
      <c r="C32" s="2" t="s">
        <v>148</v>
      </c>
      <c r="D32" s="16"/>
      <c r="E32" s="16"/>
      <c r="F32" s="16"/>
      <c r="G32" s="16">
        <v>250</v>
      </c>
      <c r="H32" s="16"/>
      <c r="I32" s="16"/>
      <c r="J32" s="16">
        <v>2250</v>
      </c>
      <c r="K32" s="16"/>
      <c r="L32" s="16"/>
      <c r="M32" s="16"/>
      <c r="N32" s="16"/>
      <c r="O32" s="16"/>
      <c r="P32" s="16"/>
      <c r="Q32" s="16"/>
      <c r="R32" s="16">
        <v>2500</v>
      </c>
    </row>
    <row r="33" spans="2:18" x14ac:dyDescent="0.25">
      <c r="B33" s="2" t="s">
        <v>126</v>
      </c>
      <c r="D33" s="16"/>
      <c r="E33" s="16"/>
      <c r="F33" s="16"/>
      <c r="G33" s="16">
        <v>250</v>
      </c>
      <c r="H33" s="16">
        <v>3240</v>
      </c>
      <c r="I33" s="16"/>
      <c r="J33" s="16">
        <v>2250</v>
      </c>
      <c r="K33" s="16"/>
      <c r="L33" s="16"/>
      <c r="M33" s="16"/>
      <c r="N33" s="16"/>
      <c r="O33" s="16"/>
      <c r="P33" s="16"/>
      <c r="Q33" s="16"/>
      <c r="R33" s="16">
        <v>5740</v>
      </c>
    </row>
    <row r="34" spans="2:18" x14ac:dyDescent="0.25">
      <c r="B34" s="2" t="s">
        <v>97</v>
      </c>
      <c r="C34" s="2" t="s">
        <v>154</v>
      </c>
      <c r="D34" s="16"/>
      <c r="E34" s="16"/>
      <c r="F34" s="16"/>
      <c r="G34" s="16"/>
      <c r="H34" s="16">
        <v>533.75</v>
      </c>
      <c r="I34" s="16"/>
      <c r="J34" s="16"/>
      <c r="K34" s="16"/>
      <c r="L34" s="16"/>
      <c r="M34" s="16"/>
      <c r="N34" s="16"/>
      <c r="O34" s="16"/>
      <c r="P34" s="16"/>
      <c r="Q34" s="16"/>
      <c r="R34" s="16">
        <v>533.75</v>
      </c>
    </row>
    <row r="35" spans="2:18" x14ac:dyDescent="0.25">
      <c r="B35" s="2" t="s">
        <v>127</v>
      </c>
      <c r="D35" s="16"/>
      <c r="E35" s="16"/>
      <c r="F35" s="16"/>
      <c r="G35" s="16"/>
      <c r="H35" s="16">
        <v>533.75</v>
      </c>
      <c r="I35" s="16"/>
      <c r="J35" s="16"/>
      <c r="K35" s="16"/>
      <c r="L35" s="16"/>
      <c r="M35" s="16"/>
      <c r="N35" s="16"/>
      <c r="O35" s="16"/>
      <c r="P35" s="16"/>
      <c r="Q35" s="16"/>
      <c r="R35" s="16">
        <v>533.75</v>
      </c>
    </row>
    <row r="36" spans="2:18" x14ac:dyDescent="0.25">
      <c r="B36" s="2" t="s">
        <v>86</v>
      </c>
      <c r="C36" s="2" t="s">
        <v>151</v>
      </c>
      <c r="D36" s="16"/>
      <c r="E36" s="16"/>
      <c r="F36" s="16"/>
      <c r="G36" s="16"/>
      <c r="H36" s="16">
        <v>1950</v>
      </c>
      <c r="I36" s="16"/>
      <c r="J36" s="16"/>
      <c r="K36" s="16"/>
      <c r="L36" s="16"/>
      <c r="M36" s="16"/>
      <c r="N36" s="16"/>
      <c r="O36" s="16"/>
      <c r="P36" s="16"/>
      <c r="Q36" s="16"/>
      <c r="R36" s="16">
        <v>1950</v>
      </c>
    </row>
    <row r="37" spans="2:18" x14ac:dyDescent="0.25">
      <c r="B37" s="2" t="s">
        <v>128</v>
      </c>
      <c r="D37" s="16"/>
      <c r="E37" s="16"/>
      <c r="F37" s="16"/>
      <c r="G37" s="16"/>
      <c r="H37" s="16">
        <v>1950</v>
      </c>
      <c r="I37" s="16"/>
      <c r="J37" s="16"/>
      <c r="K37" s="16"/>
      <c r="L37" s="16"/>
      <c r="M37" s="16"/>
      <c r="N37" s="16"/>
      <c r="O37" s="16"/>
      <c r="P37" s="16"/>
      <c r="Q37" s="16"/>
      <c r="R37" s="16">
        <v>1950</v>
      </c>
    </row>
    <row r="38" spans="2:18" x14ac:dyDescent="0.25">
      <c r="B38" s="2" t="s">
        <v>62</v>
      </c>
      <c r="C38" s="2" t="s">
        <v>146</v>
      </c>
      <c r="D38" s="16"/>
      <c r="E38" s="16"/>
      <c r="F38" s="16"/>
      <c r="G38" s="16">
        <v>680</v>
      </c>
      <c r="H38" s="16">
        <v>1120</v>
      </c>
      <c r="I38" s="16">
        <v>800</v>
      </c>
      <c r="J38" s="16"/>
      <c r="K38" s="16"/>
      <c r="L38" s="16"/>
      <c r="M38" s="16"/>
      <c r="N38" s="16"/>
      <c r="O38" s="16"/>
      <c r="P38" s="16"/>
      <c r="Q38" s="16"/>
      <c r="R38" s="16">
        <v>2600</v>
      </c>
    </row>
    <row r="39" spans="2:18" x14ac:dyDescent="0.25">
      <c r="B39" s="2" t="s">
        <v>129</v>
      </c>
      <c r="D39" s="16"/>
      <c r="E39" s="16"/>
      <c r="F39" s="16"/>
      <c r="G39" s="16">
        <v>680</v>
      </c>
      <c r="H39" s="16">
        <v>1120</v>
      </c>
      <c r="I39" s="16">
        <v>800</v>
      </c>
      <c r="J39" s="16"/>
      <c r="K39" s="16"/>
      <c r="L39" s="16"/>
      <c r="M39" s="16"/>
      <c r="N39" s="16"/>
      <c r="O39" s="16"/>
      <c r="P39" s="16"/>
      <c r="Q39" s="16"/>
      <c r="R39" s="16">
        <v>2600</v>
      </c>
    </row>
    <row r="40" spans="2:18" x14ac:dyDescent="0.25">
      <c r="B40" s="2" t="s">
        <v>53</v>
      </c>
      <c r="C40" s="2" t="s">
        <v>145</v>
      </c>
      <c r="D40" s="16"/>
      <c r="E40" s="16"/>
      <c r="F40" s="16">
        <v>1930</v>
      </c>
      <c r="G40" s="16"/>
      <c r="H40" s="16">
        <v>772</v>
      </c>
      <c r="I40" s="16"/>
      <c r="J40" s="16">
        <v>96.5</v>
      </c>
      <c r="K40" s="16"/>
      <c r="L40" s="16"/>
      <c r="M40" s="16"/>
      <c r="N40" s="16"/>
      <c r="O40" s="16"/>
      <c r="P40" s="16"/>
      <c r="Q40" s="16"/>
      <c r="R40" s="16">
        <v>2798.5</v>
      </c>
    </row>
    <row r="41" spans="2:18" x14ac:dyDescent="0.25">
      <c r="B41" s="2" t="s">
        <v>130</v>
      </c>
      <c r="D41" s="16"/>
      <c r="E41" s="16"/>
      <c r="F41" s="16">
        <v>1930</v>
      </c>
      <c r="G41" s="16"/>
      <c r="H41" s="16">
        <v>772</v>
      </c>
      <c r="I41" s="16"/>
      <c r="J41" s="16">
        <v>96.5</v>
      </c>
      <c r="K41" s="16"/>
      <c r="L41" s="16"/>
      <c r="M41" s="16"/>
      <c r="N41" s="16"/>
      <c r="O41" s="16"/>
      <c r="P41" s="16"/>
      <c r="Q41" s="16"/>
      <c r="R41" s="16">
        <v>2798.5</v>
      </c>
    </row>
    <row r="42" spans="2:18" x14ac:dyDescent="0.25">
      <c r="B42" s="2" t="s">
        <v>116</v>
      </c>
      <c r="D42" s="18"/>
      <c r="E42" s="18">
        <v>3836</v>
      </c>
      <c r="F42" s="18">
        <v>2241.5</v>
      </c>
      <c r="G42" s="18">
        <v>16915</v>
      </c>
      <c r="H42" s="18">
        <v>18975.25</v>
      </c>
      <c r="I42" s="18">
        <v>1788.5</v>
      </c>
      <c r="J42" s="18">
        <v>8306.5</v>
      </c>
      <c r="K42" s="18"/>
      <c r="L42" s="18"/>
      <c r="M42" s="18"/>
      <c r="N42" s="18"/>
      <c r="O42" s="18"/>
      <c r="P42" s="18"/>
      <c r="Q42" s="18"/>
      <c r="R42" s="18">
        <v>52062.75</v>
      </c>
    </row>
    <row r="44" spans="2:18" x14ac:dyDescent="0.25">
      <c r="B44" s="15" t="s">
        <v>160</v>
      </c>
      <c r="D44" s="15" t="s">
        <v>160</v>
      </c>
    </row>
    <row r="45" spans="2:18" x14ac:dyDescent="0.25">
      <c r="B45" s="15" t="s">
        <v>191</v>
      </c>
      <c r="C45" s="15" t="s">
        <v>3</v>
      </c>
      <c r="D45" s="26" t="s">
        <v>193</v>
      </c>
      <c r="E45" s="26" t="s">
        <v>131</v>
      </c>
      <c r="F45" s="26" t="s">
        <v>132</v>
      </c>
      <c r="G45" s="26" t="s">
        <v>133</v>
      </c>
      <c r="H45" s="26" t="s">
        <v>134</v>
      </c>
      <c r="I45" s="26" t="s">
        <v>136</v>
      </c>
      <c r="J45" s="26" t="s">
        <v>135</v>
      </c>
      <c r="K45" s="26" t="s">
        <v>166</v>
      </c>
      <c r="L45" s="26" t="s">
        <v>167</v>
      </c>
      <c r="M45" s="26" t="s">
        <v>168</v>
      </c>
      <c r="N45" s="26" t="s">
        <v>169</v>
      </c>
      <c r="O45" s="26" t="s">
        <v>170</v>
      </c>
      <c r="P45" s="26" t="s">
        <v>171</v>
      </c>
      <c r="Q45" s="26" t="s">
        <v>194</v>
      </c>
      <c r="R45" s="26" t="s">
        <v>116</v>
      </c>
    </row>
    <row r="46" spans="2:18" x14ac:dyDescent="0.25">
      <c r="B46" s="2" t="s">
        <v>103</v>
      </c>
      <c r="C46" s="2" t="s">
        <v>61</v>
      </c>
      <c r="D46" s="16"/>
      <c r="E46" s="16"/>
      <c r="F46" s="16"/>
      <c r="G46" s="16"/>
      <c r="H46" s="16">
        <v>127.5</v>
      </c>
      <c r="I46" s="16"/>
      <c r="J46" s="16">
        <v>2490</v>
      </c>
      <c r="K46" s="16"/>
      <c r="L46" s="16"/>
      <c r="M46" s="16"/>
      <c r="N46" s="16"/>
      <c r="O46" s="16"/>
      <c r="P46" s="16"/>
      <c r="Q46" s="16"/>
      <c r="R46" s="16">
        <v>2617.5</v>
      </c>
    </row>
    <row r="47" spans="2:18" x14ac:dyDescent="0.25">
      <c r="B47" s="2" t="s">
        <v>183</v>
      </c>
      <c r="D47" s="16"/>
      <c r="E47" s="16"/>
      <c r="F47" s="16"/>
      <c r="G47" s="16"/>
      <c r="H47" s="16">
        <v>127.5</v>
      </c>
      <c r="I47" s="16"/>
      <c r="J47" s="16">
        <v>2490</v>
      </c>
      <c r="K47" s="16"/>
      <c r="L47" s="16"/>
      <c r="M47" s="16"/>
      <c r="N47" s="16"/>
      <c r="O47" s="16"/>
      <c r="P47" s="16"/>
      <c r="Q47" s="16"/>
      <c r="R47" s="16">
        <v>2617.5</v>
      </c>
    </row>
    <row r="48" spans="2:18" x14ac:dyDescent="0.25">
      <c r="B48" s="2" t="s">
        <v>15</v>
      </c>
      <c r="C48" s="2" t="s">
        <v>16</v>
      </c>
      <c r="D48" s="16"/>
      <c r="E48" s="16">
        <v>1505</v>
      </c>
      <c r="F48" s="16"/>
      <c r="G48" s="16"/>
      <c r="H48" s="16"/>
      <c r="I48" s="16"/>
      <c r="J48" s="16"/>
      <c r="K48" s="16"/>
      <c r="L48" s="16"/>
      <c r="M48" s="16"/>
      <c r="N48" s="16"/>
      <c r="O48" s="16"/>
      <c r="P48" s="16"/>
      <c r="Q48" s="16"/>
      <c r="R48" s="16">
        <v>1505</v>
      </c>
    </row>
    <row r="49" spans="2:18" x14ac:dyDescent="0.25">
      <c r="C49" s="2" t="s">
        <v>68</v>
      </c>
      <c r="D49" s="16"/>
      <c r="E49" s="16"/>
      <c r="F49" s="16"/>
      <c r="G49" s="16">
        <v>13800</v>
      </c>
      <c r="H49" s="16"/>
      <c r="I49" s="16"/>
      <c r="J49" s="16"/>
      <c r="K49" s="16"/>
      <c r="L49" s="16"/>
      <c r="M49" s="16"/>
      <c r="N49" s="16"/>
      <c r="O49" s="16"/>
      <c r="P49" s="16"/>
      <c r="Q49" s="16"/>
      <c r="R49" s="16">
        <v>13800</v>
      </c>
    </row>
    <row r="50" spans="2:18" x14ac:dyDescent="0.25">
      <c r="C50" s="2" t="s">
        <v>26</v>
      </c>
      <c r="D50" s="16"/>
      <c r="E50" s="16"/>
      <c r="F50" s="16">
        <v>184</v>
      </c>
      <c r="G50" s="16"/>
      <c r="H50" s="16"/>
      <c r="I50" s="16"/>
      <c r="J50" s="16"/>
      <c r="K50" s="16"/>
      <c r="L50" s="16"/>
      <c r="M50" s="16"/>
      <c r="N50" s="16"/>
      <c r="O50" s="16"/>
      <c r="P50" s="16"/>
      <c r="Q50" s="16"/>
      <c r="R50" s="16">
        <v>184</v>
      </c>
    </row>
    <row r="51" spans="2:18" x14ac:dyDescent="0.25">
      <c r="C51" s="2" t="s">
        <v>93</v>
      </c>
      <c r="D51" s="16"/>
      <c r="E51" s="16"/>
      <c r="F51" s="16"/>
      <c r="G51" s="16"/>
      <c r="H51" s="16">
        <v>200</v>
      </c>
      <c r="I51" s="16"/>
      <c r="J51" s="16">
        <v>660</v>
      </c>
      <c r="K51" s="16"/>
      <c r="L51" s="16"/>
      <c r="M51" s="16"/>
      <c r="N51" s="16"/>
      <c r="O51" s="16"/>
      <c r="P51" s="16"/>
      <c r="Q51" s="16"/>
      <c r="R51" s="16">
        <v>860</v>
      </c>
    </row>
    <row r="52" spans="2:18" x14ac:dyDescent="0.25">
      <c r="C52" s="2" t="s">
        <v>96</v>
      </c>
      <c r="D52" s="16"/>
      <c r="E52" s="16"/>
      <c r="F52" s="16"/>
      <c r="G52" s="16"/>
      <c r="H52" s="16">
        <v>1375.25</v>
      </c>
      <c r="I52" s="16"/>
      <c r="J52" s="16">
        <v>2250</v>
      </c>
      <c r="K52" s="16"/>
      <c r="L52" s="16"/>
      <c r="M52" s="16"/>
      <c r="N52" s="16"/>
      <c r="O52" s="16"/>
      <c r="P52" s="16"/>
      <c r="Q52" s="16"/>
      <c r="R52" s="16">
        <v>3625.25</v>
      </c>
    </row>
    <row r="53" spans="2:18" x14ac:dyDescent="0.25">
      <c r="B53" s="2" t="s">
        <v>184</v>
      </c>
      <c r="D53" s="16"/>
      <c r="E53" s="16">
        <v>1505</v>
      </c>
      <c r="F53" s="16">
        <v>184</v>
      </c>
      <c r="G53" s="16">
        <v>13800</v>
      </c>
      <c r="H53" s="16">
        <v>1575.25</v>
      </c>
      <c r="I53" s="16"/>
      <c r="J53" s="16">
        <v>2910</v>
      </c>
      <c r="K53" s="16"/>
      <c r="L53" s="16"/>
      <c r="M53" s="16"/>
      <c r="N53" s="16"/>
      <c r="O53" s="16"/>
      <c r="P53" s="16"/>
      <c r="Q53" s="16"/>
      <c r="R53" s="16">
        <v>19974.25</v>
      </c>
    </row>
    <row r="54" spans="2:18" x14ac:dyDescent="0.25">
      <c r="B54" s="2" t="s">
        <v>25</v>
      </c>
      <c r="C54" s="2" t="s">
        <v>46</v>
      </c>
      <c r="D54" s="16"/>
      <c r="E54" s="16"/>
      <c r="F54" s="16">
        <v>127.5</v>
      </c>
      <c r="G54" s="16"/>
      <c r="H54" s="16"/>
      <c r="I54" s="16"/>
      <c r="J54" s="16"/>
      <c r="K54" s="16"/>
      <c r="L54" s="16"/>
      <c r="M54" s="16"/>
      <c r="N54" s="16"/>
      <c r="O54" s="16"/>
      <c r="P54" s="16"/>
      <c r="Q54" s="16"/>
      <c r="R54" s="16">
        <v>127.5</v>
      </c>
    </row>
    <row r="55" spans="2:18" x14ac:dyDescent="0.25">
      <c r="C55" s="2" t="s">
        <v>26</v>
      </c>
      <c r="D55" s="16"/>
      <c r="E55" s="16">
        <v>865</v>
      </c>
      <c r="F55" s="16"/>
      <c r="G55" s="16"/>
      <c r="H55" s="16">
        <v>3520</v>
      </c>
      <c r="I55" s="16"/>
      <c r="J55" s="16"/>
      <c r="K55" s="16"/>
      <c r="L55" s="16"/>
      <c r="M55" s="16"/>
      <c r="N55" s="16"/>
      <c r="O55" s="16"/>
      <c r="P55" s="16"/>
      <c r="Q55" s="16"/>
      <c r="R55" s="16">
        <v>4385</v>
      </c>
    </row>
    <row r="56" spans="2:18" x14ac:dyDescent="0.25">
      <c r="C56" s="2" t="s">
        <v>39</v>
      </c>
      <c r="D56" s="16"/>
      <c r="E56" s="16"/>
      <c r="F56" s="16"/>
      <c r="G56" s="16">
        <v>1275</v>
      </c>
      <c r="H56" s="16"/>
      <c r="I56" s="16"/>
      <c r="J56" s="16"/>
      <c r="K56" s="16"/>
      <c r="L56" s="16"/>
      <c r="M56" s="16"/>
      <c r="N56" s="16"/>
      <c r="O56" s="16"/>
      <c r="P56" s="16"/>
      <c r="Q56" s="16"/>
      <c r="R56" s="16">
        <v>1275</v>
      </c>
    </row>
    <row r="57" spans="2:18" x14ac:dyDescent="0.25">
      <c r="B57" s="2" t="s">
        <v>185</v>
      </c>
      <c r="D57" s="16"/>
      <c r="E57" s="16">
        <v>865</v>
      </c>
      <c r="F57" s="16">
        <v>127.5</v>
      </c>
      <c r="G57" s="16">
        <v>1275</v>
      </c>
      <c r="H57" s="16">
        <v>3520</v>
      </c>
      <c r="I57" s="16"/>
      <c r="J57" s="16"/>
      <c r="K57" s="16"/>
      <c r="L57" s="16"/>
      <c r="M57" s="16"/>
      <c r="N57" s="16"/>
      <c r="O57" s="16"/>
      <c r="P57" s="16"/>
      <c r="Q57" s="16"/>
      <c r="R57" s="16">
        <v>5787.5</v>
      </c>
    </row>
    <row r="58" spans="2:18" x14ac:dyDescent="0.25">
      <c r="B58" s="2" t="s">
        <v>60</v>
      </c>
      <c r="C58" s="2" t="s">
        <v>61</v>
      </c>
      <c r="D58" s="16"/>
      <c r="E58" s="16"/>
      <c r="F58" s="16"/>
      <c r="G58" s="16">
        <v>680</v>
      </c>
      <c r="H58" s="16"/>
      <c r="I58" s="16"/>
      <c r="J58" s="16"/>
      <c r="K58" s="16"/>
      <c r="L58" s="16"/>
      <c r="M58" s="16"/>
      <c r="N58" s="16"/>
      <c r="O58" s="16"/>
      <c r="P58" s="16"/>
      <c r="Q58" s="16"/>
      <c r="R58" s="16">
        <v>680</v>
      </c>
    </row>
    <row r="59" spans="2:18" x14ac:dyDescent="0.25">
      <c r="B59" s="2" t="s">
        <v>186</v>
      </c>
      <c r="D59" s="16"/>
      <c r="E59" s="16"/>
      <c r="F59" s="16"/>
      <c r="G59" s="16">
        <v>680</v>
      </c>
      <c r="H59" s="16"/>
      <c r="I59" s="16"/>
      <c r="J59" s="16"/>
      <c r="K59" s="16"/>
      <c r="L59" s="16"/>
      <c r="M59" s="16"/>
      <c r="N59" s="16"/>
      <c r="O59" s="16"/>
      <c r="P59" s="16"/>
      <c r="Q59" s="16"/>
      <c r="R59" s="16">
        <v>680</v>
      </c>
    </row>
    <row r="60" spans="2:18" x14ac:dyDescent="0.25">
      <c r="B60" s="2" t="s">
        <v>33</v>
      </c>
      <c r="C60" s="2" t="s">
        <v>52</v>
      </c>
      <c r="D60" s="16"/>
      <c r="E60" s="16"/>
      <c r="F60" s="16">
        <v>1930</v>
      </c>
      <c r="G60" s="16"/>
      <c r="H60" s="16">
        <v>620</v>
      </c>
      <c r="I60" s="16"/>
      <c r="J60" s="16"/>
      <c r="K60" s="16"/>
      <c r="L60" s="16"/>
      <c r="M60" s="16"/>
      <c r="N60" s="16"/>
      <c r="O60" s="16"/>
      <c r="P60" s="16"/>
      <c r="Q60" s="16"/>
      <c r="R60" s="16">
        <v>2550</v>
      </c>
    </row>
    <row r="61" spans="2:18" x14ac:dyDescent="0.25">
      <c r="C61" s="2" t="s">
        <v>39</v>
      </c>
      <c r="D61" s="16"/>
      <c r="E61" s="16"/>
      <c r="F61" s="16"/>
      <c r="G61" s="16"/>
      <c r="H61" s="16">
        <v>1230</v>
      </c>
      <c r="I61" s="16"/>
      <c r="J61" s="16">
        <v>510</v>
      </c>
      <c r="K61" s="16"/>
      <c r="L61" s="16"/>
      <c r="M61" s="16"/>
      <c r="N61" s="16"/>
      <c r="O61" s="16"/>
      <c r="P61" s="16"/>
      <c r="Q61" s="16"/>
      <c r="R61" s="16">
        <v>1740</v>
      </c>
    </row>
    <row r="62" spans="2:18" x14ac:dyDescent="0.25">
      <c r="C62" s="2" t="s">
        <v>74</v>
      </c>
      <c r="D62" s="16"/>
      <c r="E62" s="16"/>
      <c r="F62" s="16"/>
      <c r="G62" s="16">
        <v>598</v>
      </c>
      <c r="H62" s="16"/>
      <c r="I62" s="16">
        <v>200</v>
      </c>
      <c r="J62" s="16"/>
      <c r="K62" s="16"/>
      <c r="L62" s="16"/>
      <c r="M62" s="16"/>
      <c r="N62" s="16"/>
      <c r="O62" s="16"/>
      <c r="P62" s="16"/>
      <c r="Q62" s="16"/>
      <c r="R62" s="16">
        <v>798</v>
      </c>
    </row>
    <row r="63" spans="2:18" x14ac:dyDescent="0.25">
      <c r="C63" s="2" t="s">
        <v>34</v>
      </c>
      <c r="D63" s="16"/>
      <c r="E63" s="16">
        <v>1190</v>
      </c>
      <c r="F63" s="16"/>
      <c r="G63" s="16"/>
      <c r="H63" s="16"/>
      <c r="I63" s="16"/>
      <c r="J63" s="16"/>
      <c r="K63" s="16"/>
      <c r="L63" s="16"/>
      <c r="M63" s="16"/>
      <c r="N63" s="16"/>
      <c r="O63" s="16"/>
      <c r="P63" s="16"/>
      <c r="Q63" s="16"/>
      <c r="R63" s="16">
        <v>1190</v>
      </c>
    </row>
    <row r="64" spans="2:18" x14ac:dyDescent="0.25">
      <c r="B64" s="2" t="s">
        <v>187</v>
      </c>
      <c r="D64" s="16"/>
      <c r="E64" s="16">
        <v>1190</v>
      </c>
      <c r="F64" s="16">
        <v>1930</v>
      </c>
      <c r="G64" s="16">
        <v>598</v>
      </c>
      <c r="H64" s="16">
        <v>1850</v>
      </c>
      <c r="I64" s="16">
        <v>200</v>
      </c>
      <c r="J64" s="16">
        <v>510</v>
      </c>
      <c r="K64" s="16"/>
      <c r="L64" s="16"/>
      <c r="M64" s="16"/>
      <c r="N64" s="16"/>
      <c r="O64" s="16"/>
      <c r="P64" s="16"/>
      <c r="Q64" s="16"/>
      <c r="R64" s="16">
        <v>6278</v>
      </c>
    </row>
    <row r="65" spans="2:18" x14ac:dyDescent="0.25">
      <c r="B65" s="2" t="s">
        <v>38</v>
      </c>
      <c r="C65" s="2" t="s">
        <v>61</v>
      </c>
      <c r="D65" s="16"/>
      <c r="E65" s="16"/>
      <c r="F65" s="16"/>
      <c r="G65" s="16"/>
      <c r="H65" s="16">
        <v>4200</v>
      </c>
      <c r="I65" s="16"/>
      <c r="J65" s="16">
        <v>510</v>
      </c>
      <c r="K65" s="16"/>
      <c r="L65" s="16"/>
      <c r="M65" s="16"/>
      <c r="N65" s="16"/>
      <c r="O65" s="16"/>
      <c r="P65" s="16"/>
      <c r="Q65" s="16"/>
      <c r="R65" s="16">
        <v>4710</v>
      </c>
    </row>
    <row r="66" spans="2:18" x14ac:dyDescent="0.25">
      <c r="C66" s="2" t="s">
        <v>39</v>
      </c>
      <c r="D66" s="16"/>
      <c r="E66" s="16">
        <v>276</v>
      </c>
      <c r="F66" s="16"/>
      <c r="G66" s="16"/>
      <c r="H66" s="16">
        <v>1392</v>
      </c>
      <c r="I66" s="16"/>
      <c r="J66" s="16"/>
      <c r="K66" s="16"/>
      <c r="L66" s="16"/>
      <c r="M66" s="16"/>
      <c r="N66" s="16"/>
      <c r="O66" s="16"/>
      <c r="P66" s="16"/>
      <c r="Q66" s="16"/>
      <c r="R66" s="16">
        <v>1668</v>
      </c>
    </row>
    <row r="67" spans="2:18" x14ac:dyDescent="0.25">
      <c r="B67" s="2" t="s">
        <v>188</v>
      </c>
      <c r="D67" s="16"/>
      <c r="E67" s="16">
        <v>276</v>
      </c>
      <c r="F67" s="16"/>
      <c r="G67" s="16"/>
      <c r="H67" s="16">
        <v>5592</v>
      </c>
      <c r="I67" s="16"/>
      <c r="J67" s="16">
        <v>510</v>
      </c>
      <c r="K67" s="16"/>
      <c r="L67" s="16"/>
      <c r="M67" s="16"/>
      <c r="N67" s="16"/>
      <c r="O67" s="16"/>
      <c r="P67" s="16"/>
      <c r="Q67" s="16"/>
      <c r="R67" s="16">
        <v>6378</v>
      </c>
    </row>
    <row r="68" spans="2:18" x14ac:dyDescent="0.25">
      <c r="B68" s="2" t="s">
        <v>80</v>
      </c>
      <c r="C68" s="2" t="s">
        <v>105</v>
      </c>
      <c r="D68" s="16"/>
      <c r="E68" s="16"/>
      <c r="F68" s="16"/>
      <c r="G68" s="16"/>
      <c r="H68" s="16"/>
      <c r="I68" s="16">
        <v>736</v>
      </c>
      <c r="J68" s="16"/>
      <c r="K68" s="16"/>
      <c r="L68" s="16"/>
      <c r="M68" s="16"/>
      <c r="N68" s="16"/>
      <c r="O68" s="16"/>
      <c r="P68" s="16"/>
      <c r="Q68" s="16"/>
      <c r="R68" s="16">
        <v>736</v>
      </c>
    </row>
    <row r="69" spans="2:18" x14ac:dyDescent="0.25">
      <c r="C69" s="2" t="s">
        <v>68</v>
      </c>
      <c r="D69" s="16"/>
      <c r="E69" s="16"/>
      <c r="F69" s="16"/>
      <c r="G69" s="16"/>
      <c r="H69" s="16">
        <v>1402.5</v>
      </c>
      <c r="I69" s="16"/>
      <c r="J69" s="16">
        <v>230</v>
      </c>
      <c r="K69" s="16"/>
      <c r="L69" s="16"/>
      <c r="M69" s="16"/>
      <c r="N69" s="16"/>
      <c r="O69" s="16"/>
      <c r="P69" s="16"/>
      <c r="Q69" s="16"/>
      <c r="R69" s="16">
        <v>1632.5</v>
      </c>
    </row>
    <row r="70" spans="2:18" x14ac:dyDescent="0.25">
      <c r="C70" s="2" t="s">
        <v>46</v>
      </c>
      <c r="D70" s="16"/>
      <c r="E70" s="16"/>
      <c r="F70" s="16"/>
      <c r="G70" s="16"/>
      <c r="H70" s="16">
        <v>1218</v>
      </c>
      <c r="I70" s="16"/>
      <c r="J70" s="16">
        <v>1560</v>
      </c>
      <c r="K70" s="16"/>
      <c r="L70" s="16"/>
      <c r="M70" s="16"/>
      <c r="N70" s="16"/>
      <c r="O70" s="16"/>
      <c r="P70" s="16"/>
      <c r="Q70" s="16"/>
      <c r="R70" s="16">
        <v>2778</v>
      </c>
    </row>
    <row r="71" spans="2:18" x14ac:dyDescent="0.25">
      <c r="C71" s="2" t="s">
        <v>74</v>
      </c>
      <c r="D71" s="16"/>
      <c r="E71" s="16"/>
      <c r="F71" s="16"/>
      <c r="G71" s="16">
        <v>562</v>
      </c>
      <c r="H71" s="16"/>
      <c r="I71" s="16">
        <v>52.5</v>
      </c>
      <c r="J71" s="16"/>
      <c r="K71" s="16"/>
      <c r="L71" s="16"/>
      <c r="M71" s="16"/>
      <c r="N71" s="16"/>
      <c r="O71" s="16"/>
      <c r="P71" s="16"/>
      <c r="Q71" s="16"/>
      <c r="R71" s="16">
        <v>614.5</v>
      </c>
    </row>
    <row r="72" spans="2:18" x14ac:dyDescent="0.25">
      <c r="C72" s="2" t="s">
        <v>111</v>
      </c>
      <c r="D72" s="16"/>
      <c r="E72" s="16"/>
      <c r="F72" s="16"/>
      <c r="G72" s="16"/>
      <c r="H72" s="16"/>
      <c r="I72" s="16">
        <v>800</v>
      </c>
      <c r="J72" s="16"/>
      <c r="K72" s="16"/>
      <c r="L72" s="16"/>
      <c r="M72" s="16"/>
      <c r="N72" s="16"/>
      <c r="O72" s="16"/>
      <c r="P72" s="16"/>
      <c r="Q72" s="16"/>
      <c r="R72" s="16">
        <v>800</v>
      </c>
    </row>
    <row r="73" spans="2:18" x14ac:dyDescent="0.25">
      <c r="B73" s="2" t="s">
        <v>189</v>
      </c>
      <c r="D73" s="16"/>
      <c r="E73" s="16"/>
      <c r="F73" s="16"/>
      <c r="G73" s="16">
        <v>562</v>
      </c>
      <c r="H73" s="16">
        <v>2620.5</v>
      </c>
      <c r="I73" s="16">
        <v>1588.5</v>
      </c>
      <c r="J73" s="16">
        <v>1790</v>
      </c>
      <c r="K73" s="16"/>
      <c r="L73" s="16"/>
      <c r="M73" s="16"/>
      <c r="N73" s="16"/>
      <c r="O73" s="16"/>
      <c r="P73" s="16"/>
      <c r="Q73" s="16"/>
      <c r="R73" s="16">
        <v>6561</v>
      </c>
    </row>
    <row r="74" spans="2:18" x14ac:dyDescent="0.25">
      <c r="B74" s="2" t="s">
        <v>84</v>
      </c>
      <c r="C74" s="2" t="s">
        <v>85</v>
      </c>
      <c r="D74" s="16"/>
      <c r="E74" s="16"/>
      <c r="F74" s="16"/>
      <c r="G74" s="16"/>
      <c r="H74" s="16">
        <v>3690</v>
      </c>
      <c r="I74" s="16"/>
      <c r="J74" s="16">
        <v>96.5</v>
      </c>
      <c r="K74" s="16"/>
      <c r="L74" s="16"/>
      <c r="M74" s="16"/>
      <c r="N74" s="16"/>
      <c r="O74" s="16"/>
      <c r="P74" s="16"/>
      <c r="Q74" s="16"/>
      <c r="R74" s="16">
        <v>3786.5</v>
      </c>
    </row>
    <row r="75" spans="2:18" x14ac:dyDescent="0.25">
      <c r="B75" s="2" t="s">
        <v>190</v>
      </c>
      <c r="D75" s="16"/>
      <c r="E75" s="16"/>
      <c r="F75" s="16"/>
      <c r="G75" s="16"/>
      <c r="H75" s="16">
        <v>3690</v>
      </c>
      <c r="I75" s="16"/>
      <c r="J75" s="16">
        <v>96.5</v>
      </c>
      <c r="K75" s="16"/>
      <c r="L75" s="16"/>
      <c r="M75" s="16"/>
      <c r="N75" s="16"/>
      <c r="O75" s="16"/>
      <c r="P75" s="16"/>
      <c r="Q75" s="16"/>
      <c r="R75" s="16">
        <v>3786.5</v>
      </c>
    </row>
    <row r="76" spans="2:18" x14ac:dyDescent="0.25">
      <c r="B76" s="2" t="s">
        <v>116</v>
      </c>
      <c r="D76" s="18"/>
      <c r="E76" s="18">
        <v>3836</v>
      </c>
      <c r="F76" s="18">
        <v>2241.5</v>
      </c>
      <c r="G76" s="18">
        <v>16915</v>
      </c>
      <c r="H76" s="18">
        <v>18975.25</v>
      </c>
      <c r="I76" s="18">
        <v>1788.5</v>
      </c>
      <c r="J76" s="18">
        <v>8306.5</v>
      </c>
      <c r="K76" s="18"/>
      <c r="L76" s="18"/>
      <c r="M76" s="18"/>
      <c r="N76" s="18"/>
      <c r="O76" s="18"/>
      <c r="P76" s="18"/>
      <c r="Q76" s="18"/>
      <c r="R76" s="18">
        <v>52062.75</v>
      </c>
    </row>
  </sheetData>
  <conditionalFormatting sqref="U7">
    <cfRule type="iconSet" priority="1">
      <iconSet iconSet="3Symbols">
        <cfvo type="percent" val="0"/>
        <cfvo type="num" val="0.9"/>
        <cfvo type="num" val="0.95"/>
      </iconSet>
    </cfRule>
  </conditionalFormatting>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7C94-9834-4981-A06B-C9E3CDC9D30F}">
  <sheetPr codeName="Sheet11"/>
  <dimension ref="B1:F13"/>
  <sheetViews>
    <sheetView showGridLines="0" workbookViewId="0">
      <selection activeCell="B4" sqref="B4"/>
    </sheetView>
  </sheetViews>
  <sheetFormatPr defaultRowHeight="15" x14ac:dyDescent="0.25"/>
  <cols>
    <col min="1" max="1" width="2.125" style="2" customWidth="1"/>
    <col min="2" max="2" width="18.625" style="2" customWidth="1"/>
    <col min="3" max="5" width="13.125" style="2" customWidth="1"/>
    <col min="6" max="6" width="9.5" style="2" bestFit="1" customWidth="1"/>
    <col min="7" max="16384" width="9" style="2"/>
  </cols>
  <sheetData>
    <row r="1" spans="2:6" ht="23.25" x14ac:dyDescent="0.35">
      <c r="B1" s="11" t="s">
        <v>175</v>
      </c>
      <c r="C1" s="11"/>
      <c r="D1" s="11"/>
      <c r="E1" s="25"/>
    </row>
    <row r="3" spans="2:6" x14ac:dyDescent="0.25">
      <c r="B3" s="15" t="s">
        <v>172</v>
      </c>
      <c r="C3" s="3" t="s">
        <v>173</v>
      </c>
      <c r="D3" s="27" t="s">
        <v>165</v>
      </c>
      <c r="E3" s="3" t="s">
        <v>179</v>
      </c>
      <c r="F3" s="3" t="s">
        <v>197</v>
      </c>
    </row>
    <row r="4" spans="2:6" x14ac:dyDescent="0.25">
      <c r="B4" s="2" t="s">
        <v>15</v>
      </c>
      <c r="C4" s="16">
        <v>5750</v>
      </c>
      <c r="D4" s="17">
        <f>tbl_Goals[[#This Row],[Sales Goal]]/SUM(tbl_Goals[Sales Goal])</f>
        <v>5.0695632240658782E-2</v>
      </c>
      <c r="E4" s="16">
        <f>tbl_Goals[[#This Row],[Sales Goal]]/12</f>
        <v>479.16666666666669</v>
      </c>
      <c r="F4" s="16">
        <f>tbl_Goals[[#This Row],[Monthly Goal]]*MONTH(MAX(tbl_Sales[Order Date]))</f>
        <v>2875</v>
      </c>
    </row>
    <row r="5" spans="2:6" x14ac:dyDescent="0.25">
      <c r="B5" s="2" t="s">
        <v>80</v>
      </c>
      <c r="C5" s="16">
        <v>9982</v>
      </c>
      <c r="D5" s="17">
        <f>tbl_Goals[[#This Row],[Sales Goal]]/SUM(tbl_Goals[Sales Goal])</f>
        <v>8.8007617569783633E-2</v>
      </c>
      <c r="E5" s="16">
        <f>tbl_Goals[[#This Row],[Sales Goal]]/12</f>
        <v>831.83333333333337</v>
      </c>
      <c r="F5" s="16">
        <f>tbl_Goals[[#This Row],[Monthly Goal]]*MONTH(MAX(tbl_Sales[Order Date]))</f>
        <v>4991</v>
      </c>
    </row>
    <row r="6" spans="2:6" x14ac:dyDescent="0.25">
      <c r="B6" s="2" t="s">
        <v>38</v>
      </c>
      <c r="C6" s="16">
        <v>24924</v>
      </c>
      <c r="D6" s="17">
        <f>tbl_Goals[[#This Row],[Sales Goal]]/SUM(tbl_Goals[Sales Goal])</f>
        <v>0.21974572834194425</v>
      </c>
      <c r="E6" s="16">
        <f>tbl_Goals[[#This Row],[Sales Goal]]/12</f>
        <v>2077</v>
      </c>
      <c r="F6" s="16">
        <f>tbl_Goals[[#This Row],[Monthly Goal]]*MONTH(MAX(tbl_Sales[Order Date]))</f>
        <v>12462</v>
      </c>
    </row>
    <row r="7" spans="2:6" x14ac:dyDescent="0.25">
      <c r="B7" s="2" t="s">
        <v>33</v>
      </c>
      <c r="C7" s="16">
        <v>13981</v>
      </c>
      <c r="D7" s="17">
        <f>tbl_Goals[[#This Row],[Sales Goal]]/SUM(tbl_Goals[Sales Goal])</f>
        <v>0.12326532771420007</v>
      </c>
      <c r="E7" s="16">
        <f>tbl_Goals[[#This Row],[Sales Goal]]/12</f>
        <v>1165.0833333333333</v>
      </c>
      <c r="F7" s="16">
        <f>tbl_Goals[[#This Row],[Monthly Goal]]*MONTH(MAX(tbl_Sales[Order Date]))</f>
        <v>6990.5</v>
      </c>
    </row>
    <row r="8" spans="2:6" x14ac:dyDescent="0.25">
      <c r="B8" s="2" t="s">
        <v>25</v>
      </c>
      <c r="C8" s="16">
        <v>16381</v>
      </c>
      <c r="D8" s="17">
        <f>tbl_Goals[[#This Row],[Sales Goal]]/SUM(tbl_Goals[Sales Goal])</f>
        <v>0.14442524377986635</v>
      </c>
      <c r="E8" s="16">
        <f>tbl_Goals[[#This Row],[Sales Goal]]/12</f>
        <v>1365.0833333333333</v>
      </c>
      <c r="F8" s="16">
        <f>tbl_Goals[[#This Row],[Monthly Goal]]*MONTH(MAX(tbl_Sales[Order Date]))</f>
        <v>8190.5</v>
      </c>
    </row>
    <row r="9" spans="2:6" x14ac:dyDescent="0.25">
      <c r="B9" s="2" t="s">
        <v>84</v>
      </c>
      <c r="C9" s="16">
        <v>10375</v>
      </c>
      <c r="D9" s="17">
        <f>tbl_Goals[[#This Row],[Sales Goal]]/SUM(tbl_Goals[Sales Goal])</f>
        <v>9.1472553825536498E-2</v>
      </c>
      <c r="E9" s="16">
        <f>tbl_Goals[[#This Row],[Sales Goal]]/12</f>
        <v>864.58333333333337</v>
      </c>
      <c r="F9" s="16">
        <f>tbl_Goals[[#This Row],[Monthly Goal]]*MONTH(MAX(tbl_Sales[Order Date]))</f>
        <v>5187.5</v>
      </c>
    </row>
    <row r="10" spans="2:6" x14ac:dyDescent="0.25">
      <c r="B10" s="2" t="s">
        <v>103</v>
      </c>
      <c r="C10" s="16">
        <v>23177</v>
      </c>
      <c r="D10" s="17">
        <f>tbl_Goals[[#This Row],[Sales Goal]]/SUM(tbl_Goals[Sales Goal])</f>
        <v>0.20434307277247801</v>
      </c>
      <c r="E10" s="16">
        <f>tbl_Goals[[#This Row],[Sales Goal]]/12</f>
        <v>1931.4166666666667</v>
      </c>
      <c r="F10" s="16">
        <f>tbl_Goals[[#This Row],[Monthly Goal]]*MONTH(MAX(tbl_Sales[Order Date]))</f>
        <v>11588.5</v>
      </c>
    </row>
    <row r="11" spans="2:6" x14ac:dyDescent="0.25">
      <c r="B11" s="2" t="s">
        <v>60</v>
      </c>
      <c r="C11" s="16">
        <v>8852</v>
      </c>
      <c r="D11" s="17">
        <f>tbl_Goals[[#This Row],[Sales Goal]]/SUM(tbl_Goals[Sales Goal])</f>
        <v>7.8044823755532441E-2</v>
      </c>
      <c r="E11" s="16">
        <f>tbl_Goals[[#This Row],[Sales Goal]]/12</f>
        <v>737.66666666666663</v>
      </c>
      <c r="F11" s="16">
        <f>tbl_Goals[[#This Row],[Monthly Goal]]*MONTH(MAX(tbl_Sales[Order Date]))</f>
        <v>4426</v>
      </c>
    </row>
    <row r="12" spans="2:6" x14ac:dyDescent="0.25">
      <c r="B12" s="2" t="s">
        <v>174</v>
      </c>
      <c r="C12" s="16">
        <f>SUBTOTAL(109,tbl_Goals[Sales Goal])</f>
        <v>113422</v>
      </c>
      <c r="D12" s="17">
        <f>SUBTOTAL(109,tbl_Goals[% of Total])</f>
        <v>1</v>
      </c>
      <c r="E12" s="16">
        <f>SUBTOTAL(109,tbl_Goals[Monthly Goal])</f>
        <v>9451.8333333333321</v>
      </c>
      <c r="F12" s="16">
        <f>SUBTOTAL(109,tbl_Goals[YTD Goal])</f>
        <v>56711</v>
      </c>
    </row>
    <row r="13" spans="2:6" x14ac:dyDescent="0.25">
      <c r="C13" s="18">
        <v>52062.75</v>
      </c>
      <c r="D13" s="19">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a e 8 9 e b - 2 3 2 1 - 4 2 4 9 - b 4 f c - e 9 8 3 2 1 f b 9 4 b 9 "   x m l n s = " h t t p : / / s c h e m a s . m i c r o s o f t . c o m / D a t a M a s h u p " > A A A A A B c D A A B Q S w M E F A A C A A g A b m g 5 S i b 7 p L y n A A A A + A A A A B I A H A B D b 2 5 m a W c v U G F j a 2 F n Z S 5 4 b W w g o h g A K K A U A A A A A A A A A A A A A A A A A A A A A A A A A A A A h Y 9 L C s I w G I S v U r J v X h a R 8 j d d u L U g F M V t i L E N t q k 0 q e n d X H g k r 2 B B q + 6 E 2 c z w D c w 8 b n f I x 7 a J r r p 3 p r M Z Y p i i S F v V H Y 2 t M j T 4 U 7 x C u Y C t V G d Z 6 W i C r U t H Z z J U e 3 9 J C Q k h 4 L D A X V 8 R T i k j h 2 J T q l q 3 M j b W e W m V R p / W 8 X 8 L C d i / x g i O k 0 l L x j B P G J A 5 h s L Y L 8 K n x Z g C + Q l h P T R + 6 L X Q N t 6 V Q G Y L 5 P 1 C P A F Q S w M E F A A C A A g A b m g 5 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o O U o o i k e 4 D g A A A B E A A A A T A B w A R m 9 y b X V s Y X M v U 2 V j d G l v b j E u b S C i G A A o o B Q A A A A A A A A A A A A A A A A A A A A A A A A A A A A r T k 0 u y c z P U w i G 0 I b W A F B L A Q I t A B Q A A g A I A G 5 o O U o m + 6 S 8 p w A A A P g A A A A S A A A A A A A A A A A A A A A A A A A A A A B D b 2 5 m a W c v U G F j a 2 F n Z S 5 4 b W x Q S w E C L Q A U A A I A C A B u a D l K D 8 r p q 6 Q A A A D p A A A A E w A A A A A A A A A A A A A A A A D z A A A A W 0 N v b n R l b n R f V H l w Z X N d L n h t b F B L A Q I t A B Q A A g A I A G 5 o O U 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o D N j U l s B L S K d E g 2 s r z L F 8 A A A A A A I A A A A A A A N m A A D A A A A A E A A A A H 5 V C O k + Q b j Y h v h + X Q u d / v 8 A A A A A B I A A A K A A A A A Q A A A A e / I r k I K S 6 m P 5 r U Y v a p g B d F A A A A D F V v c i S z A 9 U v W 3 E b U V 7 i L / 8 p 8 W 0 b I 7 o O c l 0 s P m y 0 2 h X z S 5 l k T c e f v z j b 3 6 N L b 1 d i q w 5 b 9 / f l K g F B R r G 4 / t w O 4 1 Y T V 7 x A a J S s O 0 J P U r X v z W 6 B Q A A A B j 1 2 x / Q J f g r k 9 z S U q f b T C O 6 h R g d A = = < / D a t a M a s h u p > 
</file>

<file path=customXml/itemProps1.xml><?xml version="1.0" encoding="utf-8"?>
<ds:datastoreItem xmlns:ds="http://schemas.openxmlformats.org/officeDocument/2006/customXml" ds:itemID="{0BC9B4A0-A5AC-4318-93E3-19472BAABB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Sales Data</vt:lpstr>
      <vt:lpstr>Create a PivotTable</vt:lpstr>
      <vt:lpstr>Create copies</vt:lpstr>
      <vt:lpstr>Create PivotCharts</vt:lpstr>
      <vt:lpstr>Add Slicers &amp; Timeline</vt:lpstr>
      <vt:lpstr>Final Dashboard</vt:lpstr>
      <vt:lpstr>Top 10</vt:lpstr>
      <vt:lpstr>Monthly Sales</vt:lpstr>
      <vt:lpstr>Sales Goals</vt:lpstr>
      <vt:lpstr>'Add Slicers &amp; Timeline'!rng_MonthlyGoal</vt:lpstr>
      <vt:lpstr>'Create copies'!rng_MonthlyGoal</vt:lpstr>
      <vt:lpstr>'Create PivotCharts'!rng_MonthlyGoal</vt:lpstr>
      <vt:lpstr>rng_MonthlyGoal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Smith</dc:creator>
  <cp:lastModifiedBy>Chris Smith</cp:lastModifiedBy>
  <dcterms:created xsi:type="dcterms:W3CDTF">2016-04-11T17:57:26Z</dcterms:created>
  <dcterms:modified xsi:type="dcterms:W3CDTF">2017-01-25T22:51:54Z</dcterms:modified>
</cp:coreProperties>
</file>