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hosh\Box Sync\10.DS_New_Training_BF\3.Documents\"/>
    </mc:Choice>
  </mc:AlternateContent>
  <bookViews>
    <workbookView xWindow="240" yWindow="75" windowWidth="20055" windowHeight="7935" activeTab="1"/>
  </bookViews>
  <sheets>
    <sheet name="out_time" sheetId="1" r:id="rId1"/>
    <sheet name="in_time" sheetId="2" r:id="rId2"/>
    <sheet name="Transition" sheetId="4" r:id="rId3"/>
  </sheets>
  <definedNames>
    <definedName name="contingency_discount" localSheetId="2">Transition!$C$2:$G$7</definedName>
    <definedName name="contingency_discount_1" localSheetId="2">Transition!$L$2:$P$7</definedName>
    <definedName name="contingency_discount_2" localSheetId="2">Transition!$C$14:$G$19</definedName>
    <definedName name="contingency_discount_3" localSheetId="2">Transition!$L$14:$P$19</definedName>
    <definedName name="freqtabl_intime_discount" localSheetId="1">in_time!$A$1:$C$21</definedName>
    <definedName name="freqtabl_outtime_discount" localSheetId="0">out_time!$A$1:$C$42</definedName>
  </definedNames>
  <calcPr calcId="171027"/>
</workbook>
</file>

<file path=xl/calcChain.xml><?xml version="1.0" encoding="utf-8"?>
<calcChain xmlns="http://schemas.openxmlformats.org/spreadsheetml/2006/main">
  <c r="D21" i="2" l="1"/>
  <c r="D21" i="1"/>
  <c r="D20" i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M3" i="1"/>
  <c r="Q4" i="1"/>
  <c r="N15" i="4"/>
  <c r="O15" i="4"/>
  <c r="P15" i="4"/>
  <c r="N17" i="4"/>
  <c r="P17" i="4"/>
  <c r="N18" i="4"/>
  <c r="L17" i="4"/>
  <c r="G16" i="4"/>
  <c r="O16" i="4" s="1"/>
  <c r="G17" i="4"/>
  <c r="O17" i="4" s="1"/>
  <c r="G18" i="4"/>
  <c r="O18" i="4" s="1"/>
  <c r="D19" i="4"/>
  <c r="E19" i="4"/>
  <c r="F19" i="4"/>
  <c r="G15" i="4"/>
  <c r="M15" i="4" s="1"/>
  <c r="C19" i="4"/>
  <c r="D18" i="2"/>
  <c r="D18" i="1"/>
  <c r="D14" i="2"/>
  <c r="L4" i="4"/>
  <c r="M4" i="4"/>
  <c r="O4" i="4"/>
  <c r="P4" i="4"/>
  <c r="Q4" i="4"/>
  <c r="N5" i="4"/>
  <c r="M7" i="4"/>
  <c r="N7" i="4"/>
  <c r="Q7" i="4"/>
  <c r="N3" i="4"/>
  <c r="O3" i="4"/>
  <c r="P3" i="4"/>
  <c r="L3" i="4"/>
  <c r="D8" i="4"/>
  <c r="E8" i="4"/>
  <c r="F8" i="4"/>
  <c r="G8" i="4"/>
  <c r="C8" i="4"/>
  <c r="H4" i="4"/>
  <c r="N4" i="4" s="1"/>
  <c r="H5" i="4"/>
  <c r="M5" i="4" s="1"/>
  <c r="H6" i="4"/>
  <c r="O6" i="4" s="1"/>
  <c r="H7" i="4"/>
  <c r="O7" i="4" s="1"/>
  <c r="H3" i="4"/>
  <c r="M3" i="4" s="1"/>
  <c r="P2" i="2"/>
  <c r="D17" i="2" s="1"/>
  <c r="K5" i="2"/>
  <c r="K4" i="2"/>
  <c r="K3" i="2"/>
  <c r="K2" i="2"/>
  <c r="Q6" i="1"/>
  <c r="Q5" i="1"/>
  <c r="O8" i="4" l="1"/>
  <c r="L6" i="4"/>
  <c r="Q5" i="4"/>
  <c r="N16" i="4"/>
  <c r="Q3" i="4"/>
  <c r="P7" i="4"/>
  <c r="L7" i="4"/>
  <c r="N6" i="4"/>
  <c r="P5" i="4"/>
  <c r="L5" i="4"/>
  <c r="D19" i="2"/>
  <c r="G19" i="4"/>
  <c r="M19" i="4" s="1"/>
  <c r="L15" i="4"/>
  <c r="L16" i="4"/>
  <c r="M18" i="4"/>
  <c r="M17" i="4"/>
  <c r="M16" i="4"/>
  <c r="H8" i="4"/>
  <c r="P6" i="4"/>
  <c r="Q6" i="4"/>
  <c r="M6" i="4"/>
  <c r="O5" i="4"/>
  <c r="P18" i="4"/>
  <c r="P16" i="4"/>
  <c r="L18" i="4"/>
  <c r="Q8" i="4" l="1"/>
  <c r="L8" i="4"/>
  <c r="M8" i="4"/>
  <c r="P19" i="4"/>
  <c r="N19" i="4"/>
  <c r="O19" i="4"/>
  <c r="L19" i="4"/>
  <c r="P8" i="4"/>
  <c r="N8" i="4"/>
</calcChain>
</file>

<file path=xl/connections.xml><?xml version="1.0" encoding="utf-8"?>
<connections xmlns="http://schemas.openxmlformats.org/spreadsheetml/2006/main">
  <connection id="1" name="contingency_discount1" type="6" refreshedVersion="3" background="1" saveData="1">
    <textPr codePage="437" sourceFile="C:\Users\sruidas\Desktop\brfs_discsens\contingency_discount.txt" tab="0" comma="1">
      <textFields count="5">
        <textField/>
        <textField/>
        <textField/>
        <textField/>
        <textField/>
      </textFields>
    </textPr>
  </connection>
  <connection id="2" name="contingency_discount11" type="6" refreshedVersion="3" background="1" saveData="1">
    <textPr codePage="437" sourceFile="C:\Users\sruidas\Desktop\brfs_discsens\contingency_discount.txt" tab="0" comma="1">
      <textFields count="5">
        <textField/>
        <textField/>
        <textField/>
        <textField/>
        <textField/>
      </textFields>
    </textPr>
  </connection>
  <connection id="3" name="contingency_discount12" type="6" refreshedVersion="3" background="1" saveData="1">
    <textPr codePage="437" sourceFile="C:\Users\sruidas\Desktop\brfs_discsens\contingency_discount.txt" tab="0" comma="1">
      <textFields count="5">
        <textField/>
        <textField/>
        <textField/>
        <textField/>
        <textField/>
      </textFields>
    </textPr>
  </connection>
  <connection id="4" name="contingency_discount121" type="6" refreshedVersion="3" background="1" saveData="1">
    <textPr codePage="437" sourceFile="C:\Users\sruidas\Desktop\brfs_discsens\contingency_discount.txt" tab="0" comma="1">
      <textFields count="5">
        <textField/>
        <textField/>
        <textField/>
        <textField/>
        <textField/>
      </textFields>
    </textPr>
  </connection>
  <connection id="5" name="freqtabl_intime_discount" type="6" refreshedVersion="3" background="1" saveData="1">
    <textPr codePage="437" sourceFile="C:\Users\sruidas\Desktop\brfs_discsens\freqtabl_intime_discount.txt" tab="0" comma="1">
      <textFields count="3">
        <textField/>
        <textField/>
        <textField/>
      </textFields>
    </textPr>
  </connection>
  <connection id="6" name="freqtabl_outtime_discount" type="6" refreshedVersion="3" background="1" saveData="1">
    <textPr codePage="437" sourceFile="C:\Users\sruidas\Desktop\brfs_discsens\freqtabl_outtime_discount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<sst xmlns="http://schemas.openxmlformats.org/spreadsheetml/2006/main" count="168" uniqueCount="51">
  <si>
    <t>discount</t>
  </si>
  <si>
    <t>Freq</t>
  </si>
  <si>
    <t>cumfreq</t>
  </si>
  <si>
    <t>(-1,-0.95]</t>
  </si>
  <si>
    <t>(-0.95,-0.9]</t>
  </si>
  <si>
    <t>(-0.9,-0.85]</t>
  </si>
  <si>
    <t>(-0.85,-0.8]</t>
  </si>
  <si>
    <t>(-0.8,-0.75]</t>
  </si>
  <si>
    <t>(-0.75,-0.7]</t>
  </si>
  <si>
    <t>(-0.7,-0.65]</t>
  </si>
  <si>
    <t>(-0.65,-0.6]</t>
  </si>
  <si>
    <t>(-0.6,-0.55]</t>
  </si>
  <si>
    <t>(-0.55,-0.5]</t>
  </si>
  <si>
    <t>(-0.5,-0.45]</t>
  </si>
  <si>
    <t>(-0.45,-0.4]</t>
  </si>
  <si>
    <t>(-0.4,-0.35]</t>
  </si>
  <si>
    <t>(-0.35,-0.3]</t>
  </si>
  <si>
    <t>(-0.3,-0.25]</t>
  </si>
  <si>
    <t>(-0.25,-0.2]</t>
  </si>
  <si>
    <t>(-0.2,-0.15]</t>
  </si>
  <si>
    <t>(-0.15,-0.1]</t>
  </si>
  <si>
    <t>(-0.1,-0.05]</t>
  </si>
  <si>
    <t>(-0.05,0]</t>
  </si>
  <si>
    <t>NA</t>
  </si>
  <si>
    <t>Finite</t>
  </si>
  <si>
    <t>Infinite</t>
  </si>
  <si>
    <t>Total rows</t>
  </si>
  <si>
    <t>Discount</t>
  </si>
  <si>
    <t>0-0.05</t>
  </si>
  <si>
    <t>0.05-0.2</t>
  </si>
  <si>
    <t>0.2-0.35</t>
  </si>
  <si>
    <t>&gt;0.35</t>
  </si>
  <si>
    <t>0.05-0.20</t>
  </si>
  <si>
    <t>0.20-0.35</t>
  </si>
  <si>
    <t>Total # rows</t>
  </si>
  <si>
    <t># finite discount &gt;0</t>
  </si>
  <si>
    <t>#finite discount &lt;-1</t>
  </si>
  <si>
    <t>Total</t>
  </si>
  <si>
    <t>A</t>
  </si>
  <si>
    <t>B</t>
  </si>
  <si>
    <t>C</t>
  </si>
  <si>
    <t>D</t>
  </si>
  <si>
    <t>missing</t>
  </si>
  <si>
    <t>Before</t>
  </si>
  <si>
    <t>Missing</t>
  </si>
  <si>
    <t>After</t>
  </si>
  <si>
    <t>A (0-5%)</t>
  </si>
  <si>
    <t>B(5-20%)</t>
  </si>
  <si>
    <t>C(20-35%)</t>
  </si>
  <si>
    <t>D(35%+)</t>
  </si>
  <si>
    <t>Excluding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</si>
</sst>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10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reqtabl_outtime_discount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reqtabl_intime_discount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ntingency_discount_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ntingency_discount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ontingency_discount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ontingency_discount_3" connectionId="4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P2:Q6" totalsRowShown="0">
  <autoFilter ref="P2:Q6"/>
  <tableColumns count="2">
    <tableColumn id="1" name="Discount"/>
    <tableColumn id="2" name="Freq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J6:K7" totalsRowShown="0" headerRowDxfId="6" headerRowBorderDxfId="5">
  <autoFilter ref="J6:K7"/>
  <tableColumns count="2">
    <tableColumn id="1" name="# finite discount &gt;0"/>
    <tableColumn id="2" name="#finite discount &lt;-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M3" totalsRowShown="0">
  <autoFilter ref="J2:M3"/>
  <tableColumns count="4">
    <tableColumn id="1" name="NA" dataDxfId="4"/>
    <tableColumn id="2" name="Finite" dataDxfId="3"/>
    <tableColumn id="3" name="Infinite"/>
    <tableColumn id="4" name="Total rows">
      <calculatedColumnFormula>SUM(J3:L3)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J1:K5" totalsRowShown="0">
  <autoFilter ref="J1:K5"/>
  <tableColumns count="2">
    <tableColumn id="1" name="discount"/>
    <tableColumn id="2" name="Freq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M1:P2" totalsRowShown="0">
  <autoFilter ref="M1:P2"/>
  <tableColumns count="4">
    <tableColumn id="1" name="NA" dataDxfId="2"/>
    <tableColumn id="2" name="Finite" dataDxfId="1"/>
    <tableColumn id="3" name="Infinite"/>
    <tableColumn id="4" name="Total # rows">
      <calculatedColumnFormula>SUM(M2:O2)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M4:N5" totalsRowShown="0">
  <autoFilter ref="M4:N5"/>
  <tableColumns count="2">
    <tableColumn id="1" name="# finite discount &gt;0" dataDxfId="0"/>
    <tableColumn id="2" name="#finite discount &lt;-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D22" sqref="D22"/>
    </sheetView>
  </sheetViews>
  <sheetFormatPr defaultRowHeight="15" x14ac:dyDescent="0.25"/>
  <cols>
    <col min="1" max="1" width="10.5703125" bestFit="1" customWidth="1"/>
    <col min="2" max="2" width="7" bestFit="1" customWidth="1"/>
    <col min="3" max="3" width="8.42578125" bestFit="1" customWidth="1"/>
    <col min="6" max="6" width="10.5703125" bestFit="1" customWidth="1"/>
    <col min="9" max="9" width="11.140625" bestFit="1" customWidth="1"/>
    <col min="10" max="10" width="20.28515625" customWidth="1"/>
    <col min="11" max="11" width="20.140625" customWidth="1"/>
    <col min="12" max="12" width="9.7109375" customWidth="1"/>
    <col min="13" max="13" width="12.28515625" customWidth="1"/>
    <col min="16" max="16" width="10.85546875" customWidth="1"/>
  </cols>
  <sheetData>
    <row r="1" spans="1:17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</row>
    <row r="2" spans="1:17" x14ac:dyDescent="0.25">
      <c r="A2" t="s">
        <v>3</v>
      </c>
      <c r="B2">
        <v>1366</v>
      </c>
      <c r="C2">
        <v>1366</v>
      </c>
      <c r="D2" s="5"/>
      <c r="E2" s="5"/>
      <c r="F2" t="s">
        <v>22</v>
      </c>
      <c r="G2">
        <v>543927</v>
      </c>
      <c r="H2">
        <f>SUM(G2)</f>
        <v>543927</v>
      </c>
      <c r="I2" s="7"/>
      <c r="J2" t="s">
        <v>23</v>
      </c>
      <c r="K2" t="s">
        <v>24</v>
      </c>
      <c r="L2" t="s">
        <v>25</v>
      </c>
      <c r="M2" t="s">
        <v>26</v>
      </c>
      <c r="P2" t="s">
        <v>27</v>
      </c>
      <c r="Q2" t="s">
        <v>1</v>
      </c>
    </row>
    <row r="3" spans="1:17" x14ac:dyDescent="0.25">
      <c r="A3" t="s">
        <v>4</v>
      </c>
      <c r="B3">
        <v>1848</v>
      </c>
      <c r="C3">
        <v>3214</v>
      </c>
      <c r="D3" s="5"/>
      <c r="E3" s="5"/>
      <c r="F3" t="s">
        <v>21</v>
      </c>
      <c r="G3">
        <v>77411</v>
      </c>
      <c r="H3">
        <f>H2+G3</f>
        <v>621338</v>
      </c>
      <c r="J3" s="1">
        <v>1020777</v>
      </c>
      <c r="K3" s="1">
        <v>1061396</v>
      </c>
      <c r="L3">
        <v>38</v>
      </c>
      <c r="M3">
        <f>SUM(J3:L3)</f>
        <v>2082211</v>
      </c>
      <c r="P3" t="s">
        <v>28</v>
      </c>
      <c r="Q3">
        <v>543927</v>
      </c>
    </row>
    <row r="4" spans="1:17" x14ac:dyDescent="0.25">
      <c r="A4" t="s">
        <v>5</v>
      </c>
      <c r="B4">
        <v>2229</v>
      </c>
      <c r="C4">
        <v>5443</v>
      </c>
      <c r="D4" s="5"/>
      <c r="E4" s="5"/>
      <c r="F4" t="s">
        <v>20</v>
      </c>
      <c r="G4">
        <v>122230</v>
      </c>
      <c r="H4">
        <f>H3+G4</f>
        <v>743568</v>
      </c>
      <c r="P4" t="s">
        <v>29</v>
      </c>
      <c r="Q4">
        <f>SUM(B18:B20)</f>
        <v>292160</v>
      </c>
    </row>
    <row r="5" spans="1:17" x14ac:dyDescent="0.25">
      <c r="A5" t="s">
        <v>6</v>
      </c>
      <c r="B5">
        <v>2578</v>
      </c>
      <c r="C5">
        <v>8021</v>
      </c>
      <c r="D5" s="5"/>
      <c r="E5" s="5"/>
      <c r="F5" t="s">
        <v>19</v>
      </c>
      <c r="G5">
        <v>92519</v>
      </c>
      <c r="H5">
        <f t="shared" ref="H5:H21" si="0">H4+G5</f>
        <v>836087</v>
      </c>
      <c r="P5" t="s">
        <v>30</v>
      </c>
      <c r="Q5">
        <f>SUM(B15:B17)</f>
        <v>144084</v>
      </c>
    </row>
    <row r="6" spans="1:17" ht="15.75" thickBot="1" x14ac:dyDescent="0.3">
      <c r="A6" t="s">
        <v>7</v>
      </c>
      <c r="B6">
        <v>2616</v>
      </c>
      <c r="C6">
        <v>10637</v>
      </c>
      <c r="D6" s="5"/>
      <c r="E6" s="5"/>
      <c r="F6" t="s">
        <v>18</v>
      </c>
      <c r="G6">
        <v>71941</v>
      </c>
      <c r="H6">
        <f t="shared" si="0"/>
        <v>908028</v>
      </c>
      <c r="J6" s="2" t="s">
        <v>35</v>
      </c>
      <c r="K6" s="3" t="s">
        <v>36</v>
      </c>
      <c r="P6" t="s">
        <v>31</v>
      </c>
      <c r="Q6">
        <f>SUM(B2:B14)</f>
        <v>78968</v>
      </c>
    </row>
    <row r="7" spans="1:17" ht="15.75" thickTop="1" x14ac:dyDescent="0.25">
      <c r="A7" t="s">
        <v>8</v>
      </c>
      <c r="B7">
        <v>2850</v>
      </c>
      <c r="C7">
        <v>13487</v>
      </c>
      <c r="D7" s="5"/>
      <c r="E7" s="5"/>
      <c r="F7" t="s">
        <v>17</v>
      </c>
      <c r="G7">
        <v>43324</v>
      </c>
      <c r="H7">
        <f t="shared" si="0"/>
        <v>951352</v>
      </c>
      <c r="J7">
        <v>1305</v>
      </c>
      <c r="K7">
        <v>1</v>
      </c>
    </row>
    <row r="8" spans="1:17" x14ac:dyDescent="0.25">
      <c r="A8" t="s">
        <v>9</v>
      </c>
      <c r="B8">
        <v>3348</v>
      </c>
      <c r="C8">
        <v>16835</v>
      </c>
      <c r="D8" s="5"/>
      <c r="E8" s="5"/>
      <c r="F8" t="s">
        <v>16</v>
      </c>
      <c r="G8">
        <v>28819</v>
      </c>
      <c r="H8">
        <f t="shared" si="0"/>
        <v>980171</v>
      </c>
    </row>
    <row r="9" spans="1:17" x14ac:dyDescent="0.25">
      <c r="A9" t="s">
        <v>10</v>
      </c>
      <c r="B9">
        <v>4056</v>
      </c>
      <c r="C9">
        <v>20891</v>
      </c>
      <c r="D9" s="5"/>
      <c r="E9" s="5"/>
      <c r="F9" t="s">
        <v>15</v>
      </c>
      <c r="G9">
        <v>20690</v>
      </c>
      <c r="H9">
        <f t="shared" si="0"/>
        <v>1000861</v>
      </c>
    </row>
    <row r="10" spans="1:17" x14ac:dyDescent="0.25">
      <c r="A10" t="s">
        <v>11</v>
      </c>
      <c r="B10">
        <v>6365</v>
      </c>
      <c r="C10">
        <v>27256</v>
      </c>
      <c r="D10" s="5"/>
      <c r="E10" s="5"/>
      <c r="F10" t="s">
        <v>14</v>
      </c>
      <c r="G10">
        <v>15723</v>
      </c>
      <c r="H10">
        <f t="shared" si="0"/>
        <v>1016584</v>
      </c>
    </row>
    <row r="11" spans="1:17" x14ac:dyDescent="0.25">
      <c r="A11" t="s">
        <v>12</v>
      </c>
      <c r="B11">
        <v>6738</v>
      </c>
      <c r="C11">
        <v>33994</v>
      </c>
      <c r="D11" s="5"/>
      <c r="E11" s="5"/>
      <c r="F11" t="s">
        <v>13</v>
      </c>
      <c r="G11">
        <v>8561</v>
      </c>
      <c r="H11">
        <f t="shared" si="0"/>
        <v>1025145</v>
      </c>
    </row>
    <row r="12" spans="1:17" x14ac:dyDescent="0.25">
      <c r="A12" t="s">
        <v>13</v>
      </c>
      <c r="B12">
        <v>8561</v>
      </c>
      <c r="C12">
        <v>42555</v>
      </c>
      <c r="D12" s="5"/>
      <c r="E12" s="5"/>
      <c r="F12" t="s">
        <v>12</v>
      </c>
      <c r="G12">
        <v>6738</v>
      </c>
      <c r="H12">
        <f t="shared" si="0"/>
        <v>1031883</v>
      </c>
    </row>
    <row r="13" spans="1:17" x14ac:dyDescent="0.25">
      <c r="A13" t="s">
        <v>14</v>
      </c>
      <c r="B13">
        <v>15723</v>
      </c>
      <c r="C13">
        <v>58278</v>
      </c>
      <c r="D13" s="5"/>
      <c r="E13" s="5"/>
      <c r="F13" t="s">
        <v>11</v>
      </c>
      <c r="G13">
        <v>6365</v>
      </c>
      <c r="H13">
        <f t="shared" si="0"/>
        <v>1038248</v>
      </c>
    </row>
    <row r="14" spans="1:17" x14ac:dyDescent="0.25">
      <c r="A14" t="s">
        <v>15</v>
      </c>
      <c r="B14">
        <v>20690</v>
      </c>
      <c r="C14">
        <v>78968</v>
      </c>
      <c r="D14" s="5"/>
      <c r="E14" s="5"/>
      <c r="F14" t="s">
        <v>10</v>
      </c>
      <c r="G14">
        <v>4056</v>
      </c>
      <c r="H14">
        <f t="shared" si="0"/>
        <v>1042304</v>
      </c>
    </row>
    <row r="15" spans="1:17" x14ac:dyDescent="0.25">
      <c r="A15" t="s">
        <v>16</v>
      </c>
      <c r="B15">
        <v>28819</v>
      </c>
      <c r="C15">
        <v>107787</v>
      </c>
      <c r="D15" s="5"/>
      <c r="E15" s="5"/>
      <c r="F15" t="s">
        <v>9</v>
      </c>
      <c r="G15">
        <v>3348</v>
      </c>
      <c r="H15">
        <f t="shared" si="0"/>
        <v>1045652</v>
      </c>
    </row>
    <row r="16" spans="1:17" x14ac:dyDescent="0.25">
      <c r="A16" t="s">
        <v>17</v>
      </c>
      <c r="B16">
        <v>43324</v>
      </c>
      <c r="C16">
        <v>151111</v>
      </c>
      <c r="D16" s="5"/>
      <c r="E16" s="5"/>
      <c r="F16" t="s">
        <v>8</v>
      </c>
      <c r="G16">
        <v>2850</v>
      </c>
      <c r="H16">
        <f t="shared" si="0"/>
        <v>1048502</v>
      </c>
    </row>
    <row r="17" spans="1:8" x14ac:dyDescent="0.25">
      <c r="A17" t="s">
        <v>18</v>
      </c>
      <c r="B17">
        <v>71941</v>
      </c>
      <c r="C17">
        <v>223052</v>
      </c>
      <c r="D17" s="5"/>
      <c r="E17" s="5"/>
      <c r="F17" t="s">
        <v>7</v>
      </c>
      <c r="G17">
        <v>2616</v>
      </c>
      <c r="H17">
        <f t="shared" si="0"/>
        <v>1051118</v>
      </c>
    </row>
    <row r="18" spans="1:8" x14ac:dyDescent="0.25">
      <c r="A18" t="s">
        <v>19</v>
      </c>
      <c r="B18">
        <v>92519</v>
      </c>
      <c r="C18">
        <v>315571</v>
      </c>
      <c r="D18" s="5">
        <f>C18/Table3[Total rows]</f>
        <v>0.15155572610076501</v>
      </c>
      <c r="E18" s="5"/>
      <c r="F18" t="s">
        <v>6</v>
      </c>
      <c r="G18">
        <v>2578</v>
      </c>
      <c r="H18">
        <f t="shared" si="0"/>
        <v>1053696</v>
      </c>
    </row>
    <row r="19" spans="1:8" x14ac:dyDescent="0.25">
      <c r="A19" t="s">
        <v>20</v>
      </c>
      <c r="B19">
        <v>122230</v>
      </c>
      <c r="C19">
        <v>437801</v>
      </c>
      <c r="D19" s="5"/>
      <c r="E19" s="5"/>
      <c r="F19" t="s">
        <v>5</v>
      </c>
      <c r="G19">
        <v>2229</v>
      </c>
      <c r="H19">
        <f t="shared" si="0"/>
        <v>1055925</v>
      </c>
    </row>
    <row r="20" spans="1:8" x14ac:dyDescent="0.25">
      <c r="A20" t="s">
        <v>21</v>
      </c>
      <c r="B20">
        <v>77411</v>
      </c>
      <c r="C20">
        <v>515212</v>
      </c>
      <c r="D20" s="5">
        <f>C20/$M$3</f>
        <v>0.24743505821456135</v>
      </c>
      <c r="E20" s="5"/>
      <c r="F20" t="s">
        <v>4</v>
      </c>
      <c r="G20">
        <v>1848</v>
      </c>
      <c r="H20">
        <f t="shared" si="0"/>
        <v>1057773</v>
      </c>
    </row>
    <row r="21" spans="1:8" x14ac:dyDescent="0.25">
      <c r="A21" t="s">
        <v>22</v>
      </c>
      <c r="B21">
        <v>543927</v>
      </c>
      <c r="C21">
        <v>1059139</v>
      </c>
      <c r="D21" s="5">
        <f>C21/$M$3</f>
        <v>0.50866074571693265</v>
      </c>
      <c r="E21" s="5"/>
      <c r="F21" t="s">
        <v>3</v>
      </c>
      <c r="G21">
        <v>1366</v>
      </c>
      <c r="H21">
        <f t="shared" si="0"/>
        <v>1059139</v>
      </c>
    </row>
  </sheetData>
  <sortState ref="F2:G21">
    <sortCondition ref="F2"/>
  </sortState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D18" sqref="D18"/>
    </sheetView>
  </sheetViews>
  <sheetFormatPr defaultRowHeight="15" x14ac:dyDescent="0.25"/>
  <cols>
    <col min="1" max="1" width="10.5703125" bestFit="1" customWidth="1"/>
    <col min="2" max="2" width="7" bestFit="1" customWidth="1"/>
    <col min="3" max="3" width="8.42578125" bestFit="1" customWidth="1"/>
    <col min="10" max="10" width="10.7109375" customWidth="1"/>
    <col min="13" max="13" width="19.85546875" customWidth="1"/>
    <col min="14" max="14" width="20.140625" customWidth="1"/>
    <col min="15" max="15" width="9.7109375" customWidth="1"/>
    <col min="16" max="16" width="13.7109375" customWidth="1"/>
  </cols>
  <sheetData>
    <row r="1" spans="1:16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J1" t="s">
        <v>0</v>
      </c>
      <c r="K1" t="s">
        <v>1</v>
      </c>
      <c r="M1" t="s">
        <v>23</v>
      </c>
      <c r="N1" t="s">
        <v>24</v>
      </c>
      <c r="O1" t="s">
        <v>25</v>
      </c>
      <c r="P1" t="s">
        <v>34</v>
      </c>
    </row>
    <row r="2" spans="1:16" x14ac:dyDescent="0.25">
      <c r="A2" t="s">
        <v>3</v>
      </c>
      <c r="B2">
        <v>2466</v>
      </c>
      <c r="C2">
        <v>2466</v>
      </c>
      <c r="F2" t="s">
        <v>22</v>
      </c>
      <c r="G2">
        <v>472424</v>
      </c>
      <c r="H2">
        <f>G2</f>
        <v>472424</v>
      </c>
      <c r="J2" t="s">
        <v>28</v>
      </c>
      <c r="K2">
        <f>SUM(B21)</f>
        <v>472424</v>
      </c>
      <c r="M2" s="1">
        <v>2259035</v>
      </c>
      <c r="N2" s="1">
        <v>1083895</v>
      </c>
      <c r="O2">
        <v>44</v>
      </c>
      <c r="P2">
        <f>SUM(M2:O2)</f>
        <v>3342974</v>
      </c>
    </row>
    <row r="3" spans="1:16" x14ac:dyDescent="0.25">
      <c r="A3" t="s">
        <v>4</v>
      </c>
      <c r="B3">
        <v>3395</v>
      </c>
      <c r="C3">
        <v>5861</v>
      </c>
      <c r="F3" t="s">
        <v>21</v>
      </c>
      <c r="G3">
        <v>67785</v>
      </c>
      <c r="H3">
        <f>H2+G3</f>
        <v>540209</v>
      </c>
      <c r="J3" t="s">
        <v>32</v>
      </c>
      <c r="K3">
        <f>SUM(B18:B20)</f>
        <v>286060</v>
      </c>
    </row>
    <row r="4" spans="1:16" x14ac:dyDescent="0.25">
      <c r="A4" t="s">
        <v>5</v>
      </c>
      <c r="B4">
        <v>3351</v>
      </c>
      <c r="C4">
        <v>9212</v>
      </c>
      <c r="F4" t="s">
        <v>20</v>
      </c>
      <c r="G4">
        <v>113897</v>
      </c>
      <c r="H4">
        <f t="shared" ref="H4:H21" si="0">H3+G4</f>
        <v>654106</v>
      </c>
      <c r="J4" t="s">
        <v>33</v>
      </c>
      <c r="K4">
        <f>SUM(B15:B17)</f>
        <v>198627</v>
      </c>
      <c r="M4" t="s">
        <v>35</v>
      </c>
      <c r="N4" t="s">
        <v>36</v>
      </c>
    </row>
    <row r="5" spans="1:16" x14ac:dyDescent="0.25">
      <c r="A5" t="s">
        <v>6</v>
      </c>
      <c r="B5">
        <v>3663</v>
      </c>
      <c r="C5">
        <v>12875</v>
      </c>
      <c r="F5" t="s">
        <v>19</v>
      </c>
      <c r="G5">
        <v>104378</v>
      </c>
      <c r="H5">
        <f t="shared" si="0"/>
        <v>758484</v>
      </c>
      <c r="J5" t="s">
        <v>31</v>
      </c>
      <c r="K5">
        <f>SUM(B2:B14)</f>
        <v>123844</v>
      </c>
      <c r="M5" s="1">
        <v>1163</v>
      </c>
      <c r="N5">
        <v>1</v>
      </c>
      <c r="O5" s="1"/>
    </row>
    <row r="6" spans="1:16" x14ac:dyDescent="0.25">
      <c r="A6" t="s">
        <v>7</v>
      </c>
      <c r="B6">
        <v>3836</v>
      </c>
      <c r="C6">
        <v>16711</v>
      </c>
      <c r="F6" t="s">
        <v>18</v>
      </c>
      <c r="G6">
        <v>88890</v>
      </c>
      <c r="H6">
        <f t="shared" si="0"/>
        <v>847374</v>
      </c>
    </row>
    <row r="7" spans="1:16" x14ac:dyDescent="0.25">
      <c r="A7" t="s">
        <v>8</v>
      </c>
      <c r="B7">
        <v>3915</v>
      </c>
      <c r="C7">
        <v>20626</v>
      </c>
      <c r="F7" t="s">
        <v>17</v>
      </c>
      <c r="G7">
        <v>68032</v>
      </c>
      <c r="H7">
        <f t="shared" si="0"/>
        <v>915406</v>
      </c>
    </row>
    <row r="8" spans="1:16" x14ac:dyDescent="0.25">
      <c r="A8" t="s">
        <v>9</v>
      </c>
      <c r="B8">
        <v>4435</v>
      </c>
      <c r="C8">
        <v>25061</v>
      </c>
      <c r="F8" t="s">
        <v>16</v>
      </c>
      <c r="G8">
        <v>41705</v>
      </c>
      <c r="H8">
        <f t="shared" si="0"/>
        <v>957111</v>
      </c>
    </row>
    <row r="9" spans="1:16" x14ac:dyDescent="0.25">
      <c r="A9" t="s">
        <v>10</v>
      </c>
      <c r="B9">
        <v>5225</v>
      </c>
      <c r="C9">
        <v>30286</v>
      </c>
      <c r="F9" t="s">
        <v>15</v>
      </c>
      <c r="G9">
        <v>34522</v>
      </c>
      <c r="H9">
        <f t="shared" si="0"/>
        <v>991633</v>
      </c>
    </row>
    <row r="10" spans="1:16" x14ac:dyDescent="0.25">
      <c r="A10" t="s">
        <v>11</v>
      </c>
      <c r="B10">
        <v>8599</v>
      </c>
      <c r="C10">
        <v>38885</v>
      </c>
      <c r="F10" t="s">
        <v>14</v>
      </c>
      <c r="G10">
        <v>27119</v>
      </c>
      <c r="H10">
        <f t="shared" si="0"/>
        <v>1018752</v>
      </c>
    </row>
    <row r="11" spans="1:16" x14ac:dyDescent="0.25">
      <c r="A11" t="s">
        <v>12</v>
      </c>
      <c r="B11">
        <v>9685</v>
      </c>
      <c r="C11">
        <v>48570</v>
      </c>
      <c r="F11" t="s">
        <v>13</v>
      </c>
      <c r="G11">
        <v>13633</v>
      </c>
      <c r="H11">
        <f t="shared" si="0"/>
        <v>1032385</v>
      </c>
    </row>
    <row r="12" spans="1:16" x14ac:dyDescent="0.25">
      <c r="A12" t="s">
        <v>13</v>
      </c>
      <c r="B12">
        <v>13633</v>
      </c>
      <c r="C12">
        <v>62203</v>
      </c>
      <c r="F12" t="s">
        <v>12</v>
      </c>
      <c r="G12">
        <v>9685</v>
      </c>
      <c r="H12">
        <f t="shared" si="0"/>
        <v>1042070</v>
      </c>
    </row>
    <row r="13" spans="1:16" x14ac:dyDescent="0.25">
      <c r="A13" t="s">
        <v>14</v>
      </c>
      <c r="B13">
        <v>27119</v>
      </c>
      <c r="C13">
        <v>89322</v>
      </c>
      <c r="F13" t="s">
        <v>11</v>
      </c>
      <c r="G13">
        <v>8599</v>
      </c>
      <c r="H13">
        <f t="shared" si="0"/>
        <v>1050669</v>
      </c>
    </row>
    <row r="14" spans="1:16" x14ac:dyDescent="0.25">
      <c r="A14" t="s">
        <v>15</v>
      </c>
      <c r="B14">
        <v>34522</v>
      </c>
      <c r="C14">
        <v>123844</v>
      </c>
      <c r="D14" s="6">
        <f>C14/Table5[Total '# rows]</f>
        <v>3.7046055398576236E-2</v>
      </c>
      <c r="F14" t="s">
        <v>10</v>
      </c>
      <c r="G14">
        <v>5225</v>
      </c>
      <c r="H14">
        <f t="shared" si="0"/>
        <v>1055894</v>
      </c>
    </row>
    <row r="15" spans="1:16" x14ac:dyDescent="0.25">
      <c r="A15" t="s">
        <v>16</v>
      </c>
      <c r="B15">
        <v>41705</v>
      </c>
      <c r="C15">
        <v>165549</v>
      </c>
      <c r="F15" t="s">
        <v>9</v>
      </c>
      <c r="G15">
        <v>4435</v>
      </c>
      <c r="H15">
        <f t="shared" si="0"/>
        <v>1060329</v>
      </c>
    </row>
    <row r="16" spans="1:16" x14ac:dyDescent="0.25">
      <c r="A16" t="s">
        <v>17</v>
      </c>
      <c r="B16">
        <v>68032</v>
      </c>
      <c r="C16">
        <v>233581</v>
      </c>
      <c r="F16" t="s">
        <v>8</v>
      </c>
      <c r="G16">
        <v>3915</v>
      </c>
      <c r="H16">
        <f t="shared" si="0"/>
        <v>1064244</v>
      </c>
    </row>
    <row r="17" spans="1:8" x14ac:dyDescent="0.25">
      <c r="A17" t="s">
        <v>18</v>
      </c>
      <c r="B17">
        <v>88890</v>
      </c>
      <c r="C17">
        <v>322471</v>
      </c>
      <c r="D17" s="5">
        <f>C17/Table5[Total '# rows]</f>
        <v>9.6462311702095196E-2</v>
      </c>
      <c r="F17" t="s">
        <v>7</v>
      </c>
      <c r="G17">
        <v>3836</v>
      </c>
      <c r="H17">
        <f t="shared" si="0"/>
        <v>1068080</v>
      </c>
    </row>
    <row r="18" spans="1:8" x14ac:dyDescent="0.25">
      <c r="A18" t="s">
        <v>19</v>
      </c>
      <c r="B18">
        <v>104378</v>
      </c>
      <c r="C18">
        <v>426849</v>
      </c>
      <c r="D18" s="5">
        <f>C18/Table5[Total '# rows]</f>
        <v>0.12768540826222399</v>
      </c>
      <c r="F18" t="s">
        <v>6</v>
      </c>
      <c r="G18">
        <v>3663</v>
      </c>
      <c r="H18">
        <f t="shared" si="0"/>
        <v>1071743</v>
      </c>
    </row>
    <row r="19" spans="1:8" x14ac:dyDescent="0.25">
      <c r="A19" t="s">
        <v>20</v>
      </c>
      <c r="B19">
        <v>113897</v>
      </c>
      <c r="C19">
        <v>540746</v>
      </c>
      <c r="D19" s="5">
        <f>C19/Table5[Total '# rows]</f>
        <v>0.1617559693853437</v>
      </c>
      <c r="F19" t="s">
        <v>5</v>
      </c>
      <c r="G19">
        <v>3351</v>
      </c>
      <c r="H19">
        <f t="shared" si="0"/>
        <v>1075094</v>
      </c>
    </row>
    <row r="20" spans="1:8" x14ac:dyDescent="0.25">
      <c r="A20" t="s">
        <v>21</v>
      </c>
      <c r="B20">
        <v>67785</v>
      </c>
      <c r="C20">
        <v>608531</v>
      </c>
      <c r="F20" t="s">
        <v>4</v>
      </c>
      <c r="G20">
        <v>3395</v>
      </c>
      <c r="H20">
        <f t="shared" si="0"/>
        <v>1078489</v>
      </c>
    </row>
    <row r="21" spans="1:8" x14ac:dyDescent="0.25">
      <c r="A21" t="s">
        <v>22</v>
      </c>
      <c r="B21">
        <v>472424</v>
      </c>
      <c r="C21">
        <v>1080955</v>
      </c>
      <c r="D21" s="10">
        <f>C21/Table5[Total '# rows]</f>
        <v>0.32335130336042101</v>
      </c>
      <c r="F21" t="s">
        <v>3</v>
      </c>
      <c r="G21">
        <v>2466</v>
      </c>
      <c r="H21">
        <f t="shared" si="0"/>
        <v>1080955</v>
      </c>
    </row>
  </sheetData>
  <sortState ref="F2:G21">
    <sortCondition ref="F1"/>
  </sortState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G19" sqref="G19"/>
    </sheetView>
  </sheetViews>
  <sheetFormatPr defaultRowHeight="15" x14ac:dyDescent="0.25"/>
  <cols>
    <col min="3" max="3" width="8.42578125" bestFit="1" customWidth="1"/>
    <col min="4" max="4" width="8.85546875" bestFit="1" customWidth="1"/>
    <col min="5" max="5" width="9.140625" customWidth="1"/>
    <col min="6" max="6" width="9.7109375" customWidth="1"/>
    <col min="7" max="7" width="7.7109375" bestFit="1" customWidth="1"/>
    <col min="12" max="12" width="10.5703125" customWidth="1"/>
  </cols>
  <sheetData>
    <row r="1" spans="1:17" x14ac:dyDescent="0.25">
      <c r="B1" s="4"/>
      <c r="C1" s="8" t="s">
        <v>43</v>
      </c>
      <c r="D1" s="8"/>
      <c r="E1" s="8"/>
      <c r="F1" s="8"/>
      <c r="G1" s="8"/>
      <c r="H1" s="8"/>
      <c r="K1" s="4"/>
      <c r="L1" s="8" t="s">
        <v>43</v>
      </c>
      <c r="M1" s="8"/>
      <c r="N1" s="8"/>
      <c r="O1" s="8"/>
      <c r="P1" s="8"/>
      <c r="Q1" s="8"/>
    </row>
    <row r="2" spans="1:17" x14ac:dyDescent="0.25">
      <c r="A2" s="9" t="s">
        <v>45</v>
      </c>
      <c r="B2" s="4"/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4" t="s">
        <v>37</v>
      </c>
      <c r="J2" s="9" t="s">
        <v>45</v>
      </c>
      <c r="K2" s="4"/>
      <c r="L2" s="4" t="s">
        <v>46</v>
      </c>
      <c r="M2" s="4" t="s">
        <v>47</v>
      </c>
      <c r="N2" s="4" t="s">
        <v>48</v>
      </c>
      <c r="O2" s="4" t="s">
        <v>49</v>
      </c>
      <c r="P2" s="4" t="s">
        <v>42</v>
      </c>
      <c r="Q2" s="4" t="s">
        <v>37</v>
      </c>
    </row>
    <row r="3" spans="1:17" x14ac:dyDescent="0.25">
      <c r="A3" s="9"/>
      <c r="B3" s="4" t="s">
        <v>38</v>
      </c>
      <c r="C3">
        <v>1413</v>
      </c>
      <c r="D3">
        <v>7952</v>
      </c>
      <c r="E3">
        <v>3729</v>
      </c>
      <c r="F3">
        <v>9247</v>
      </c>
      <c r="G3">
        <v>12334</v>
      </c>
      <c r="H3">
        <f>SUM(C3:G3)</f>
        <v>34675</v>
      </c>
      <c r="J3" s="9"/>
      <c r="K3" s="4" t="s">
        <v>46</v>
      </c>
      <c r="L3" s="5">
        <f>C3/$H3</f>
        <v>4.074981975486662E-2</v>
      </c>
      <c r="M3" s="5">
        <f t="shared" ref="M3:Q3" si="0">D3/$H3</f>
        <v>0.2293294881038212</v>
      </c>
      <c r="N3" s="5">
        <f t="shared" si="0"/>
        <v>0.10754145638067772</v>
      </c>
      <c r="O3" s="5">
        <f t="shared" si="0"/>
        <v>0.266676279740447</v>
      </c>
      <c r="P3" s="5">
        <f t="shared" si="0"/>
        <v>0.35570295602018748</v>
      </c>
      <c r="Q3" s="5">
        <f t="shared" si="0"/>
        <v>1</v>
      </c>
    </row>
    <row r="4" spans="1:17" x14ac:dyDescent="0.25">
      <c r="A4" s="9"/>
      <c r="B4" s="4" t="s">
        <v>39</v>
      </c>
      <c r="C4">
        <v>5895</v>
      </c>
      <c r="D4">
        <v>62248</v>
      </c>
      <c r="E4">
        <v>40468</v>
      </c>
      <c r="F4">
        <v>58909</v>
      </c>
      <c r="G4">
        <v>123841</v>
      </c>
      <c r="H4">
        <f t="shared" ref="H4:H7" si="1">SUM(C4:G4)</f>
        <v>291361</v>
      </c>
      <c r="J4" s="9"/>
      <c r="K4" s="4" t="s">
        <v>47</v>
      </c>
      <c r="L4" s="5">
        <f t="shared" ref="L4:L8" si="2">C4/$H4</f>
        <v>2.0232632370152492E-2</v>
      </c>
      <c r="M4" s="5">
        <f t="shared" ref="M4:M8" si="3">D4/$H4</f>
        <v>0.21364561489011913</v>
      </c>
      <c r="N4" s="5">
        <f t="shared" ref="N4:N8" si="4">E4/$H4</f>
        <v>0.1388929884232962</v>
      </c>
      <c r="O4" s="5">
        <f t="shared" ref="O4:O8" si="5">F4/$H4</f>
        <v>0.2021856047995442</v>
      </c>
      <c r="P4" s="5">
        <f t="shared" ref="P4:P8" si="6">G4/$H4</f>
        <v>0.42504315951688798</v>
      </c>
      <c r="Q4" s="5">
        <f t="shared" ref="Q4:Q8" si="7">H4/$H4</f>
        <v>1</v>
      </c>
    </row>
    <row r="5" spans="1:17" x14ac:dyDescent="0.25">
      <c r="A5" s="9"/>
      <c r="B5" s="4" t="s">
        <v>40</v>
      </c>
      <c r="C5">
        <v>1741</v>
      </c>
      <c r="D5">
        <v>24295</v>
      </c>
      <c r="E5">
        <v>32374</v>
      </c>
      <c r="F5">
        <v>33336</v>
      </c>
      <c r="G5">
        <v>50689</v>
      </c>
      <c r="H5">
        <f t="shared" si="1"/>
        <v>142435</v>
      </c>
      <c r="J5" s="9"/>
      <c r="K5" s="4" t="s">
        <v>48</v>
      </c>
      <c r="L5" s="5">
        <f t="shared" si="2"/>
        <v>1.2223119317583459E-2</v>
      </c>
      <c r="M5" s="5">
        <f t="shared" si="3"/>
        <v>0.17056903148804717</v>
      </c>
      <c r="N5" s="5">
        <f t="shared" si="4"/>
        <v>0.22728964088882647</v>
      </c>
      <c r="O5" s="5">
        <f t="shared" si="5"/>
        <v>0.23404359883455611</v>
      </c>
      <c r="P5" s="5">
        <f t="shared" si="6"/>
        <v>0.35587460947098676</v>
      </c>
      <c r="Q5" s="5">
        <f t="shared" si="7"/>
        <v>1</v>
      </c>
    </row>
    <row r="6" spans="1:17" x14ac:dyDescent="0.25">
      <c r="A6" s="9"/>
      <c r="B6" s="4" t="s">
        <v>41</v>
      </c>
      <c r="C6">
        <v>7592</v>
      </c>
      <c r="D6">
        <v>53683</v>
      </c>
      <c r="E6">
        <v>35314</v>
      </c>
      <c r="F6">
        <v>155471</v>
      </c>
      <c r="G6">
        <v>337911</v>
      </c>
      <c r="H6">
        <f t="shared" si="1"/>
        <v>589971</v>
      </c>
      <c r="J6" s="9"/>
      <c r="K6" s="4" t="s">
        <v>49</v>
      </c>
      <c r="L6" s="5">
        <f t="shared" si="2"/>
        <v>1.2868429126177389E-2</v>
      </c>
      <c r="M6" s="5">
        <f t="shared" si="3"/>
        <v>9.099260811124614E-2</v>
      </c>
      <c r="N6" s="5">
        <f t="shared" si="4"/>
        <v>5.9857179420683387E-2</v>
      </c>
      <c r="O6" s="5">
        <f t="shared" si="5"/>
        <v>0.26352312232296166</v>
      </c>
      <c r="P6" s="5">
        <f t="shared" si="6"/>
        <v>0.57275866101893147</v>
      </c>
      <c r="Q6" s="5">
        <f t="shared" si="7"/>
        <v>1</v>
      </c>
    </row>
    <row r="7" spans="1:17" x14ac:dyDescent="0.25">
      <c r="A7" s="9"/>
      <c r="B7" s="4" t="s">
        <v>44</v>
      </c>
      <c r="C7">
        <v>1</v>
      </c>
      <c r="D7">
        <v>38</v>
      </c>
      <c r="E7">
        <v>26</v>
      </c>
      <c r="F7">
        <v>73</v>
      </c>
      <c r="G7">
        <v>236</v>
      </c>
      <c r="H7">
        <f t="shared" si="1"/>
        <v>374</v>
      </c>
      <c r="J7" s="9"/>
      <c r="K7" s="4" t="s">
        <v>44</v>
      </c>
      <c r="L7" s="5">
        <f t="shared" si="2"/>
        <v>2.6737967914438501E-3</v>
      </c>
      <c r="M7" s="5">
        <f t="shared" si="3"/>
        <v>0.10160427807486631</v>
      </c>
      <c r="N7" s="5">
        <f t="shared" si="4"/>
        <v>6.9518716577540107E-2</v>
      </c>
      <c r="O7" s="5">
        <f t="shared" si="5"/>
        <v>0.19518716577540107</v>
      </c>
      <c r="P7" s="5">
        <f t="shared" si="6"/>
        <v>0.63101604278074863</v>
      </c>
      <c r="Q7" s="5">
        <f t="shared" si="7"/>
        <v>1</v>
      </c>
    </row>
    <row r="8" spans="1:17" x14ac:dyDescent="0.25">
      <c r="A8" s="9"/>
      <c r="B8" s="4" t="s">
        <v>37</v>
      </c>
      <c r="C8">
        <f>SUM(C3:C7)</f>
        <v>16642</v>
      </c>
      <c r="D8">
        <f t="shared" ref="D8:G8" si="8">SUM(D3:D7)</f>
        <v>148216</v>
      </c>
      <c r="E8">
        <f t="shared" si="8"/>
        <v>111911</v>
      </c>
      <c r="F8">
        <f t="shared" si="8"/>
        <v>257036</v>
      </c>
      <c r="G8">
        <f t="shared" si="8"/>
        <v>525011</v>
      </c>
      <c r="H8">
        <f>SUM(H3:H7)</f>
        <v>1058816</v>
      </c>
      <c r="J8" s="9"/>
      <c r="K8" s="4" t="s">
        <v>37</v>
      </c>
      <c r="L8" s="5">
        <f t="shared" si="2"/>
        <v>1.5717556213733077E-2</v>
      </c>
      <c r="M8" s="5">
        <f t="shared" si="3"/>
        <v>0.13998277321083172</v>
      </c>
      <c r="N8" s="5">
        <f t="shared" si="4"/>
        <v>0.10569447382736943</v>
      </c>
      <c r="O8" s="5">
        <f t="shared" si="5"/>
        <v>0.24275794850096713</v>
      </c>
      <c r="P8" s="5">
        <f t="shared" si="6"/>
        <v>0.49584724824709864</v>
      </c>
      <c r="Q8" s="5">
        <f t="shared" si="7"/>
        <v>1</v>
      </c>
    </row>
    <row r="12" spans="1:17" x14ac:dyDescent="0.25">
      <c r="A12" t="s">
        <v>50</v>
      </c>
    </row>
    <row r="13" spans="1:17" x14ac:dyDescent="0.25">
      <c r="B13" s="4"/>
      <c r="C13" s="8" t="s">
        <v>43</v>
      </c>
      <c r="D13" s="8"/>
      <c r="E13" s="8"/>
      <c r="F13" s="8"/>
      <c r="G13" s="8"/>
      <c r="H13" s="8"/>
      <c r="K13" s="4"/>
      <c r="L13" s="8" t="s">
        <v>43</v>
      </c>
      <c r="M13" s="8"/>
      <c r="N13" s="8"/>
      <c r="O13" s="8"/>
      <c r="P13" s="8"/>
      <c r="Q13" s="8"/>
    </row>
    <row r="14" spans="1:17" x14ac:dyDescent="0.25">
      <c r="A14" s="9" t="s">
        <v>45</v>
      </c>
      <c r="B14" s="4"/>
      <c r="C14" s="4" t="s">
        <v>46</v>
      </c>
      <c r="D14" s="4" t="s">
        <v>47</v>
      </c>
      <c r="E14" s="4" t="s">
        <v>48</v>
      </c>
      <c r="F14" s="4" t="s">
        <v>49</v>
      </c>
      <c r="G14" s="4" t="s">
        <v>37</v>
      </c>
      <c r="H14" s="4"/>
      <c r="J14" s="9" t="s">
        <v>45</v>
      </c>
      <c r="K14" s="4"/>
      <c r="L14" s="4" t="s">
        <v>46</v>
      </c>
      <c r="M14" s="4" t="s">
        <v>47</v>
      </c>
      <c r="N14" s="4" t="s">
        <v>48</v>
      </c>
      <c r="O14" s="4" t="s">
        <v>49</v>
      </c>
      <c r="P14" s="4" t="s">
        <v>37</v>
      </c>
      <c r="Q14" s="4"/>
    </row>
    <row r="15" spans="1:17" x14ac:dyDescent="0.25">
      <c r="A15" s="9"/>
      <c r="B15" s="4" t="s">
        <v>46</v>
      </c>
      <c r="C15">
        <v>1413</v>
      </c>
      <c r="D15">
        <v>7952</v>
      </c>
      <c r="E15">
        <v>3729</v>
      </c>
      <c r="F15">
        <v>9247</v>
      </c>
      <c r="G15">
        <f>SUM(C15:F15)</f>
        <v>22341</v>
      </c>
      <c r="J15" s="9"/>
      <c r="K15" s="4" t="s">
        <v>46</v>
      </c>
      <c r="L15" s="5">
        <f>C15/$G15</f>
        <v>6.324694507855512E-2</v>
      </c>
      <c r="M15" s="5">
        <f t="shared" ref="M15:P19" si="9">D15/$G15</f>
        <v>0.35593751398773554</v>
      </c>
      <c r="N15" s="5">
        <f t="shared" si="9"/>
        <v>0.16691285081240767</v>
      </c>
      <c r="O15" s="5">
        <f t="shared" si="9"/>
        <v>0.41390269012130165</v>
      </c>
      <c r="P15" s="5">
        <f t="shared" si="9"/>
        <v>1</v>
      </c>
    </row>
    <row r="16" spans="1:17" x14ac:dyDescent="0.25">
      <c r="A16" s="9"/>
      <c r="B16" s="4" t="s">
        <v>47</v>
      </c>
      <c r="C16">
        <v>5895</v>
      </c>
      <c r="D16">
        <v>62248</v>
      </c>
      <c r="E16">
        <v>40468</v>
      </c>
      <c r="F16">
        <v>58909</v>
      </c>
      <c r="G16">
        <f t="shared" ref="G16:G19" si="10">SUM(C16:F16)</f>
        <v>167520</v>
      </c>
      <c r="J16" s="9"/>
      <c r="K16" s="4" t="s">
        <v>47</v>
      </c>
      <c r="L16" s="5">
        <f t="shared" ref="L16:L19" si="11">C16/$G16</f>
        <v>3.5189828080229225E-2</v>
      </c>
      <c r="M16" s="5">
        <f t="shared" si="9"/>
        <v>0.37158548233046801</v>
      </c>
      <c r="N16" s="5">
        <f t="shared" si="9"/>
        <v>0.24157115568290352</v>
      </c>
      <c r="O16" s="5">
        <f t="shared" si="9"/>
        <v>0.35165353390639925</v>
      </c>
      <c r="P16" s="5">
        <f t="shared" si="9"/>
        <v>1</v>
      </c>
    </row>
    <row r="17" spans="1:16" x14ac:dyDescent="0.25">
      <c r="A17" s="9"/>
      <c r="B17" s="4" t="s">
        <v>48</v>
      </c>
      <c r="C17">
        <v>1741</v>
      </c>
      <c r="D17">
        <v>24295</v>
      </c>
      <c r="E17">
        <v>32374</v>
      </c>
      <c r="F17">
        <v>33336</v>
      </c>
      <c r="G17">
        <f t="shared" si="10"/>
        <v>91746</v>
      </c>
      <c r="J17" s="9"/>
      <c r="K17" s="4" t="s">
        <v>48</v>
      </c>
      <c r="L17" s="5">
        <f t="shared" si="11"/>
        <v>1.8976304144049876E-2</v>
      </c>
      <c r="M17" s="5">
        <f t="shared" si="9"/>
        <v>0.26480718505438927</v>
      </c>
      <c r="N17" s="5">
        <f t="shared" si="9"/>
        <v>0.3528655200226713</v>
      </c>
      <c r="O17" s="5">
        <f t="shared" si="9"/>
        <v>0.36335099077888955</v>
      </c>
      <c r="P17" s="5">
        <f t="shared" si="9"/>
        <v>1</v>
      </c>
    </row>
    <row r="18" spans="1:16" x14ac:dyDescent="0.25">
      <c r="A18" s="9"/>
      <c r="B18" s="4" t="s">
        <v>49</v>
      </c>
      <c r="C18">
        <v>7592</v>
      </c>
      <c r="D18">
        <v>53683</v>
      </c>
      <c r="E18">
        <v>35314</v>
      </c>
      <c r="F18">
        <v>155471</v>
      </c>
      <c r="G18">
        <f t="shared" si="10"/>
        <v>252060</v>
      </c>
      <c r="J18" s="9"/>
      <c r="K18" s="4" t="s">
        <v>49</v>
      </c>
      <c r="L18" s="5">
        <f t="shared" si="11"/>
        <v>3.0119812742997697E-2</v>
      </c>
      <c r="M18" s="5">
        <f t="shared" si="9"/>
        <v>0.21297706895183685</v>
      </c>
      <c r="N18" s="5">
        <f t="shared" si="9"/>
        <v>0.14010156311989208</v>
      </c>
      <c r="O18" s="5">
        <f t="shared" si="9"/>
        <v>0.61680155518527335</v>
      </c>
      <c r="P18" s="5">
        <f t="shared" si="9"/>
        <v>1</v>
      </c>
    </row>
    <row r="19" spans="1:16" x14ac:dyDescent="0.25">
      <c r="A19" s="9"/>
      <c r="B19" s="4" t="s">
        <v>37</v>
      </c>
      <c r="C19">
        <f>SUM(C15:C18)</f>
        <v>16641</v>
      </c>
      <c r="D19">
        <f t="shared" ref="D19:F19" si="12">SUM(D15:D18)</f>
        <v>148178</v>
      </c>
      <c r="E19">
        <f t="shared" si="12"/>
        <v>111885</v>
      </c>
      <c r="F19">
        <f t="shared" si="12"/>
        <v>256963</v>
      </c>
      <c r="G19">
        <f t="shared" si="10"/>
        <v>533667</v>
      </c>
      <c r="J19" s="9"/>
      <c r="K19" s="4" t="s">
        <v>37</v>
      </c>
      <c r="L19" s="5">
        <f t="shared" si="11"/>
        <v>3.1182366531938455E-2</v>
      </c>
      <c r="M19" s="5">
        <f t="shared" si="9"/>
        <v>0.27766003893813934</v>
      </c>
      <c r="N19" s="5">
        <f t="shared" si="9"/>
        <v>0.20965321071004953</v>
      </c>
      <c r="O19" s="5">
        <f t="shared" si="9"/>
        <v>0.48150438381987271</v>
      </c>
      <c r="P19" s="5">
        <f t="shared" si="9"/>
        <v>1</v>
      </c>
    </row>
    <row r="20" spans="1:16" x14ac:dyDescent="0.25">
      <c r="A20" s="9"/>
      <c r="B20" s="4"/>
      <c r="J20" s="9"/>
      <c r="K20" s="4"/>
    </row>
  </sheetData>
  <mergeCells count="8">
    <mergeCell ref="A14:A20"/>
    <mergeCell ref="L13:Q13"/>
    <mergeCell ref="J14:J20"/>
    <mergeCell ref="C1:H1"/>
    <mergeCell ref="A2:A8"/>
    <mergeCell ref="L1:Q1"/>
    <mergeCell ref="J2:J8"/>
    <mergeCell ref="C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out_time</vt:lpstr>
      <vt:lpstr>in_time</vt:lpstr>
      <vt:lpstr>Transition</vt:lpstr>
      <vt:lpstr>Transition!contingency_discount</vt:lpstr>
      <vt:lpstr>Transition!contingency_discount_1</vt:lpstr>
      <vt:lpstr>Transition!contingency_discount_2</vt:lpstr>
      <vt:lpstr>Transition!contingency_discount_3</vt:lpstr>
      <vt:lpstr>in_time!freqtabl_intime_discount</vt:lpstr>
      <vt:lpstr>out_time!freqtabl_outtime_discount</vt:lpstr>
    </vt:vector>
  </TitlesOfParts>
  <Company>Vagrant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Ruidas</dc:creator>
  <cp:lastModifiedBy>Mithun Ghosh</cp:lastModifiedBy>
  <dcterms:created xsi:type="dcterms:W3CDTF">2017-05-22T07:31:21Z</dcterms:created>
  <dcterms:modified xsi:type="dcterms:W3CDTF">2017-05-24T04:11:45Z</dcterms:modified>
</cp:coreProperties>
</file>