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hosh\Box Sync\17.GP_Women_Denim_Purchase\3.Documents\"/>
    </mc:Choice>
  </mc:AlternateContent>
  <bookViews>
    <workbookView xWindow="0" yWindow="0" windowWidth="20490" windowHeight="7530"/>
  </bookViews>
  <sheets>
    <sheet name="Analysis" sheetId="2" r:id="rId1"/>
    <sheet name="RawData" sheetId="1" state="hidden" r:id="rId2"/>
  </sheets>
  <calcPr calcId="171027"/>
  <pivotCaches>
    <pivotCache cacheId="3" r:id="rId3"/>
  </pivotCaches>
</workbook>
</file>

<file path=xl/calcChain.xml><?xml version="1.0" encoding="utf-8"?>
<calcChain xmlns="http://schemas.openxmlformats.org/spreadsheetml/2006/main">
  <c r="V15" i="2" l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D31" i="2"/>
  <c r="F31" i="2"/>
  <c r="H31" i="2"/>
  <c r="J31" i="2"/>
  <c r="L31" i="2"/>
  <c r="N31" i="2"/>
  <c r="P31" i="2"/>
  <c r="R31" i="2"/>
  <c r="T31" i="2"/>
  <c r="U31" i="2"/>
  <c r="B31" i="2"/>
  <c r="U28" i="2"/>
  <c r="S28" i="2"/>
  <c r="R28" i="2"/>
  <c r="O28" i="2"/>
  <c r="N28" i="2"/>
  <c r="K28" i="2"/>
  <c r="J28" i="2"/>
  <c r="G28" i="2"/>
  <c r="F28" i="2"/>
  <c r="C28" i="2"/>
  <c r="B28" i="2"/>
  <c r="T30" i="2"/>
  <c r="S30" i="2"/>
  <c r="S31" i="2" s="1"/>
  <c r="R30" i="2"/>
  <c r="Q30" i="2"/>
  <c r="Q31" i="2" s="1"/>
  <c r="P30" i="2"/>
  <c r="O30" i="2"/>
  <c r="O31" i="2" s="1"/>
  <c r="N30" i="2"/>
  <c r="M30" i="2"/>
  <c r="M31" i="2" s="1"/>
  <c r="L30" i="2"/>
  <c r="K30" i="2"/>
  <c r="K31" i="2" s="1"/>
  <c r="J30" i="2"/>
  <c r="I30" i="2"/>
  <c r="I31" i="2" s="1"/>
  <c r="H30" i="2"/>
  <c r="G30" i="2"/>
  <c r="G31" i="2" s="1"/>
  <c r="F30" i="2"/>
  <c r="E30" i="2"/>
  <c r="E31" i="2" s="1"/>
  <c r="D30" i="2"/>
  <c r="C30" i="2"/>
  <c r="C31" i="2" s="1"/>
  <c r="B30" i="2"/>
  <c r="T27" i="2"/>
  <c r="T28" i="2" s="1"/>
  <c r="S27" i="2"/>
  <c r="R27" i="2"/>
  <c r="Q27" i="2"/>
  <c r="Q28" i="2" s="1"/>
  <c r="P27" i="2"/>
  <c r="P28" i="2" s="1"/>
  <c r="O27" i="2"/>
  <c r="N27" i="2"/>
  <c r="M27" i="2"/>
  <c r="M28" i="2" s="1"/>
  <c r="L27" i="2"/>
  <c r="L28" i="2" s="1"/>
  <c r="K27" i="2"/>
  <c r="J27" i="2"/>
  <c r="I27" i="2"/>
  <c r="I28" i="2" s="1"/>
  <c r="H27" i="2"/>
  <c r="H28" i="2" s="1"/>
  <c r="G27" i="2"/>
  <c r="F27" i="2"/>
  <c r="E27" i="2"/>
  <c r="E28" i="2" s="1"/>
  <c r="D27" i="2"/>
  <c r="D28" i="2" s="1"/>
  <c r="C27" i="2"/>
  <c r="B2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P2" i="1"/>
  <c r="P52" i="1" s="1"/>
  <c r="P4" i="1"/>
  <c r="Q4" i="1" s="1"/>
  <c r="P23" i="1"/>
  <c r="P8" i="1"/>
  <c r="Q8" i="1" s="1"/>
  <c r="P6" i="1"/>
  <c r="Q6" i="1" s="1"/>
  <c r="P5" i="1"/>
  <c r="P7" i="1"/>
  <c r="P10" i="1"/>
  <c r="Q10" i="1" s="1"/>
  <c r="P12" i="1"/>
  <c r="Q12" i="1" s="1"/>
  <c r="P14" i="1"/>
  <c r="P18" i="1"/>
  <c r="P9" i="1"/>
  <c r="P20" i="1"/>
  <c r="Q20" i="1" s="1"/>
  <c r="P22" i="1"/>
  <c r="P16" i="1"/>
  <c r="P19" i="1"/>
  <c r="Q19" i="1" s="1"/>
  <c r="P24" i="1"/>
  <c r="Q24" i="1" s="1"/>
  <c r="P15" i="1"/>
  <c r="Q15" i="1" s="1"/>
  <c r="P25" i="1"/>
  <c r="P17" i="1"/>
  <c r="Q17" i="1" s="1"/>
  <c r="P13" i="1"/>
  <c r="Q13" i="1" s="1"/>
  <c r="P27" i="1"/>
  <c r="Q27" i="1" s="1"/>
  <c r="P37" i="1"/>
  <c r="P30" i="1"/>
  <c r="P35" i="1"/>
  <c r="Q35" i="1" s="1"/>
  <c r="P28" i="1"/>
  <c r="P31" i="1"/>
  <c r="P11" i="1"/>
  <c r="P34" i="1"/>
  <c r="Q34" i="1" s="1"/>
  <c r="P36" i="1"/>
  <c r="P32" i="1"/>
  <c r="P21" i="1"/>
  <c r="Q21" i="1" s="1"/>
  <c r="P29" i="1"/>
  <c r="Q29" i="1" s="1"/>
  <c r="P40" i="1"/>
  <c r="P41" i="1"/>
  <c r="Q41" i="1" s="1"/>
  <c r="P45" i="1"/>
  <c r="Q45" i="1" s="1"/>
  <c r="P33" i="1"/>
  <c r="Q33" i="1" s="1"/>
  <c r="P42" i="1"/>
  <c r="P38" i="1"/>
  <c r="Q38" i="1" s="1"/>
  <c r="P43" i="1"/>
  <c r="Q43" i="1" s="1"/>
  <c r="P39" i="1"/>
  <c r="Q39" i="1" s="1"/>
  <c r="P44" i="1"/>
  <c r="P26" i="1"/>
  <c r="Q26" i="1" s="1"/>
  <c r="P46" i="1"/>
  <c r="P47" i="1"/>
  <c r="Q47" i="1" s="1"/>
  <c r="P48" i="1"/>
  <c r="P49" i="1"/>
  <c r="Q49" i="1" s="1"/>
  <c r="P50" i="1"/>
  <c r="P51" i="1"/>
  <c r="Q51" i="1" s="1"/>
  <c r="P3" i="1"/>
  <c r="Q3" i="1" s="1"/>
  <c r="Q32" i="1" l="1"/>
  <c r="Q31" i="1"/>
  <c r="Q37" i="1"/>
  <c r="Q25" i="1"/>
  <c r="Q16" i="1"/>
  <c r="Q18" i="1"/>
  <c r="Q7" i="1"/>
  <c r="Q23" i="1"/>
  <c r="Q28" i="1"/>
  <c r="Q36" i="1"/>
  <c r="Q40" i="1"/>
  <c r="Q44" i="1"/>
  <c r="Q48" i="1"/>
  <c r="Q11" i="1"/>
  <c r="Q14" i="1"/>
  <c r="Q22" i="1"/>
  <c r="Q30" i="1"/>
  <c r="Q42" i="1"/>
  <c r="Q46" i="1"/>
  <c r="Q50" i="1"/>
  <c r="Q5" i="1"/>
  <c r="Q9" i="1"/>
  <c r="Q2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</calcChain>
</file>

<file path=xl/sharedStrings.xml><?xml version="1.0" encoding="utf-8"?>
<sst xmlns="http://schemas.openxmlformats.org/spreadsheetml/2006/main" count="444" uniqueCount="87">
  <si>
    <t>firstyear_category</t>
  </si>
  <si>
    <t>thirdyear_category</t>
  </si>
  <si>
    <t>total_customers</t>
  </si>
  <si>
    <t>total_items</t>
  </si>
  <si>
    <t>total_orders</t>
  </si>
  <si>
    <t>total_gross_sales</t>
  </si>
  <si>
    <t>total_discount</t>
  </si>
  <si>
    <t>total_net_sales</t>
  </si>
  <si>
    <t>MENS DENIM</t>
  </si>
  <si>
    <t>WOMENS DENIM</t>
  </si>
  <si>
    <t>WOMENS KNITS</t>
  </si>
  <si>
    <t>MENS KNITS</t>
  </si>
  <si>
    <t>MENS BOTTOMS</t>
  </si>
  <si>
    <t>MENS WOVEN TOPS</t>
  </si>
  <si>
    <t>WOMENS BOTTOMS</t>
  </si>
  <si>
    <t>MENS BODY</t>
  </si>
  <si>
    <t>WOMENS UNDERWEAR</t>
  </si>
  <si>
    <t>MENS ACCESSORIES</t>
  </si>
  <si>
    <t>BABY BOY</t>
  </si>
  <si>
    <t>SPORT</t>
  </si>
  <si>
    <t>GIRLS ACTIVE KNITS</t>
  </si>
  <si>
    <t>TODDLER GIRL KNITS</t>
  </si>
  <si>
    <t>BOYS WOVEN BOTTOMS</t>
  </si>
  <si>
    <t>BOYS KNTS/SWEATERS</t>
  </si>
  <si>
    <t>WOMENS SWEATERS</t>
  </si>
  <si>
    <t>GIRLS KNITS/SWEATERS</t>
  </si>
  <si>
    <t>TODDLER BOY KNITS</t>
  </si>
  <si>
    <t>BABY GIRL</t>
  </si>
  <si>
    <t>MENS SWEATERS</t>
  </si>
  <si>
    <t>WOMENS WOVEN TOPS</t>
  </si>
  <si>
    <t>WOMENS ACCESSORIES</t>
  </si>
  <si>
    <t>WOMENS LOUNGE</t>
  </si>
  <si>
    <t>TODDLER ACCESSORIES</t>
  </si>
  <si>
    <t>NEWBORN</t>
  </si>
  <si>
    <t>TODDLER BOY WOVENS</t>
  </si>
  <si>
    <t>GIRLS WOVEN BOTTOMS</t>
  </si>
  <si>
    <t>BOYS ACTIVE KNITS</t>
  </si>
  <si>
    <t>MENS FIT</t>
  </si>
  <si>
    <t>WOMENS BRAS</t>
  </si>
  <si>
    <t>TODDLER GIRL WOVENS</t>
  </si>
  <si>
    <t>GIRLS WOVEN ITEMS</t>
  </si>
  <si>
    <t>GIRLS ACCESSORIES</t>
  </si>
  <si>
    <t>MENS OUTERWEAR</t>
  </si>
  <si>
    <t>SLEEPWEAR</t>
  </si>
  <si>
    <t>BOYS ACCESSORIES</t>
  </si>
  <si>
    <t>WOMENS OUTERWEAR/ITEMS</t>
  </si>
  <si>
    <t>BOYS WOVEN ITEMS</t>
  </si>
  <si>
    <t>BOYS UNDERWEAR</t>
  </si>
  <si>
    <t>TOPS</t>
  </si>
  <si>
    <t>GIRLS UNDERWEAR</t>
  </si>
  <si>
    <t>BOTTOMS</t>
  </si>
  <si>
    <t>BODY</t>
  </si>
  <si>
    <t>SUNGLASSES</t>
  </si>
  <si>
    <t>SWIM WEAR</t>
  </si>
  <si>
    <t>KIDS UNDETERMINABLES</t>
  </si>
  <si>
    <t>ADULT UNDETERMINABLES</t>
  </si>
  <si>
    <t>OUTLET WOMENS</t>
  </si>
  <si>
    <t>OTHERS</t>
  </si>
  <si>
    <t>Reactivation Category</t>
  </si>
  <si>
    <t>% Cumm</t>
  </si>
  <si>
    <t>% Net Sales</t>
  </si>
  <si>
    <t>Grand Total</t>
  </si>
  <si>
    <t># Customers</t>
  </si>
  <si>
    <t>% Customers</t>
  </si>
  <si>
    <t>Denim Shopper Type</t>
  </si>
  <si>
    <t>The customers were active on first year and then made no purchase in second year , but became active on third year</t>
  </si>
  <si>
    <t>Total Items Purchased</t>
  </si>
  <si>
    <t>% Items Purchased</t>
  </si>
  <si>
    <t>Total Orders</t>
  </si>
  <si>
    <t>% Orders</t>
  </si>
  <si>
    <t>Total Net Sales</t>
  </si>
  <si>
    <t>% net Sales</t>
  </si>
  <si>
    <t>Please note that customers were active on more than one category so category wise activation counts are not additive to the total active</t>
  </si>
  <si>
    <t xml:space="preserve"> Total</t>
  </si>
  <si>
    <t>% Reactivation across categories</t>
  </si>
  <si>
    <t>Item Purchased across categories</t>
  </si>
  <si>
    <t>Order size across categories</t>
  </si>
  <si>
    <t>Net Sales across ecategories</t>
  </si>
  <si>
    <t>Summary of reactivation</t>
  </si>
  <si>
    <t>#Item /Customer</t>
  </si>
  <si>
    <t>#Order /Customer</t>
  </si>
  <si>
    <t>Others</t>
  </si>
  <si>
    <t>% Reactivation</t>
  </si>
  <si>
    <t>#Order / Customer</t>
  </si>
  <si>
    <t>Net Sales/ Customer</t>
  </si>
  <si>
    <t>Avg Item $</t>
  </si>
  <si>
    <t>Avg order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</si>
</sst>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9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0" fontId="0" fillId="2" borderId="0" xfId="0" applyFill="1"/>
    <xf numFmtId="169" fontId="0" fillId="2" borderId="0" xfId="1" applyNumberFormat="1" applyFont="1" applyFill="1"/>
    <xf numFmtId="10" fontId="0" fillId="2" borderId="0" xfId="2" applyNumberFormat="1" applyFont="1" applyFill="1"/>
    <xf numFmtId="10" fontId="0" fillId="2" borderId="0" xfId="0" applyNumberFormat="1" applyFill="1"/>
    <xf numFmtId="0" fontId="3" fillId="0" borderId="0" xfId="0" applyFont="1"/>
    <xf numFmtId="0" fontId="4" fillId="0" borderId="0" xfId="0" applyFont="1"/>
    <xf numFmtId="0" fontId="4" fillId="0" borderId="0" xfId="0" pivotButton="1" applyFont="1" applyAlignment="1">
      <alignment wrapText="1"/>
    </xf>
    <xf numFmtId="0" fontId="4" fillId="0" borderId="1" xfId="0" pivotButton="1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indent="1"/>
    </xf>
    <xf numFmtId="169" fontId="4" fillId="0" borderId="1" xfId="0" applyNumberFormat="1" applyFont="1" applyBorder="1"/>
    <xf numFmtId="10" fontId="4" fillId="0" borderId="1" xfId="0" applyNumberFormat="1" applyFont="1" applyBorder="1"/>
    <xf numFmtId="169" fontId="4" fillId="4" borderId="1" xfId="0" applyNumberFormat="1" applyFont="1" applyFill="1" applyBorder="1"/>
    <xf numFmtId="10" fontId="4" fillId="4" borderId="1" xfId="0" applyNumberFormat="1" applyFont="1" applyFill="1" applyBorder="1"/>
    <xf numFmtId="0" fontId="5" fillId="3" borderId="0" xfId="0" applyFont="1" applyFill="1"/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5" fillId="3" borderId="0" xfId="0" applyFont="1" applyFill="1" applyAlignment="1">
      <alignment wrapText="1"/>
    </xf>
    <xf numFmtId="0" fontId="5" fillId="0" borderId="1" xfId="0" applyNumberFormat="1" applyFont="1" applyBorder="1"/>
    <xf numFmtId="0" fontId="4" fillId="0" borderId="0" xfId="0" pivotButton="1" applyFont="1"/>
    <xf numFmtId="9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10" fontId="4" fillId="0" borderId="0" xfId="0" applyNumberFormat="1" applyFont="1" applyBorder="1"/>
    <xf numFmtId="0" fontId="4" fillId="0" borderId="0" xfId="0" applyFont="1" applyBorder="1" applyAlignment="1">
      <alignment horizontal="left" wrapText="1" inden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2" fontId="6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7" fillId="5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143"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fill>
        <patternFill patternType="solid">
          <bgColor theme="4" tint="0.79998168889431442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numFmt numFmtId="14" formatCode="0.00%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numFmt numFmtId="14" formatCode="0.00%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955.473434837964" createdVersion="6" refreshedVersion="6" minRefreshableVersion="3" recordCount="99">
  <cacheSource type="worksheet">
    <worksheetSource ref="A1:I100" sheet="RawData"/>
  </cacheSource>
  <cacheFields count="9">
    <cacheField name="firstyear_category" numFmtId="0">
      <sharedItems count="2">
        <s v="MENS DENIM"/>
        <s v="WOMENS DENIM"/>
      </sharedItems>
    </cacheField>
    <cacheField name="thirdyear_category" numFmtId="0">
      <sharedItems/>
    </cacheField>
    <cacheField name="Reactivation Category" numFmtId="0">
      <sharedItems count="20">
        <s v="MENS DENIM"/>
        <s v="WOMENS KNITS"/>
        <s v="MENS KNITS"/>
        <s v="MENS BOTTOMS"/>
        <s v="MENS WOVEN TOPS"/>
        <s v="WOMENS DENIM"/>
        <s v="WOMENS BOTTOMS"/>
        <s v="OTHERS"/>
        <s v="BABY BOY"/>
        <s v="SPORT"/>
        <s v="GIRLS ACTIVE KNITS"/>
        <s v="BOYS WOVEN BOTTOMS"/>
        <s v="WOMENS SWEATERS"/>
        <s v="GIRLS KNITS/SWEATERS"/>
        <s v="BABY GIRL"/>
        <s v="WOMENS WOVEN TOPS"/>
        <s v="WOMENS ACCESSORIES"/>
        <s v="WOMENS LOUNGE"/>
        <s v="WOMENS BRAS"/>
        <s v="WOMENS OUTERWEAR/ITEMS"/>
      </sharedItems>
    </cacheField>
    <cacheField name="total_customers" numFmtId="169">
      <sharedItems containsSemiMixedTypes="0" containsString="0" containsNumber="1" containsInteger="1" minValue="1" maxValue="51232"/>
    </cacheField>
    <cacheField name="total_items" numFmtId="169">
      <sharedItems containsSemiMixedTypes="0" containsString="0" containsNumber="1" containsInteger="1" minValue="2" maxValue="193444"/>
    </cacheField>
    <cacheField name="total_orders" numFmtId="169">
      <sharedItems containsSemiMixedTypes="0" containsString="0" containsNumber="1" containsInteger="1" minValue="1" maxValue="81931"/>
    </cacheField>
    <cacheField name="total_gross_sales" numFmtId="169">
      <sharedItems containsSemiMixedTypes="0" containsString="0" containsNumber="1" minValue="29.940000534057617" maxValue="5989338.8954358939"/>
    </cacheField>
    <cacheField name="total_discount" numFmtId="169">
      <sharedItems containsSemiMixedTypes="0" containsString="0" containsNumber="1" minValue="-1137599.9703537133" maxValue="0"/>
    </cacheField>
    <cacheField name="total_net_sales" numFmtId="169">
      <sharedItems containsSemiMixedTypes="0" containsString="0" containsNumber="1" minValue="23.610000610351563" maxValue="4851738.9274540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MENS DENIM"/>
    <x v="0"/>
    <n v="18058"/>
    <n v="47777"/>
    <n v="25263"/>
    <n v="2410431.1446173284"/>
    <n v="-465187.98620652594"/>
    <n v="1945243.1587040424"/>
  </r>
  <r>
    <x v="0"/>
    <s v="WOMENS KNITS"/>
    <x v="1"/>
    <n v="11708"/>
    <n v="41999"/>
    <n v="17550"/>
    <n v="992996.42201914825"/>
    <n v="-199577.94745360315"/>
    <n v="793418.47534967028"/>
  </r>
  <r>
    <x v="0"/>
    <s v="MENS KNITS"/>
    <x v="2"/>
    <n v="11718"/>
    <n v="39791"/>
    <n v="16664"/>
    <n v="852886.06266254745"/>
    <n v="-176301.45753563195"/>
    <n v="676584.60551304184"/>
  </r>
  <r>
    <x v="0"/>
    <s v="MENS BOTTOMS"/>
    <x v="3"/>
    <n v="11071"/>
    <n v="30727"/>
    <n v="15645"/>
    <n v="1261255.3540081978"/>
    <n v="-281324.536776416"/>
    <n v="979930.81712639332"/>
  </r>
  <r>
    <x v="0"/>
    <s v="MENS WOVEN TOPS"/>
    <x v="4"/>
    <n v="8311"/>
    <n v="20395"/>
    <n v="10898"/>
    <n v="726152.41029908136"/>
    <n v="-151304.88810817897"/>
    <n v="574847.52236082032"/>
  </r>
  <r>
    <x v="0"/>
    <s v="WOMENS DENIM"/>
    <x v="5"/>
    <n v="7491"/>
    <n v="18670"/>
    <n v="10464"/>
    <n v="905267.97082282044"/>
    <n v="-175258.59859006107"/>
    <n v="730009.37239111401"/>
  </r>
  <r>
    <x v="0"/>
    <s v="WOMENS BOTTOMS"/>
    <x v="6"/>
    <n v="6595"/>
    <n v="16957"/>
    <n v="9046"/>
    <n v="665096.85835266113"/>
    <n v="-134905.01881281286"/>
    <n v="530191.84017205238"/>
  </r>
  <r>
    <x v="0"/>
    <s v="MENS BODY"/>
    <x v="7"/>
    <n v="4192"/>
    <n v="15157"/>
    <n v="5334"/>
    <n v="231551.30941785313"/>
    <n v="-48781.579642053694"/>
    <n v="182769.72916007973"/>
  </r>
  <r>
    <x v="0"/>
    <s v="WOMENS UNDERWEAR"/>
    <x v="7"/>
    <n v="1861"/>
    <n v="14048"/>
    <n v="2462"/>
    <n v="100058.39032556303"/>
    <n v="-14849.990013901144"/>
    <n v="85208.400663511828"/>
  </r>
  <r>
    <x v="0"/>
    <s v="MENS ACCESSORIES"/>
    <x v="7"/>
    <n v="4905"/>
    <n v="13409"/>
    <n v="5888"/>
    <n v="183295.39974799566"/>
    <n v="-33220.619739716873"/>
    <n v="150074.78004768305"/>
  </r>
  <r>
    <x v="0"/>
    <s v="BABY BOY"/>
    <x v="8"/>
    <n v="2619"/>
    <n v="11823"/>
    <n v="3908"/>
    <n v="183543.89069598541"/>
    <n v="-38140.959629863501"/>
    <n v="145402.9311276637"/>
  </r>
  <r>
    <x v="0"/>
    <s v="SPORT"/>
    <x v="9"/>
    <n v="3501"/>
    <n v="11650"/>
    <n v="5055"/>
    <n v="379206.27992000058"/>
    <n v="-78671.139064611867"/>
    <n v="300535.14109123684"/>
  </r>
  <r>
    <x v="0"/>
    <s v="GIRLS ACTIVE KNITS"/>
    <x v="10"/>
    <n v="3230"/>
    <n v="11502"/>
    <n v="4588"/>
    <n v="216038.87076377869"/>
    <n v="-43172.819405578077"/>
    <n v="172866.05141168833"/>
  </r>
  <r>
    <x v="0"/>
    <s v="TODDLER GIRL KNITS"/>
    <x v="7"/>
    <n v="2733"/>
    <n v="11342"/>
    <n v="3933"/>
    <n v="179376.33096761443"/>
    <n v="-38152.149553056806"/>
    <n v="141224.18136484362"/>
  </r>
  <r>
    <x v="0"/>
    <s v="BOYS WOVEN BOTTOMS"/>
    <x v="11"/>
    <n v="3130"/>
    <n v="11290"/>
    <n v="4529"/>
    <n v="282580.67062616348"/>
    <n v="-58077.049053132534"/>
    <n v="224503.62160480022"/>
  </r>
  <r>
    <x v="0"/>
    <s v="BOYS KNTS/SWEATERS"/>
    <x v="7"/>
    <n v="3116"/>
    <n v="11232"/>
    <n v="4336"/>
    <n v="165248.94130721502"/>
    <n v="-34706.339701611549"/>
    <n v="130542.60170915537"/>
  </r>
  <r>
    <x v="0"/>
    <s v="WOMENS SWEATERS"/>
    <x v="12"/>
    <n v="4999"/>
    <n v="11051"/>
    <n v="6465"/>
    <n v="462465.27880501747"/>
    <n v="-106147.22892455012"/>
    <n v="356318.05008459091"/>
  </r>
  <r>
    <x v="0"/>
    <s v="GIRLS KNITS/SWEATERS"/>
    <x v="13"/>
    <n v="3193"/>
    <n v="10867"/>
    <n v="4477"/>
    <n v="193330.32071604207"/>
    <n v="-38437.99960141629"/>
    <n v="154892.32122423127"/>
  </r>
  <r>
    <x v="0"/>
    <s v="TODDLER BOY KNITS"/>
    <x v="7"/>
    <n v="2662"/>
    <n v="10648"/>
    <n v="3709"/>
    <n v="162678.48139886744"/>
    <n v="-33863.889677230269"/>
    <n v="128814.59172311239"/>
  </r>
  <r>
    <x v="0"/>
    <s v="BABY GIRL"/>
    <x v="14"/>
    <n v="2368"/>
    <n v="10241"/>
    <n v="3608"/>
    <n v="177158.30040612817"/>
    <n v="-39074.649610295892"/>
    <n v="138083.6508307755"/>
  </r>
  <r>
    <x v="0"/>
    <s v="MENS SWEATERS"/>
    <x v="7"/>
    <n v="4764"/>
    <n v="9800"/>
    <n v="5767"/>
    <n v="388524.0694127176"/>
    <n v="-92272.539185799658"/>
    <n v="296251.53038931824"/>
  </r>
  <r>
    <x v="0"/>
    <s v="WOMENS WOVEN TOPS"/>
    <x v="15"/>
    <n v="4304"/>
    <n v="9514"/>
    <n v="5583"/>
    <n v="375157.822189698"/>
    <n v="-78143.5192508623"/>
    <n v="297014.30309701897"/>
  </r>
  <r>
    <x v="0"/>
    <s v="WOMENS ACCESSORIES"/>
    <x v="16"/>
    <n v="4314"/>
    <n v="9415"/>
    <n v="5141"/>
    <n v="189700.14950437099"/>
    <n v="-36854.079666195437"/>
    <n v="152846.06973904185"/>
  </r>
  <r>
    <x v="0"/>
    <s v="WOMENS LOUNGE"/>
    <x v="17"/>
    <n v="3208"/>
    <n v="9392"/>
    <n v="4109"/>
    <n v="240965.69047093391"/>
    <n v="-51598.619308762252"/>
    <n v="189367.07148909569"/>
  </r>
  <r>
    <x v="0"/>
    <s v="TODDLER ACCESSORIES"/>
    <x v="7"/>
    <n v="2391"/>
    <n v="7278"/>
    <n v="3013"/>
    <n v="81017.280244836584"/>
    <n v="-16998.249815009534"/>
    <n v="64019.030445763841"/>
  </r>
  <r>
    <x v="0"/>
    <s v="NEWBORN"/>
    <x v="7"/>
    <n v="2185"/>
    <n v="6598"/>
    <n v="2904"/>
    <n v="122270.28095827252"/>
    <n v="-25990.199697978795"/>
    <n v="96280.081302203238"/>
  </r>
  <r>
    <x v="0"/>
    <s v="TODDLER BOY WOVENS"/>
    <x v="7"/>
    <n v="1919"/>
    <n v="5479"/>
    <n v="2502"/>
    <n v="132707.24058319069"/>
    <n v="-26662.179702207446"/>
    <n v="106045.06093193032"/>
  </r>
  <r>
    <x v="0"/>
    <s v="GIRLS WOVEN BOTTOMS"/>
    <x v="7"/>
    <n v="1821"/>
    <n v="4988"/>
    <n v="2392"/>
    <n v="121710.7098685503"/>
    <n v="-23178.549681402743"/>
    <n v="98532.160252332687"/>
  </r>
  <r>
    <x v="0"/>
    <s v="BOYS ACTIVE KNITS"/>
    <x v="7"/>
    <n v="1742"/>
    <n v="4696"/>
    <n v="2258"/>
    <n v="103738.06003332138"/>
    <n v="-22557.89970145002"/>
    <n v="81180.160410404205"/>
  </r>
  <r>
    <x v="0"/>
    <s v="MENS FIT"/>
    <x v="7"/>
    <n v="1599"/>
    <n v="4359"/>
    <n v="2124"/>
    <n v="160445.61916006543"/>
    <n v="-39829.529513187706"/>
    <n v="120616.08973813988"/>
  </r>
  <r>
    <x v="0"/>
    <s v="WOMENS BRAS"/>
    <x v="18"/>
    <n v="1441"/>
    <n v="4314"/>
    <n v="1906"/>
    <n v="120649.77009856701"/>
    <n v="-24384.15999237448"/>
    <n v="96265.610279202461"/>
  </r>
  <r>
    <x v="0"/>
    <s v="TODDLER GIRL WOVENS"/>
    <x v="7"/>
    <n v="1668"/>
    <n v="4088"/>
    <n v="2131"/>
    <n v="109461.53995522857"/>
    <n v="-23123.329791806638"/>
    <n v="86338.210278183222"/>
  </r>
  <r>
    <x v="0"/>
    <s v="GIRLS WOVEN ITEMS"/>
    <x v="7"/>
    <n v="1774"/>
    <n v="3867"/>
    <n v="2232"/>
    <n v="133315.80005335808"/>
    <n v="-29220.279822375625"/>
    <n v="104095.52035307884"/>
  </r>
  <r>
    <x v="0"/>
    <s v="GIRLS ACCESSORIES"/>
    <x v="7"/>
    <n v="1575"/>
    <n v="3802"/>
    <n v="1999"/>
    <n v="67819.160265445709"/>
    <n v="-13293.399822518229"/>
    <n v="54525.760405182838"/>
  </r>
  <r>
    <x v="0"/>
    <s v="MENS OUTERWEAR"/>
    <x v="7"/>
    <n v="2242"/>
    <n v="3612"/>
    <n v="2652"/>
    <n v="322016.3393535614"/>
    <n v="-79683.049988031387"/>
    <n v="242333.28969764709"/>
  </r>
  <r>
    <x v="0"/>
    <s v="SLEEPWEAR"/>
    <x v="7"/>
    <n v="1210"/>
    <n v="3068"/>
    <n v="1513"/>
    <n v="60288.49022936821"/>
    <n v="-13420.809838742018"/>
    <n v="46867.680499196053"/>
  </r>
  <r>
    <x v="0"/>
    <s v="BOYS ACCESSORIES"/>
    <x v="7"/>
    <n v="1348"/>
    <n v="2971"/>
    <n v="1605"/>
    <n v="48012.050027111545"/>
    <n v="-9818.0799121558666"/>
    <n v="38193.970075884834"/>
  </r>
  <r>
    <x v="0"/>
    <s v="WOMENS OUTERWEAR/ITEMS"/>
    <x v="19"/>
    <n v="1642"/>
    <n v="2760"/>
    <n v="1900"/>
    <n v="237827.66952825524"/>
    <n v="-52198.869904443622"/>
    <n v="185628.7995145414"/>
  </r>
  <r>
    <x v="0"/>
    <s v="BOYS WOVEN ITEMS"/>
    <x v="7"/>
    <n v="1312"/>
    <n v="2589"/>
    <n v="1574"/>
    <n v="86585.790017614141"/>
    <n v="-19657.969856932759"/>
    <n v="66927.820268163458"/>
  </r>
  <r>
    <x v="0"/>
    <s v="BOYS UNDERWEAR"/>
    <x v="7"/>
    <n v="1011"/>
    <n v="2564"/>
    <n v="1270"/>
    <n v="60186.980095982552"/>
    <n v="-12465.52982519567"/>
    <n v="47721.450296640396"/>
  </r>
  <r>
    <x v="0"/>
    <s v="TOPS"/>
    <x v="7"/>
    <n v="488"/>
    <n v="2546"/>
    <n v="737"/>
    <n v="74883.560594558716"/>
    <n v="-21700.239773280919"/>
    <n v="53183.320778369904"/>
  </r>
  <r>
    <x v="0"/>
    <s v="GIRLS UNDERWEAR"/>
    <x v="7"/>
    <n v="948"/>
    <n v="2290"/>
    <n v="1147"/>
    <n v="49488.760023474693"/>
    <n v="-9744.6698674038053"/>
    <n v="39744.09016430378"/>
  </r>
  <r>
    <x v="0"/>
    <s v="OTHERS"/>
    <x v="7"/>
    <n v="1533"/>
    <n v="1945"/>
    <n v="1752"/>
    <n v="47456.010005863383"/>
    <n v="0"/>
    <n v="47456.010005863383"/>
  </r>
  <r>
    <x v="0"/>
    <s v="BOTTOMS"/>
    <x v="7"/>
    <n v="436"/>
    <n v="1527"/>
    <n v="633"/>
    <n v="72576.579382181168"/>
    <n v="-18398.549790799618"/>
    <n v="54178.029559373856"/>
  </r>
  <r>
    <x v="0"/>
    <s v="BODY"/>
    <x v="7"/>
    <n v="177"/>
    <n v="678"/>
    <n v="249"/>
    <n v="15275.360173463821"/>
    <n v="-4380.699956856668"/>
    <n v="10894.660236597061"/>
  </r>
  <r>
    <x v="0"/>
    <s v="SUNGLASSES"/>
    <x v="7"/>
    <n v="190"/>
    <n v="284"/>
    <n v="203"/>
    <n v="6557.2600040435791"/>
    <n v="-1175.3199984431267"/>
    <n v="5381.9399919509888"/>
  </r>
  <r>
    <x v="0"/>
    <s v="SWIM WEAR"/>
    <x v="7"/>
    <n v="96"/>
    <n v="197"/>
    <n v="109"/>
    <n v="8207.5500054359436"/>
    <n v="-2408.5799656510353"/>
    <n v="5798.9700417518616"/>
  </r>
  <r>
    <x v="0"/>
    <s v="KIDS UNDETERMINABLES"/>
    <x v="7"/>
    <n v="36"/>
    <n v="77"/>
    <n v="36"/>
    <n v="1495.6099765300751"/>
    <n v="-108.36000084877014"/>
    <n v="1387.2499752044678"/>
  </r>
  <r>
    <x v="0"/>
    <s v="ADULT UNDETERMINABLES"/>
    <x v="7"/>
    <n v="10"/>
    <n v="12"/>
    <n v="10"/>
    <n v="164.22999954223633"/>
    <n v="-32.369999915361404"/>
    <n v="131.85999989509583"/>
  </r>
  <r>
    <x v="1"/>
    <s v="WOMENS KNITS"/>
    <x v="1"/>
    <n v="51232"/>
    <n v="193444"/>
    <n v="81931"/>
    <n v="4658102.5928026605"/>
    <n v="-953030.69723676331"/>
    <n v="3705071.8988642879"/>
  </r>
  <r>
    <x v="1"/>
    <s v="WOMENS DENIM"/>
    <x v="5"/>
    <n v="45191"/>
    <n v="119732"/>
    <n v="67117"/>
    <n v="5989338.8954358939"/>
    <n v="-1137599.9703537133"/>
    <n v="4851738.9274540506"/>
  </r>
  <r>
    <x v="1"/>
    <s v="WOMENS BOTTOMS"/>
    <x v="6"/>
    <n v="32241"/>
    <n v="86841"/>
    <n v="46342"/>
    <n v="3560264.1109464467"/>
    <n v="-757426.40287358686"/>
    <n v="2802837.7105379105"/>
  </r>
  <r>
    <x v="1"/>
    <s v="WOMENS UNDERWEAR"/>
    <x v="7"/>
    <n v="8421"/>
    <n v="62461"/>
    <n v="11452"/>
    <n v="451302.72131807916"/>
    <n v="-62511.509995833039"/>
    <n v="388791.21253222786"/>
  </r>
  <r>
    <x v="1"/>
    <s v="SPORT"/>
    <x v="9"/>
    <n v="15574"/>
    <n v="52983"/>
    <n v="23636"/>
    <n v="1734025.549485093"/>
    <n v="-364375.9054721687"/>
    <n v="1369649.6452490054"/>
  </r>
  <r>
    <x v="1"/>
    <s v="WOMENS SWEATERS"/>
    <x v="12"/>
    <n v="22545"/>
    <n v="51650"/>
    <n v="30032"/>
    <n v="2189622.8533025067"/>
    <n v="-506913.54484621808"/>
    <n v="1682709.3094682973"/>
  </r>
  <r>
    <x v="1"/>
    <s v="WOMENS WOVEN TOPS"/>
    <x v="15"/>
    <n v="19502"/>
    <n v="43894"/>
    <n v="26100"/>
    <n v="1771251.1114651337"/>
    <n v="-371788.73621723428"/>
    <n v="1399462.3758640662"/>
  </r>
  <r>
    <x v="1"/>
    <s v="WOMENS LOUNGE"/>
    <x v="17"/>
    <n v="12997"/>
    <n v="38049"/>
    <n v="17408"/>
    <n v="985075.05228355341"/>
    <n v="-215261.77700496651"/>
    <n v="769813.27632715181"/>
  </r>
  <r>
    <x v="1"/>
    <s v="WOMENS ACCESSORIES"/>
    <x v="16"/>
    <n v="16991"/>
    <n v="37139"/>
    <n v="20991"/>
    <n v="818800.43856010027"/>
    <n v="-162579.07839140482"/>
    <n v="656221.36001027934"/>
  </r>
  <r>
    <x v="1"/>
    <s v="BABY BOY"/>
    <x v="8"/>
    <n v="6718"/>
    <n v="31937"/>
    <n v="10389"/>
    <n v="501986.09177455679"/>
    <n v="-104036.40898322314"/>
    <n v="397949.68288603798"/>
  </r>
  <r>
    <x v="1"/>
    <s v="BABY GIRL"/>
    <x v="14"/>
    <n v="6460"/>
    <n v="29314"/>
    <n v="10275"/>
    <n v="504600.47139253467"/>
    <n v="-110822.75883248821"/>
    <n v="393777.71274103969"/>
  </r>
  <r>
    <x v="1"/>
    <s v="MENS KNITS"/>
    <x v="2"/>
    <n v="9895"/>
    <n v="29176"/>
    <n v="12706"/>
    <n v="624454.42168074474"/>
    <n v="-126813.43834601901"/>
    <n v="497640.98370668106"/>
  </r>
  <r>
    <x v="1"/>
    <s v="TODDLER GIRL KNITS"/>
    <x v="7"/>
    <n v="6640"/>
    <n v="29171"/>
    <n v="9885"/>
    <n v="462671.2330550421"/>
    <n v="-94474.128905210644"/>
    <n v="368197.10407631285"/>
  </r>
  <r>
    <x v="1"/>
    <s v="GIRLS ACTIVE KNITS"/>
    <x v="10"/>
    <n v="7955"/>
    <n v="28143"/>
    <n v="11337"/>
    <n v="536740.29253592901"/>
    <n v="-109079.40838233754"/>
    <n v="427660.88447460346"/>
  </r>
  <r>
    <x v="1"/>
    <s v="GIRLS KNITS/SWEATERS"/>
    <x v="13"/>
    <n v="7992"/>
    <n v="26497"/>
    <n v="11240"/>
    <n v="478277.67196657136"/>
    <n v="-96007.418946696445"/>
    <n v="382270.25321275927"/>
  </r>
  <r>
    <x v="1"/>
    <s v="BOYS KNTS/SWEATERS"/>
    <x v="7"/>
    <n v="6695"/>
    <n v="24091"/>
    <n v="9338"/>
    <n v="360576.8830349911"/>
    <n v="-75106.999415095896"/>
    <n v="285469.88385291584"/>
  </r>
  <r>
    <x v="1"/>
    <s v="BOYS WOVEN BOTTOMS"/>
    <x v="11"/>
    <n v="6888"/>
    <n v="23565"/>
    <n v="9809"/>
    <n v="593576.56174812652"/>
    <n v="-123695.29791017063"/>
    <n v="469881.26397976279"/>
  </r>
  <r>
    <x v="1"/>
    <s v="TODDLER BOY KNITS"/>
    <x v="7"/>
    <n v="5849"/>
    <n v="23330"/>
    <n v="8404"/>
    <n v="356101.27332123369"/>
    <n v="-76063.559262484312"/>
    <n v="280037.71392747015"/>
  </r>
  <r>
    <x v="1"/>
    <s v="WOMENS BRAS"/>
    <x v="18"/>
    <n v="7046"/>
    <n v="20510"/>
    <n v="9538"/>
    <n v="571102.97069952451"/>
    <n v="-122045.45995025337"/>
    <n v="449057.51185849868"/>
  </r>
  <r>
    <x v="1"/>
    <s v="MENS DENIM"/>
    <x v="0"/>
    <n v="7741"/>
    <n v="18805"/>
    <n v="10029"/>
    <n v="906571.83908868767"/>
    <n v="-176993.67862595618"/>
    <n v="729578.16064454056"/>
  </r>
  <r>
    <x v="1"/>
    <s v="MENS BOTTOMS"/>
    <x v="3"/>
    <n v="6978"/>
    <n v="18364"/>
    <n v="9182"/>
    <n v="714878.62187576294"/>
    <n v="-151416.05837853253"/>
    <n v="563462.56340777874"/>
  </r>
  <r>
    <x v="1"/>
    <s v="NEWBORN"/>
    <x v="7"/>
    <n v="6019"/>
    <n v="18256"/>
    <n v="8273"/>
    <n v="335601.67238284089"/>
    <n v="-72750.189075645059"/>
    <n v="262851.48334986903"/>
  </r>
  <r>
    <x v="1"/>
    <s v="TODDLER ACCESSORIES"/>
    <x v="7"/>
    <n v="5826"/>
    <n v="17535"/>
    <n v="7509"/>
    <n v="204217.7607121449"/>
    <n v="-41091.539513587952"/>
    <n v="163126.22118094377"/>
  </r>
  <r>
    <x v="1"/>
    <s v="MENS BODY"/>
    <x v="7"/>
    <n v="4286"/>
    <n v="13187"/>
    <n v="5154"/>
    <n v="206987.66935189441"/>
    <n v="-42735.449640773237"/>
    <n v="164252.21931477264"/>
  </r>
  <r>
    <x v="1"/>
    <s v="MENS WOVEN TOPS"/>
    <x v="4"/>
    <n v="6092"/>
    <n v="12995"/>
    <n v="7258"/>
    <n v="445705.48984456994"/>
    <n v="-86423.549005702138"/>
    <n v="359281.94092298485"/>
  </r>
  <r>
    <x v="1"/>
    <s v="GIRLS WOVEN BOTTOMS"/>
    <x v="7"/>
    <n v="4631"/>
    <n v="12749"/>
    <n v="6034"/>
    <n v="316403.81995391846"/>
    <n v="-58695.919186264277"/>
    <n v="257707.90083312988"/>
  </r>
  <r>
    <x v="1"/>
    <s v="TODDLER BOY WOVENS"/>
    <x v="7"/>
    <n v="4427"/>
    <n v="12178"/>
    <n v="5820"/>
    <n v="298138.89128160477"/>
    <n v="-61374.939278367907"/>
    <n v="236763.95215523243"/>
  </r>
  <r>
    <x v="1"/>
    <s v="WOMENS OUTERWEAR/ITEMS"/>
    <x v="19"/>
    <n v="7233"/>
    <n v="11864"/>
    <n v="8497"/>
    <n v="1047175.6072073579"/>
    <n v="-248084.82946336269"/>
    <n v="799090.778390944"/>
  </r>
  <r>
    <x v="1"/>
    <s v="TOPS"/>
    <x v="7"/>
    <n v="2149"/>
    <n v="10806"/>
    <n v="3363"/>
    <n v="319660.18275165558"/>
    <n v="-94900.208835981786"/>
    <n v="224759.97370779514"/>
  </r>
  <r>
    <x v="1"/>
    <s v="MENS ACCESSORIES"/>
    <x v="7"/>
    <n v="4307"/>
    <n v="10681"/>
    <n v="4849"/>
    <n v="142474.83960247599"/>
    <n v="-25504.019818073139"/>
    <n v="116970.8198365923"/>
  </r>
  <r>
    <x v="1"/>
    <s v="BOYS ACTIVE KNITS"/>
    <x v="7"/>
    <n v="3815"/>
    <n v="10581"/>
    <n v="4964"/>
    <n v="231467.30047559738"/>
    <n v="-51309.329313449562"/>
    <n v="180157.97141003609"/>
  </r>
  <r>
    <x v="1"/>
    <s v="TODDLER GIRL WOVENS"/>
    <x v="7"/>
    <n v="4082"/>
    <n v="10263"/>
    <n v="5321"/>
    <n v="274821.6099202726"/>
    <n v="-57667.249422514811"/>
    <n v="217154.36055386066"/>
  </r>
  <r>
    <x v="1"/>
    <s v="GIRLS WOVEN ITEMS"/>
    <x v="7"/>
    <n v="4405"/>
    <n v="9238"/>
    <n v="5515"/>
    <n v="317495.37030148506"/>
    <n v="-71424.049439683557"/>
    <n v="246071.32105624676"/>
  </r>
  <r>
    <x v="1"/>
    <s v="GIRLS ACCESSORIES"/>
    <x v="7"/>
    <n v="3904"/>
    <n v="9237"/>
    <n v="4932"/>
    <n v="165453.01075342298"/>
    <n v="-31846.199535066262"/>
    <n v="133606.81112018228"/>
  </r>
  <r>
    <x v="1"/>
    <s v="SLEEPWEAR"/>
    <x v="7"/>
    <n v="3265"/>
    <n v="8349"/>
    <n v="4156"/>
    <n v="168517.22064566612"/>
    <n v="-37959.829515486956"/>
    <n v="130557.39137935638"/>
  </r>
  <r>
    <x v="1"/>
    <s v="MENS SWEATERS"/>
    <x v="7"/>
    <n v="3967"/>
    <n v="7414"/>
    <n v="4585"/>
    <n v="282926.89955115318"/>
    <n v="-63987.879412613809"/>
    <n v="218939.02025556564"/>
  </r>
  <r>
    <x v="1"/>
    <s v="BOYS ACCESSORIES"/>
    <x v="7"/>
    <n v="3122"/>
    <n v="6856"/>
    <n v="3792"/>
    <n v="115160.97991360165"/>
    <n v="-23000.989754416049"/>
    <n v="92159.99005211331"/>
  </r>
  <r>
    <x v="1"/>
    <s v="BOTTOMS"/>
    <x v="7"/>
    <n v="1967"/>
    <n v="6418"/>
    <n v="2969"/>
    <n v="322357.0866266489"/>
    <n v="-81180.139028549194"/>
    <n v="241176.94758808613"/>
  </r>
  <r>
    <x v="1"/>
    <s v="BOYS UNDERWEAR"/>
    <x v="7"/>
    <n v="2356"/>
    <n v="5995"/>
    <n v="2992"/>
    <n v="143354.38006818295"/>
    <n v="-30609.529542900622"/>
    <n v="112744.85056424141"/>
  </r>
  <r>
    <x v="1"/>
    <s v="BOYS WOVEN ITEMS"/>
    <x v="7"/>
    <n v="3002"/>
    <n v="5669"/>
    <n v="3528"/>
    <n v="197260.38006497361"/>
    <n v="-45665.519616320729"/>
    <n v="151594.86064721085"/>
  </r>
  <r>
    <x v="1"/>
    <s v="GIRLS UNDERWEAR"/>
    <x v="7"/>
    <n v="2357"/>
    <n v="5652"/>
    <n v="2853"/>
    <n v="126153.22029763088"/>
    <n v="-24241.359644927084"/>
    <n v="101911.86070888862"/>
  </r>
  <r>
    <x v="1"/>
    <s v="OTHERS"/>
    <x v="7"/>
    <n v="3529"/>
    <n v="4242"/>
    <n v="3955"/>
    <n v="84285.149993784726"/>
    <n v="0"/>
    <n v="84285.149993784726"/>
  </r>
  <r>
    <x v="1"/>
    <s v="MENS FIT"/>
    <x v="7"/>
    <n v="1051"/>
    <n v="2588"/>
    <n v="1275"/>
    <n v="93359.169795274734"/>
    <n v="-21987.689740244299"/>
    <n v="71371.480107009411"/>
  </r>
  <r>
    <x v="1"/>
    <s v="BODY"/>
    <x v="7"/>
    <n v="672"/>
    <n v="2539"/>
    <n v="898"/>
    <n v="58446.310735702515"/>
    <n v="-16594.249839309603"/>
    <n v="41852.06094455719"/>
  </r>
  <r>
    <x v="1"/>
    <s v="MENS OUTERWEAR"/>
    <x v="7"/>
    <n v="1438"/>
    <n v="2264"/>
    <n v="1609"/>
    <n v="188699.21975326538"/>
    <n v="-43834.929988801479"/>
    <n v="144864.28999710083"/>
  </r>
  <r>
    <x v="1"/>
    <s v="SWIM WEAR"/>
    <x v="7"/>
    <n v="553"/>
    <n v="1253"/>
    <n v="619"/>
    <n v="51797.37021446228"/>
    <n v="-13143.419820874929"/>
    <n v="38653.95041847229"/>
  </r>
  <r>
    <x v="1"/>
    <s v="SUNGLASSES"/>
    <x v="7"/>
    <n v="614"/>
    <n v="857"/>
    <n v="649"/>
    <n v="19402.770016670227"/>
    <n v="-3470.3500003218651"/>
    <n v="15932.41999912262"/>
  </r>
  <r>
    <x v="1"/>
    <s v="KIDS UNDETERMINABLES"/>
    <x v="7"/>
    <n v="95"/>
    <n v="140"/>
    <n v="96"/>
    <n v="2316.300003528595"/>
    <n v="-299.62000018358231"/>
    <n v="2016.680001616478"/>
  </r>
  <r>
    <x v="1"/>
    <s v="ADULT UNDETERMINABLES"/>
    <x v="7"/>
    <n v="26"/>
    <n v="40"/>
    <n v="26"/>
    <n v="751.0799994468689"/>
    <n v="-131.03999847173691"/>
    <n v="620.03999733924866"/>
  </r>
  <r>
    <x v="1"/>
    <s v="OUTLET WOMENS"/>
    <x v="7"/>
    <n v="1"/>
    <n v="2"/>
    <n v="1"/>
    <n v="29.940000534057617"/>
    <n v="-6.3299997746944427"/>
    <n v="23.610000610351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Denim Shopper Type" colHeaderCaption="Reactivation Category">
  <location ref="A18:V21" firstHeaderRow="1" firstDataRow="2" firstDataCol="1"/>
  <pivotFields count="9">
    <pivotField axis="axisRow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21">
        <item x="0"/>
        <item x="5"/>
        <item x="8"/>
        <item x="14"/>
        <item x="11"/>
        <item x="10"/>
        <item x="13"/>
        <item x="3"/>
        <item x="2"/>
        <item x="4"/>
        <item x="9"/>
        <item x="16"/>
        <item x="6"/>
        <item x="18"/>
        <item x="1"/>
        <item x="17"/>
        <item x="19"/>
        <item x="12"/>
        <item x="15"/>
        <item x="7"/>
        <item t="default"/>
      </items>
    </pivotField>
    <pivotField dataField="1" numFmtId="169" subtotalTop="0" showAll="0"/>
    <pivotField numFmtId="169" subtotalTop="0" showAll="0"/>
    <pivotField numFmtId="169" subtotalTop="0" showAll="0"/>
    <pivotField numFmtId="169" subtotalTop="0" showAll="0"/>
    <pivotField numFmtId="169" subtotalTop="0" showAll="0"/>
    <pivotField numFmtId="169" subtotalTop="0" showAll="0"/>
  </pivotFields>
  <rowFields count="1">
    <field x="0"/>
  </rowFields>
  <rowItems count="2">
    <i>
      <x/>
    </i>
    <i>
      <x v="1"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# Customers" fld="3" baseField="0" baseItem="0"/>
  </dataFields>
  <formats count="33">
    <format dxfId="142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141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140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2" count="0"/>
        </references>
      </pivotArea>
    </format>
    <format dxfId="137">
      <pivotArea dataOnly="0" labelOnly="1" grandCol="1" outline="0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grandCol="1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outline="0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29">
      <pivotArea dataOnly="0" labelOnly="1" outline="0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grandCol="1" outline="0" fieldPosition="0"/>
    </format>
    <format dxfId="126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25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24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23">
      <pivotArea field="2" type="button" dataOnly="0" labelOnly="1" outline="0" axis="axisCol" fieldPosition="0"/>
    </format>
    <format dxfId="77">
      <pivotArea dataOnly="0" labelOnly="1" fieldPosition="0">
        <references count="1">
          <reference field="2" count="1">
            <x v="0"/>
          </reference>
        </references>
      </pivotArea>
    </format>
    <format dxfId="76">
      <pivotArea dataOnly="0" labelOnly="1" fieldPosition="0">
        <references count="1">
          <reference field="2" count="1"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outline="0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3" dataOnRows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Denim Shopper Type" colHeaderCaption="Reactivation Category">
  <location ref="A56:V63" firstHeaderRow="1" firstDataRow="2" firstDataCol="1"/>
  <pivotFields count="9">
    <pivotField axis="axisRow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21">
        <item x="0"/>
        <item x="5"/>
        <item x="8"/>
        <item x="14"/>
        <item x="11"/>
        <item x="10"/>
        <item x="13"/>
        <item x="3"/>
        <item x="2"/>
        <item x="4"/>
        <item x="9"/>
        <item x="16"/>
        <item x="6"/>
        <item x="18"/>
        <item x="1"/>
        <item x="17"/>
        <item x="19"/>
        <item x="12"/>
        <item x="15"/>
        <item x="7"/>
        <item t="default"/>
      </items>
    </pivotField>
    <pivotField numFmtId="169" subtotalTop="0" showAll="0"/>
    <pivotField numFmtId="169" subtotalTop="0" showAll="0"/>
    <pivotField numFmtId="169" subtotalTop="0" showAll="0"/>
    <pivotField numFmtId="169" subtotalTop="0" showAll="0"/>
    <pivotField numFmtId="169" subtotalTop="0" showAll="0"/>
    <pivotField dataField="1" numFmtId="169" subtotalTop="0" showAll="0"/>
  </pivotFields>
  <rowFields count="2">
    <field x="0"/>
    <field x="-2"/>
  </rowFields>
  <rowItems count="6">
    <i>
      <x/>
    </i>
    <i r="1">
      <x/>
    </i>
    <i r="1" i="1">
      <x v="1"/>
    </i>
    <i>
      <x v="1"/>
    </i>
    <i r="1">
      <x/>
    </i>
    <i r="1" i="1">
      <x v="1"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2">
    <dataField name="Total Net Sales" fld="8" baseField="0" baseItem="0"/>
    <dataField name="% net Sales" fld="8" showDataAs="percentOfRow" baseField="0" baseItem="0" numFmtId="10"/>
  </dataFields>
  <formats count="37">
    <format dxfId="55">
      <pivotArea field="0" type="button" dataOnly="0" labelOnly="1" outline="0" axis="axisRow" fieldPosition="0"/>
    </format>
    <format dxfId="56">
      <pivotArea dataOnly="0" labelOnly="1" fieldPosition="0">
        <references count="1">
          <reference field="2" count="0"/>
        </references>
      </pivotArea>
    </format>
    <format dxfId="57">
      <pivotArea dataOnly="0" labelOnly="1" grandCol="1" outline="0" fieldPosition="0"/>
    </format>
    <format dxfId="58">
      <pivotArea field="0" type="button" dataOnly="0" labelOnly="1" outline="0" axis="axisRow" fieldPosition="0"/>
    </format>
    <format dxfId="59">
      <pivotArea dataOnly="0" labelOnly="1" fieldPosition="0">
        <references count="1">
          <reference field="2" count="0"/>
        </references>
      </pivotArea>
    </format>
    <format dxfId="60">
      <pivotArea dataOnly="0" labelOnly="1" grandCol="1" outline="0" fieldPosition="0"/>
    </format>
    <format dxfId="61">
      <pivotArea outline="0" collapsedLevelsAreSubtotals="1" fieldPosition="0"/>
    </format>
    <format dxfId="62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4">
      <pivotArea dataOnly="0" labelOnly="1" fieldPosition="0">
        <references count="1">
          <reference field="2" count="0"/>
        </references>
      </pivotArea>
    </format>
    <format dxfId="65">
      <pivotArea dataOnly="0" labelOnly="1" grandCol="1" outline="0" fieldPosition="0"/>
    </format>
    <format dxfId="66">
      <pivotArea field="2" type="button" dataOnly="0" labelOnly="1" outline="0" axis="axisCol" fieldPosition="0"/>
    </format>
    <format dxfId="67">
      <pivotArea outline="0" collapsedLevelsAreSubtotals="1" fieldPosition="0"/>
    </format>
    <format dxfId="68">
      <pivotArea outline="0" collapsedLevelsAreSubtotals="1" fieldPosition="0"/>
    </format>
    <format dxfId="69">
      <pivotArea outline="0" collapsedLevelsAreSubtotals="1" fieldPosition="0"/>
    </format>
    <format dxfId="70">
      <pivotArea dataOnly="0" labelOnly="1" fieldPosition="0">
        <references count="1">
          <reference field="0" count="0"/>
        </references>
      </pivotArea>
    </format>
    <format dxfId="71">
      <pivotArea dataOnly="0" labelOnly="1" fieldPosition="0">
        <references count="1">
          <reference field="0" count="0"/>
        </references>
      </pivotArea>
    </format>
    <format dxfId="72">
      <pivotArea dataOnly="0" outline="0" fieldPosition="0">
        <references count="1">
          <reference field="2" count="1">
            <x v="0"/>
          </reference>
        </references>
      </pivotArea>
    </format>
    <format dxfId="73">
      <pivotArea dataOnly="0" outline="0" fieldPosition="0">
        <references count="1">
          <reference field="2" count="1">
            <x v="0"/>
          </reference>
        </references>
      </pivotArea>
    </format>
    <format dxfId="74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75">
      <pivotArea dataOnly="0" labelOnly="1" fieldPosition="0">
        <references count="1">
          <reference field="2" count="1">
            <x v="1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2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Col="1" outline="0" fieldPosition="0"/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fieldPosition="0">
        <references count="1">
          <reference field="0" count="1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Denim Shopper Type" colHeaderCaption="Reactivation Category">
  <location ref="A45:V52" firstHeaderRow="1" firstDataRow="2" firstDataCol="1"/>
  <pivotFields count="9">
    <pivotField axis="axisRow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21">
        <item x="0"/>
        <item x="5"/>
        <item x="8"/>
        <item x="14"/>
        <item x="11"/>
        <item x="10"/>
        <item x="13"/>
        <item x="3"/>
        <item x="2"/>
        <item x="4"/>
        <item x="9"/>
        <item x="16"/>
        <item x="6"/>
        <item x="18"/>
        <item x="1"/>
        <item x="17"/>
        <item x="19"/>
        <item x="12"/>
        <item x="15"/>
        <item x="7"/>
        <item t="default"/>
      </items>
    </pivotField>
    <pivotField numFmtId="169" subtotalTop="0" showAll="0"/>
    <pivotField numFmtId="169" subtotalTop="0" showAll="0"/>
    <pivotField dataField="1" numFmtId="169" subtotalTop="0" showAll="0"/>
    <pivotField numFmtId="169" subtotalTop="0" showAll="0"/>
    <pivotField numFmtId="169" subtotalTop="0" showAll="0"/>
    <pivotField numFmtId="169" subtotalTop="0" showAll="0"/>
  </pivotFields>
  <rowFields count="2">
    <field x="0"/>
    <field x="-2"/>
  </rowFields>
  <rowItems count="6">
    <i>
      <x/>
    </i>
    <i r="1">
      <x/>
    </i>
    <i r="1" i="1">
      <x v="1"/>
    </i>
    <i>
      <x v="1"/>
    </i>
    <i r="1">
      <x/>
    </i>
    <i r="1" i="1">
      <x v="1"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2">
    <dataField name="Total Orders" fld="5" baseField="0" baseItem="0"/>
    <dataField name="% Orders" fld="5" showDataAs="percentOfRow" baseField="0" baseItem="0" numFmtId="10"/>
  </dataFields>
  <formats count="38">
    <format dxfId="88">
      <pivotArea field="0" type="button" dataOnly="0" labelOnly="1" outline="0" axis="axisRow" fieldPosition="0"/>
    </format>
    <format dxfId="89">
      <pivotArea dataOnly="0" labelOnly="1" fieldPosition="0">
        <references count="1">
          <reference field="2" count="0"/>
        </references>
      </pivotArea>
    </format>
    <format dxfId="90">
      <pivotArea dataOnly="0" labelOnly="1" grandCol="1" outline="0" fieldPosition="0"/>
    </format>
    <format dxfId="91">
      <pivotArea field="0" type="button" dataOnly="0" labelOnly="1" outline="0" axis="axisRow" fieldPosition="0"/>
    </format>
    <format dxfId="92">
      <pivotArea dataOnly="0" labelOnly="1" fieldPosition="0">
        <references count="1">
          <reference field="2" count="0"/>
        </references>
      </pivotArea>
    </format>
    <format dxfId="93">
      <pivotArea dataOnly="0" labelOnly="1" grandCol="1" outline="0" fieldPosition="0"/>
    </format>
    <format dxfId="94">
      <pivotArea outline="0" collapsedLevelsAreSubtotals="1" fieldPosition="0"/>
    </format>
    <format dxfId="95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2" count="0"/>
        </references>
      </pivotArea>
    </format>
    <format dxfId="98">
      <pivotArea dataOnly="0" labelOnly="1" grandCol="1" outline="0" fieldPosition="0"/>
    </format>
    <format dxfId="99">
      <pivotArea field="2" type="button" dataOnly="0" labelOnly="1" outline="0" axis="axisCol" fieldPosition="0"/>
    </format>
    <format dxfId="100">
      <pivotArea outline="0" collapsedLevelsAreSubtotals="1" fieldPosition="0"/>
    </format>
    <format dxfId="101">
      <pivotArea outline="0" collapsedLevelsAreSubtotals="1" fieldPosition="0"/>
    </format>
    <format dxfId="102">
      <pivotArea outline="0" collapsedLevelsAreSubtotals="1" fieldPosition="0"/>
    </format>
    <format dxfId="103">
      <pivotArea dataOnly="0" labelOnly="1" fieldPosition="0">
        <references count="1">
          <reference field="0" count="0"/>
        </references>
      </pivotArea>
    </format>
    <format dxfId="87">
      <pivotArea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8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83">
      <pivotArea dataOnly="0" outline="0" fieldPosition="0">
        <references count="1">
          <reference field="2" count="1">
            <x v="0"/>
          </reference>
        </references>
      </pivotArea>
    </format>
    <format dxfId="82">
      <pivotArea dataOnly="0" outline="0" fieldPosition="0">
        <references count="1">
          <reference field="2" count="1">
            <x v="0"/>
          </reference>
        </references>
      </pivotArea>
    </format>
    <format dxfId="81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80">
      <pivotArea dataOnly="0" labelOnly="1" fieldPosition="0">
        <references count="1">
          <reference field="2" count="1"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Col="1" outline="0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Denim Shopper Type" colHeaderCaption="Reactivation Category">
  <location ref="A34:V41" firstHeaderRow="1" firstDataRow="2" firstDataCol="1"/>
  <pivotFields count="9">
    <pivotField axis="axisRow" subtotalTop="0" showAll="0">
      <items count="3">
        <item x="0"/>
        <item x="1"/>
        <item t="default"/>
      </items>
    </pivotField>
    <pivotField subtotalTop="0" showAll="0"/>
    <pivotField axis="axisCol" subtotalTop="0" showAll="0">
      <items count="21">
        <item x="0"/>
        <item x="5"/>
        <item x="8"/>
        <item x="14"/>
        <item x="11"/>
        <item x="10"/>
        <item x="13"/>
        <item x="3"/>
        <item x="2"/>
        <item x="4"/>
        <item x="9"/>
        <item x="16"/>
        <item x="6"/>
        <item x="18"/>
        <item x="1"/>
        <item x="17"/>
        <item x="19"/>
        <item x="12"/>
        <item x="15"/>
        <item x="7"/>
        <item t="default"/>
      </items>
    </pivotField>
    <pivotField numFmtId="169" subtotalTop="0" showAll="0"/>
    <pivotField dataField="1" numFmtId="169" subtotalTop="0" showAll="0"/>
    <pivotField numFmtId="169" subtotalTop="0" showAll="0"/>
    <pivotField numFmtId="169" subtotalTop="0" showAll="0"/>
    <pivotField numFmtId="169" subtotalTop="0" showAll="0"/>
    <pivotField numFmtId="169" subtotalTop="0" showAll="0"/>
  </pivotFields>
  <rowFields count="2">
    <field x="0"/>
    <field x="-2"/>
  </rowFields>
  <rowItems count="6">
    <i>
      <x/>
    </i>
    <i r="1">
      <x/>
    </i>
    <i r="1" i="1">
      <x v="1"/>
    </i>
    <i>
      <x v="1"/>
    </i>
    <i r="1">
      <x/>
    </i>
    <i r="1" i="1">
      <x v="1"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2">
    <dataField name="Total Items Purchased" fld="4" baseField="0" baseItem="0" numFmtId="169"/>
    <dataField name="% Items Purchased" fld="4" showDataAs="percentOfRow" baseField="0" baseItem="0" numFmtId="10"/>
  </dataFields>
  <formats count="35">
    <format dxfId="111">
      <pivotArea field="0" type="button" dataOnly="0" labelOnly="1" outline="0" axis="axisRow" fieldPosition="0"/>
    </format>
    <format dxfId="112">
      <pivotArea dataOnly="0" labelOnly="1" fieldPosition="0">
        <references count="1">
          <reference field="2" count="0"/>
        </references>
      </pivotArea>
    </format>
    <format dxfId="113">
      <pivotArea dataOnly="0" labelOnly="1" grandCol="1" outline="0" fieldPosition="0"/>
    </format>
    <format dxfId="114">
      <pivotArea field="0" type="button" dataOnly="0" labelOnly="1" outline="0" axis="axisRow" fieldPosition="0"/>
    </format>
    <format dxfId="115">
      <pivotArea dataOnly="0" labelOnly="1" fieldPosition="0">
        <references count="1">
          <reference field="2" count="0"/>
        </references>
      </pivotArea>
    </format>
    <format dxfId="116">
      <pivotArea dataOnly="0" labelOnly="1" grandCol="1" outline="0" fieldPosition="0"/>
    </format>
    <format dxfId="117">
      <pivotArea outline="0" collapsedLevelsAreSubtotals="1" fieldPosition="0"/>
    </format>
    <format dxfId="118">
      <pivotArea field="0" type="button" dataOnly="0" labelOnly="1" outline="0" axis="axisRow" fieldPosition="0"/>
    </format>
    <format dxfId="119">
      <pivotArea dataOnly="0" labelOnly="1" fieldPosition="0">
        <references count="1">
          <reference field="0" count="0"/>
        </references>
      </pivotArea>
    </format>
    <format dxfId="120">
      <pivotArea dataOnly="0" labelOnly="1" fieldPosition="0">
        <references count="1">
          <reference field="2" count="0"/>
        </references>
      </pivotArea>
    </format>
    <format dxfId="121">
      <pivotArea dataOnly="0" labelOnly="1" grandCol="1" outline="0" fieldPosition="0"/>
    </format>
    <format dxfId="122">
      <pivotArea field="2" type="button" dataOnly="0" labelOnly="1" outline="0" axis="axisCol" fieldPosition="0"/>
    </format>
    <format dxfId="110">
      <pivotArea outline="0" collapsedLevelsAreSubtotals="1" fieldPosition="0"/>
    </format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79">
      <pivotArea dataOnly="0" labelOnly="1" fieldPosition="0">
        <references count="1">
          <reference field="2" count="1">
            <x v="0"/>
          </reference>
        </references>
      </pivotArea>
    </format>
    <format dxfId="78">
      <pivotArea dataOnly="0" labelOnly="1" fieldPosition="0">
        <references count="1">
          <reference field="2" count="1">
            <x v="1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2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5">
      <pivotArea dataOnly="0" labelOnly="1" fieldPosition="0">
        <references count="1">
          <reference field="0" count="1">
            <x v="1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showGridLines="0" tabSelected="1" workbookViewId="0">
      <selection activeCell="B9" sqref="B9"/>
    </sheetView>
  </sheetViews>
  <sheetFormatPr defaultRowHeight="12" x14ac:dyDescent="0.2"/>
  <cols>
    <col min="1" max="1" width="18.140625" style="12" customWidth="1"/>
    <col min="2" max="2" width="13.28515625" style="12" customWidth="1"/>
    <col min="3" max="3" width="8" style="12" customWidth="1"/>
    <col min="4" max="4" width="8.28515625" style="12" customWidth="1"/>
    <col min="5" max="5" width="8.5703125" style="12" customWidth="1"/>
    <col min="6" max="6" width="8.28515625" style="12" customWidth="1"/>
    <col min="7" max="7" width="6" style="12" customWidth="1"/>
    <col min="8" max="8" width="8" style="12" customWidth="1"/>
    <col min="9" max="9" width="7.42578125" style="12" customWidth="1"/>
    <col min="10" max="10" width="6.85546875" style="12" customWidth="1"/>
    <col min="11" max="11" width="6.7109375" style="12" customWidth="1"/>
    <col min="12" max="12" width="6.85546875" style="12" customWidth="1"/>
    <col min="13" max="13" width="9.7109375" style="12" customWidth="1"/>
    <col min="14" max="14" width="8.28515625" style="12" customWidth="1"/>
    <col min="15" max="17" width="8" style="12" customWidth="1"/>
    <col min="18" max="18" width="9.42578125" style="12" customWidth="1"/>
    <col min="19" max="19" width="8.85546875" style="12" customWidth="1"/>
    <col min="20" max="20" width="8" style="12" customWidth="1"/>
    <col min="21" max="21" width="7.7109375" style="12" customWidth="1"/>
    <col min="22" max="22" width="9.28515625" style="12" customWidth="1"/>
    <col min="23" max="23" width="11.28515625" style="12" customWidth="1"/>
    <col min="24" max="24" width="22.28515625" style="12" bestFit="1" customWidth="1"/>
    <col min="25" max="25" width="23.28515625" style="12" bestFit="1" customWidth="1"/>
    <col min="26" max="26" width="22.28515625" style="12" bestFit="1" customWidth="1"/>
    <col min="27" max="27" width="23.28515625" style="12" bestFit="1" customWidth="1"/>
    <col min="28" max="28" width="22.28515625" style="12" bestFit="1" customWidth="1"/>
    <col min="29" max="29" width="23.28515625" style="12" bestFit="1" customWidth="1"/>
    <col min="30" max="30" width="22.28515625" style="12" bestFit="1" customWidth="1"/>
    <col min="31" max="31" width="23.28515625" style="12" bestFit="1" customWidth="1"/>
    <col min="32" max="32" width="22.28515625" style="12" bestFit="1" customWidth="1"/>
    <col min="33" max="33" width="23.28515625" style="12" bestFit="1" customWidth="1"/>
    <col min="34" max="34" width="28.42578125" style="12" bestFit="1" customWidth="1"/>
    <col min="35" max="35" width="23.28515625" style="12" bestFit="1" customWidth="1"/>
    <col min="36" max="36" width="22.28515625" style="12" bestFit="1" customWidth="1"/>
    <col min="37" max="37" width="23.28515625" style="12" bestFit="1" customWidth="1"/>
    <col min="38" max="38" width="22.7109375" style="12" bestFit="1" customWidth="1"/>
    <col min="39" max="39" width="23.28515625" style="12" bestFit="1" customWidth="1"/>
    <col min="40" max="40" width="22.28515625" style="12" bestFit="1" customWidth="1"/>
    <col min="41" max="41" width="23.28515625" style="12" bestFit="1" customWidth="1"/>
    <col min="42" max="42" width="27.28515625" style="12" bestFit="1" customWidth="1"/>
    <col min="43" max="43" width="28.28515625" style="12" bestFit="1" customWidth="1"/>
    <col min="44" max="16384" width="9.140625" style="12"/>
  </cols>
  <sheetData>
    <row r="1" spans="1:22" x14ac:dyDescent="0.2">
      <c r="A1" s="11" t="s">
        <v>65</v>
      </c>
    </row>
    <row r="2" spans="1:22" x14ac:dyDescent="0.2">
      <c r="A2" s="11"/>
    </row>
    <row r="3" spans="1:22" ht="60" x14ac:dyDescent="0.2">
      <c r="A3" s="39" t="s">
        <v>78</v>
      </c>
      <c r="B3" s="25" t="s">
        <v>64</v>
      </c>
      <c r="C3" s="24" t="s">
        <v>8</v>
      </c>
      <c r="D3" s="24" t="s">
        <v>9</v>
      </c>
      <c r="E3" s="25" t="s">
        <v>18</v>
      </c>
      <c r="F3" s="25" t="s">
        <v>27</v>
      </c>
      <c r="G3" s="25" t="s">
        <v>22</v>
      </c>
      <c r="H3" s="25" t="s">
        <v>20</v>
      </c>
      <c r="I3" s="25" t="s">
        <v>25</v>
      </c>
      <c r="J3" s="25" t="s">
        <v>12</v>
      </c>
      <c r="K3" s="25" t="s">
        <v>11</v>
      </c>
      <c r="L3" s="25" t="s">
        <v>13</v>
      </c>
      <c r="M3" s="25" t="s">
        <v>19</v>
      </c>
      <c r="N3" s="25" t="s">
        <v>30</v>
      </c>
      <c r="O3" s="25" t="s">
        <v>14</v>
      </c>
      <c r="P3" s="25" t="s">
        <v>38</v>
      </c>
      <c r="Q3" s="25" t="s">
        <v>10</v>
      </c>
      <c r="R3" s="25" t="s">
        <v>31</v>
      </c>
      <c r="S3" s="25" t="s">
        <v>45</v>
      </c>
      <c r="T3" s="25" t="s">
        <v>24</v>
      </c>
      <c r="U3" s="25" t="s">
        <v>29</v>
      </c>
      <c r="V3" s="25" t="s">
        <v>81</v>
      </c>
    </row>
    <row r="4" spans="1:22" x14ac:dyDescent="0.2">
      <c r="A4" s="35" t="s">
        <v>8</v>
      </c>
      <c r="B4" s="36" t="s">
        <v>82</v>
      </c>
      <c r="C4" s="38">
        <f>B28</f>
        <v>0.32303536609362982</v>
      </c>
      <c r="D4" s="38">
        <f t="shared" ref="D4:U4" si="0">C28</f>
        <v>0.13400475841219298</v>
      </c>
      <c r="E4" s="38">
        <f t="shared" si="0"/>
        <v>4.6850682456485576E-2</v>
      </c>
      <c r="F4" s="38">
        <f t="shared" si="0"/>
        <v>4.2360601778143506E-2</v>
      </c>
      <c r="G4" s="38">
        <f t="shared" si="0"/>
        <v>5.5991842721954885E-2</v>
      </c>
      <c r="H4" s="38">
        <f t="shared" si="0"/>
        <v>5.7780719486234595E-2</v>
      </c>
      <c r="I4" s="38">
        <f t="shared" si="0"/>
        <v>5.71188350834511E-2</v>
      </c>
      <c r="J4" s="38">
        <f t="shared" si="0"/>
        <v>0.19804654657340656</v>
      </c>
      <c r="K4" s="38">
        <f t="shared" si="0"/>
        <v>0.20962057923829627</v>
      </c>
      <c r="L4" s="38">
        <f t="shared" si="0"/>
        <v>0.1486735478792866</v>
      </c>
      <c r="M4" s="38">
        <f t="shared" si="0"/>
        <v>6.2628575517432603E-2</v>
      </c>
      <c r="N4" s="38">
        <f t="shared" si="0"/>
        <v>7.7172143611026631E-2</v>
      </c>
      <c r="O4" s="38">
        <f t="shared" si="0"/>
        <v>0.11797642260424679</v>
      </c>
      <c r="P4" s="38">
        <f t="shared" si="0"/>
        <v>2.5777714173270603E-2</v>
      </c>
      <c r="Q4" s="38">
        <f t="shared" si="0"/>
        <v>0.20944169156186832</v>
      </c>
      <c r="R4" s="38">
        <f t="shared" si="0"/>
        <v>5.7387166598093058E-2</v>
      </c>
      <c r="S4" s="38">
        <f t="shared" si="0"/>
        <v>2.9373356469472818E-2</v>
      </c>
      <c r="T4" s="38">
        <f t="shared" si="0"/>
        <v>8.9425949446342648E-2</v>
      </c>
      <c r="U4" s="38">
        <f t="shared" si="0"/>
        <v>7.6993255934598659E-2</v>
      </c>
      <c r="V4" s="28"/>
    </row>
    <row r="5" spans="1:22" x14ac:dyDescent="0.2">
      <c r="A5" s="35"/>
      <c r="B5" s="36" t="s">
        <v>79</v>
      </c>
      <c r="C5" s="37">
        <f>B37/B27</f>
        <v>2.6457525750359951</v>
      </c>
      <c r="D5" s="37">
        <f t="shared" ref="D5:V5" si="1">C37/C27</f>
        <v>2.4923241222800696</v>
      </c>
      <c r="E5" s="37">
        <f t="shared" si="1"/>
        <v>4.5143184421534936</v>
      </c>
      <c r="F5" s="37">
        <f t="shared" si="1"/>
        <v>4.3247466216216219</v>
      </c>
      <c r="G5" s="37">
        <f t="shared" si="1"/>
        <v>3.6070287539936103</v>
      </c>
      <c r="H5" s="37">
        <f t="shared" si="1"/>
        <v>3.5609907120743034</v>
      </c>
      <c r="I5" s="37">
        <f t="shared" si="1"/>
        <v>3.4033823989978078</v>
      </c>
      <c r="J5" s="37">
        <f t="shared" si="1"/>
        <v>2.7754493722337639</v>
      </c>
      <c r="K5" s="37">
        <f t="shared" si="1"/>
        <v>3.3957159924901861</v>
      </c>
      <c r="L5" s="37">
        <f t="shared" si="1"/>
        <v>2.4539766574419444</v>
      </c>
      <c r="M5" s="37">
        <f t="shared" si="1"/>
        <v>3.3276206798057699</v>
      </c>
      <c r="N5" s="37">
        <f t="shared" si="1"/>
        <v>2.1824292999536392</v>
      </c>
      <c r="O5" s="37">
        <f t="shared" si="1"/>
        <v>2.5711902956785444</v>
      </c>
      <c r="P5" s="37">
        <f t="shared" si="1"/>
        <v>2.9937543372657878</v>
      </c>
      <c r="Q5" s="37">
        <f t="shared" si="1"/>
        <v>3.5872053296891013</v>
      </c>
      <c r="R5" s="37">
        <f t="shared" si="1"/>
        <v>2.9276807980049875</v>
      </c>
      <c r="S5" s="37">
        <f t="shared" si="1"/>
        <v>1.6808769792935445</v>
      </c>
      <c r="T5" s="37">
        <f t="shared" si="1"/>
        <v>2.2106421284256852</v>
      </c>
      <c r="U5" s="37">
        <f t="shared" si="1"/>
        <v>2.2105018587360594</v>
      </c>
      <c r="V5" s="37">
        <f t="shared" si="1"/>
        <v>2.7754601885476111</v>
      </c>
    </row>
    <row r="6" spans="1:22" ht="24" x14ac:dyDescent="0.2">
      <c r="A6" s="35"/>
      <c r="B6" s="36" t="s">
        <v>83</v>
      </c>
      <c r="C6" s="37">
        <f>B48/B27</f>
        <v>1.3989921364492193</v>
      </c>
      <c r="D6" s="37">
        <f t="shared" ref="D6:V6" si="2">C48/C27</f>
        <v>1.3968762515018021</v>
      </c>
      <c r="E6" s="37">
        <f t="shared" si="2"/>
        <v>1.4921725849560901</v>
      </c>
      <c r="F6" s="37">
        <f t="shared" si="2"/>
        <v>1.5236486486486487</v>
      </c>
      <c r="G6" s="37">
        <f t="shared" si="2"/>
        <v>1.4469648562300319</v>
      </c>
      <c r="H6" s="37">
        <f t="shared" si="2"/>
        <v>1.4204334365325078</v>
      </c>
      <c r="I6" s="37">
        <f t="shared" si="2"/>
        <v>1.4021296586282492</v>
      </c>
      <c r="J6" s="37">
        <f t="shared" si="2"/>
        <v>1.4131514768313611</v>
      </c>
      <c r="K6" s="37">
        <f t="shared" si="2"/>
        <v>1.4220856801501962</v>
      </c>
      <c r="L6" s="37">
        <f t="shared" si="2"/>
        <v>1.3112742148959211</v>
      </c>
      <c r="M6" s="37">
        <f t="shared" si="2"/>
        <v>1.4438731790916881</v>
      </c>
      <c r="N6" s="37">
        <f t="shared" si="2"/>
        <v>1.1917014371812702</v>
      </c>
      <c r="O6" s="37">
        <f t="shared" si="2"/>
        <v>1.371645185746778</v>
      </c>
      <c r="P6" s="37">
        <f t="shared" si="2"/>
        <v>1.3226925746009714</v>
      </c>
      <c r="Q6" s="37">
        <f t="shared" si="2"/>
        <v>1.498975059788179</v>
      </c>
      <c r="R6" s="37">
        <f t="shared" si="2"/>
        <v>1.2808603491271819</v>
      </c>
      <c r="S6" s="37">
        <f t="shared" si="2"/>
        <v>1.1571254567600486</v>
      </c>
      <c r="T6" s="37">
        <f t="shared" si="2"/>
        <v>1.2932586517303462</v>
      </c>
      <c r="U6" s="37">
        <f t="shared" si="2"/>
        <v>1.2971654275092936</v>
      </c>
      <c r="V6" s="37">
        <f t="shared" si="2"/>
        <v>1.1891379402872937</v>
      </c>
    </row>
    <row r="7" spans="1:22" ht="24" x14ac:dyDescent="0.2">
      <c r="A7" s="35"/>
      <c r="B7" s="36" t="s">
        <v>84</v>
      </c>
      <c r="C7" s="37">
        <f>B59/B27</f>
        <v>107.721960278217</v>
      </c>
      <c r="D7" s="37">
        <f t="shared" ref="D7:V7" si="3">C59/C27</f>
        <v>97.451524815260186</v>
      </c>
      <c r="E7" s="37">
        <f t="shared" si="3"/>
        <v>55.518492221330163</v>
      </c>
      <c r="F7" s="37">
        <f t="shared" si="3"/>
        <v>58.312352546780197</v>
      </c>
      <c r="G7" s="37">
        <f t="shared" si="3"/>
        <v>71.726396678849909</v>
      </c>
      <c r="H7" s="37">
        <f t="shared" si="3"/>
        <v>53.518901365847782</v>
      </c>
      <c r="I7" s="37">
        <f t="shared" si="3"/>
        <v>48.509965933050822</v>
      </c>
      <c r="J7" s="37">
        <f t="shared" si="3"/>
        <v>88.513306578122425</v>
      </c>
      <c r="K7" s="37">
        <f t="shared" si="3"/>
        <v>57.738914961003744</v>
      </c>
      <c r="L7" s="37">
        <f t="shared" si="3"/>
        <v>69.167070432056349</v>
      </c>
      <c r="M7" s="37">
        <f t="shared" si="3"/>
        <v>85.842656695583216</v>
      </c>
      <c r="N7" s="37">
        <f t="shared" si="3"/>
        <v>35.430243333111228</v>
      </c>
      <c r="O7" s="37">
        <f t="shared" si="3"/>
        <v>80.393000784238424</v>
      </c>
      <c r="P7" s="37">
        <f t="shared" si="3"/>
        <v>66.804726078558261</v>
      </c>
      <c r="Q7" s="37">
        <f t="shared" si="3"/>
        <v>67.767208348963976</v>
      </c>
      <c r="R7" s="37">
        <f t="shared" si="3"/>
        <v>59.029635750964992</v>
      </c>
      <c r="S7" s="37">
        <f t="shared" si="3"/>
        <v>113.05042601372801</v>
      </c>
      <c r="T7" s="37">
        <f t="shared" si="3"/>
        <v>71.277865590036185</v>
      </c>
      <c r="U7" s="37">
        <f t="shared" si="3"/>
        <v>69.008899418452359</v>
      </c>
      <c r="V7" s="37">
        <f t="shared" si="3"/>
        <v>46.273201387555957</v>
      </c>
    </row>
    <row r="8" spans="1:22" x14ac:dyDescent="0.2">
      <c r="A8" s="35"/>
      <c r="B8" s="36" t="s">
        <v>85</v>
      </c>
      <c r="C8" s="37">
        <f>B59/B37</f>
        <v>40.715054497018279</v>
      </c>
      <c r="D8" s="37">
        <f t="shared" ref="D8:V8" si="4">C59/C37</f>
        <v>39.100662688329621</v>
      </c>
      <c r="E8" s="37">
        <f t="shared" si="4"/>
        <v>12.298311014773214</v>
      </c>
      <c r="F8" s="37">
        <f t="shared" si="4"/>
        <v>13.483414786717654</v>
      </c>
      <c r="G8" s="37">
        <f t="shared" si="4"/>
        <v>19.885174632843245</v>
      </c>
      <c r="H8" s="37">
        <f t="shared" si="4"/>
        <v>15.029216780706689</v>
      </c>
      <c r="I8" s="37">
        <f t="shared" si="4"/>
        <v>14.25345736856826</v>
      </c>
      <c r="J8" s="37">
        <f t="shared" si="4"/>
        <v>31.89152267147438</v>
      </c>
      <c r="K8" s="37">
        <f t="shared" si="4"/>
        <v>17.003458206957397</v>
      </c>
      <c r="L8" s="37">
        <f t="shared" si="4"/>
        <v>28.185708377583737</v>
      </c>
      <c r="M8" s="37">
        <f t="shared" si="4"/>
        <v>25.797007818990288</v>
      </c>
      <c r="N8" s="37">
        <f t="shared" si="4"/>
        <v>16.234314364210498</v>
      </c>
      <c r="O8" s="37">
        <f t="shared" si="4"/>
        <v>31.266842022294767</v>
      </c>
      <c r="P8" s="37">
        <f t="shared" si="4"/>
        <v>22.314698720260189</v>
      </c>
      <c r="Q8" s="37">
        <f t="shared" si="4"/>
        <v>18.89136587417963</v>
      </c>
      <c r="R8" s="37">
        <f t="shared" si="4"/>
        <v>20.162592790576628</v>
      </c>
      <c r="S8" s="37">
        <f t="shared" si="4"/>
        <v>67.256811418312097</v>
      </c>
      <c r="T8" s="37">
        <f t="shared" si="4"/>
        <v>32.243059459287927</v>
      </c>
      <c r="U8" s="37">
        <f t="shared" si="4"/>
        <v>31.21865704194019</v>
      </c>
      <c r="V8" s="37">
        <f t="shared" si="4"/>
        <v>16.672262703854731</v>
      </c>
    </row>
    <row r="9" spans="1:22" x14ac:dyDescent="0.2">
      <c r="A9" s="35"/>
      <c r="B9" s="36" t="s">
        <v>86</v>
      </c>
      <c r="C9" s="37">
        <f>B59/B48</f>
        <v>76.99968961342843</v>
      </c>
      <c r="D9" s="37">
        <f t="shared" ref="D9:V9" si="5">C59/C48</f>
        <v>69.763892621474966</v>
      </c>
      <c r="E9" s="37">
        <f t="shared" si="5"/>
        <v>37.206481864806477</v>
      </c>
      <c r="F9" s="37">
        <f t="shared" si="5"/>
        <v>38.271521848884561</v>
      </c>
      <c r="G9" s="37">
        <f t="shared" si="5"/>
        <v>49.570241025568606</v>
      </c>
      <c r="H9" s="37">
        <f t="shared" si="5"/>
        <v>37.677866480315679</v>
      </c>
      <c r="I9" s="37">
        <f t="shared" si="5"/>
        <v>34.597346710795456</v>
      </c>
      <c r="J9" s="37">
        <f t="shared" si="5"/>
        <v>62.635398985387873</v>
      </c>
      <c r="K9" s="37">
        <f t="shared" si="5"/>
        <v>40.601572582395697</v>
      </c>
      <c r="L9" s="37">
        <f t="shared" si="5"/>
        <v>52.747983332796871</v>
      </c>
      <c r="M9" s="37">
        <f t="shared" si="5"/>
        <v>59.453044726258526</v>
      </c>
      <c r="N9" s="37">
        <f t="shared" si="5"/>
        <v>29.730805240039263</v>
      </c>
      <c r="O9" s="37">
        <f t="shared" si="5"/>
        <v>58.61063897546456</v>
      </c>
      <c r="P9" s="37">
        <f t="shared" si="5"/>
        <v>50.506616096118812</v>
      </c>
      <c r="Q9" s="37">
        <f t="shared" si="5"/>
        <v>45.209029934454144</v>
      </c>
      <c r="R9" s="37">
        <f t="shared" si="5"/>
        <v>46.085926378460861</v>
      </c>
      <c r="S9" s="37">
        <f t="shared" si="5"/>
        <v>97.699368165548108</v>
      </c>
      <c r="T9" s="37">
        <f t="shared" si="5"/>
        <v>55.114934274492022</v>
      </c>
      <c r="U9" s="37">
        <f t="shared" si="5"/>
        <v>53.19976770500071</v>
      </c>
      <c r="V9" s="37">
        <f t="shared" si="5"/>
        <v>38.913232704001047</v>
      </c>
    </row>
    <row r="10" spans="1:22" x14ac:dyDescent="0.2">
      <c r="A10" s="35" t="s">
        <v>9</v>
      </c>
      <c r="B10" s="36" t="s">
        <v>82</v>
      </c>
      <c r="C10" s="38">
        <f>B31</f>
        <v>5.9082582811784461E-2</v>
      </c>
      <c r="D10" s="38">
        <f t="shared" ref="D10:U10" si="6">C31</f>
        <v>0.34491680659441304</v>
      </c>
      <c r="E10" s="38">
        <f t="shared" si="6"/>
        <v>5.1274614562662191E-2</v>
      </c>
      <c r="F10" s="38">
        <f t="shared" si="6"/>
        <v>4.9305449549687068E-2</v>
      </c>
      <c r="G10" s="38">
        <f t="shared" si="6"/>
        <v>5.2572126392917112E-2</v>
      </c>
      <c r="H10" s="38">
        <f t="shared" si="6"/>
        <v>6.0715921233399479E-2</v>
      </c>
      <c r="I10" s="38">
        <f t="shared" si="6"/>
        <v>6.0998320867043203E-2</v>
      </c>
      <c r="J10" s="38">
        <f t="shared" si="6"/>
        <v>5.3259044420699127E-2</v>
      </c>
      <c r="K10" s="38">
        <f t="shared" si="6"/>
        <v>7.552282094336743E-2</v>
      </c>
      <c r="L10" s="38">
        <f t="shared" si="6"/>
        <v>4.6496718058311709E-2</v>
      </c>
      <c r="M10" s="38">
        <f t="shared" si="6"/>
        <v>0.11886734849641276</v>
      </c>
      <c r="N10" s="38">
        <f t="shared" si="6"/>
        <v>0.12968249122271408</v>
      </c>
      <c r="O10" s="38">
        <f t="shared" si="6"/>
        <v>0.24607693481911158</v>
      </c>
      <c r="P10" s="38">
        <f t="shared" si="6"/>
        <v>5.37780491528011E-2</v>
      </c>
      <c r="Q10" s="38">
        <f t="shared" si="6"/>
        <v>0.39102427110364829</v>
      </c>
      <c r="R10" s="38">
        <f t="shared" si="6"/>
        <v>9.9198595634254316E-2</v>
      </c>
      <c r="S10" s="38">
        <f t="shared" si="6"/>
        <v>5.5205312166081516E-2</v>
      </c>
      <c r="T10" s="38">
        <f t="shared" si="6"/>
        <v>0.1720729659593955</v>
      </c>
      <c r="U10" s="38">
        <f t="shared" si="6"/>
        <v>0.14884750419783238</v>
      </c>
      <c r="V10" s="28"/>
    </row>
    <row r="11" spans="1:22" x14ac:dyDescent="0.2">
      <c r="A11" s="35"/>
      <c r="B11" s="36" t="s">
        <v>79</v>
      </c>
      <c r="C11" s="37">
        <f>B40/B30</f>
        <v>2.4292727037850406</v>
      </c>
      <c r="D11" s="37">
        <f t="shared" ref="D11:V11" si="7">C40/C30</f>
        <v>2.6494656015578322</v>
      </c>
      <c r="E11" s="37">
        <f t="shared" si="7"/>
        <v>4.7539446263768976</v>
      </c>
      <c r="F11" s="37">
        <f t="shared" si="7"/>
        <v>4.5377708978328171</v>
      </c>
      <c r="G11" s="37">
        <f t="shared" si="7"/>
        <v>3.4211672473867596</v>
      </c>
      <c r="H11" s="37">
        <f t="shared" si="7"/>
        <v>3.5377749842866124</v>
      </c>
      <c r="I11" s="37">
        <f t="shared" si="7"/>
        <v>3.3154404404404403</v>
      </c>
      <c r="J11" s="37">
        <f t="shared" si="7"/>
        <v>2.6316996274004012</v>
      </c>
      <c r="K11" s="37">
        <f t="shared" si="7"/>
        <v>2.9485598787266296</v>
      </c>
      <c r="L11" s="37">
        <f t="shared" si="7"/>
        <v>2.1331254103742614</v>
      </c>
      <c r="M11" s="37">
        <f t="shared" si="7"/>
        <v>3.4020161808141776</v>
      </c>
      <c r="N11" s="37">
        <f t="shared" si="7"/>
        <v>2.1858042493084575</v>
      </c>
      <c r="O11" s="37">
        <f t="shared" si="7"/>
        <v>2.6934958593095746</v>
      </c>
      <c r="P11" s="37">
        <f t="shared" si="7"/>
        <v>2.9108714164064717</v>
      </c>
      <c r="Q11" s="37">
        <f t="shared" si="7"/>
        <v>3.775843222985634</v>
      </c>
      <c r="R11" s="37">
        <f t="shared" si="7"/>
        <v>2.9275217357851813</v>
      </c>
      <c r="S11" s="37">
        <f t="shared" si="7"/>
        <v>1.6402599198119729</v>
      </c>
      <c r="T11" s="37">
        <f t="shared" si="7"/>
        <v>2.2909736083388776</v>
      </c>
      <c r="U11" s="37">
        <f t="shared" si="7"/>
        <v>2.2507435134857965</v>
      </c>
      <c r="V11" s="37">
        <f t="shared" si="7"/>
        <v>2.5495496870706762</v>
      </c>
    </row>
    <row r="12" spans="1:22" ht="24" x14ac:dyDescent="0.2">
      <c r="A12" s="35"/>
      <c r="B12" s="36" t="s">
        <v>80</v>
      </c>
      <c r="C12" s="37">
        <f>B51/B30</f>
        <v>1.2955690479266244</v>
      </c>
      <c r="D12" s="37">
        <f t="shared" ref="D12:V12" si="8">C51/C30</f>
        <v>1.485185103228519</v>
      </c>
      <c r="E12" s="37">
        <f t="shared" si="8"/>
        <v>1.5464423935695146</v>
      </c>
      <c r="F12" s="37">
        <f t="shared" si="8"/>
        <v>1.5905572755417956</v>
      </c>
      <c r="G12" s="37">
        <f t="shared" si="8"/>
        <v>1.4240708478513358</v>
      </c>
      <c r="H12" s="37">
        <f t="shared" si="8"/>
        <v>1.4251414204902577</v>
      </c>
      <c r="I12" s="37">
        <f t="shared" si="8"/>
        <v>1.4064064064064064</v>
      </c>
      <c r="J12" s="37">
        <f t="shared" si="8"/>
        <v>1.3158498137002006</v>
      </c>
      <c r="K12" s="37">
        <f t="shared" si="8"/>
        <v>1.2840828701364326</v>
      </c>
      <c r="L12" s="37">
        <f t="shared" si="8"/>
        <v>1.1913985554826001</v>
      </c>
      <c r="M12" s="37">
        <f t="shared" si="8"/>
        <v>1.5176576345190702</v>
      </c>
      <c r="N12" s="37">
        <f t="shared" si="8"/>
        <v>1.2354187511035255</v>
      </c>
      <c r="O12" s="37">
        <f t="shared" si="8"/>
        <v>1.4373623646909215</v>
      </c>
      <c r="P12" s="37">
        <f t="shared" si="8"/>
        <v>1.3536758444507522</v>
      </c>
      <c r="Q12" s="37">
        <f t="shared" si="8"/>
        <v>1.5992153341661461</v>
      </c>
      <c r="R12" s="37">
        <f t="shared" si="8"/>
        <v>1.3393860121566514</v>
      </c>
      <c r="S12" s="37">
        <f t="shared" si="8"/>
        <v>1.1747545969860362</v>
      </c>
      <c r="T12" s="37">
        <f t="shared" si="8"/>
        <v>1.3320913728099357</v>
      </c>
      <c r="U12" s="37">
        <f t="shared" si="8"/>
        <v>1.3383242744333914</v>
      </c>
      <c r="V12" s="37">
        <f t="shared" si="8"/>
        <v>1.0289726759273394</v>
      </c>
    </row>
    <row r="13" spans="1:22" ht="24" x14ac:dyDescent="0.2">
      <c r="A13" s="35"/>
      <c r="B13" s="36" t="s">
        <v>84</v>
      </c>
      <c r="C13" s="37">
        <f>B62/B30</f>
        <v>94.24856745182025</v>
      </c>
      <c r="D13" s="37">
        <f t="shared" ref="D13:V13" si="9">C62/C30</f>
        <v>107.36073393936958</v>
      </c>
      <c r="E13" s="37">
        <f t="shared" si="9"/>
        <v>59.236332671336406</v>
      </c>
      <c r="F13" s="37">
        <f t="shared" si="9"/>
        <v>60.956302281894686</v>
      </c>
      <c r="G13" s="37">
        <f t="shared" si="9"/>
        <v>68.217372819361614</v>
      </c>
      <c r="H13" s="37">
        <f t="shared" si="9"/>
        <v>53.760010619057631</v>
      </c>
      <c r="I13" s="37">
        <f t="shared" si="9"/>
        <v>47.831613264859769</v>
      </c>
      <c r="J13" s="37">
        <f t="shared" si="9"/>
        <v>80.74843270389492</v>
      </c>
      <c r="K13" s="37">
        <f t="shared" si="9"/>
        <v>50.292166114874284</v>
      </c>
      <c r="L13" s="37">
        <f t="shared" si="9"/>
        <v>58.97602444566396</v>
      </c>
      <c r="M13" s="37">
        <f t="shared" si="9"/>
        <v>87.944628563567832</v>
      </c>
      <c r="N13" s="37">
        <f t="shared" si="9"/>
        <v>38.621703255269225</v>
      </c>
      <c r="O13" s="37">
        <f t="shared" si="9"/>
        <v>86.93395708997582</v>
      </c>
      <c r="P13" s="37">
        <f t="shared" si="9"/>
        <v>63.732261120990444</v>
      </c>
      <c r="Q13" s="37">
        <f t="shared" si="9"/>
        <v>72.319485846039342</v>
      </c>
      <c r="R13" s="37">
        <f t="shared" si="9"/>
        <v>59.230074350015528</v>
      </c>
      <c r="S13" s="37">
        <f t="shared" si="9"/>
        <v>110.47847067481598</v>
      </c>
      <c r="T13" s="37">
        <f t="shared" si="9"/>
        <v>74.637804811190833</v>
      </c>
      <c r="U13" s="37">
        <f t="shared" si="9"/>
        <v>71.759941332379555</v>
      </c>
      <c r="V13" s="37">
        <f t="shared" si="9"/>
        <v>37.96842887774892</v>
      </c>
    </row>
    <row r="14" spans="1:22" x14ac:dyDescent="0.2">
      <c r="A14" s="35"/>
      <c r="B14" s="36" t="s">
        <v>85</v>
      </c>
      <c r="C14" s="37">
        <f>B62/B40</f>
        <v>38.797030611249163</v>
      </c>
      <c r="D14" s="37">
        <f t="shared" ref="D14:V14" si="10">C62/C40</f>
        <v>40.521656094060489</v>
      </c>
      <c r="E14" s="37">
        <f t="shared" si="10"/>
        <v>12.460459119079374</v>
      </c>
      <c r="F14" s="37">
        <f t="shared" si="10"/>
        <v>13.433093837109903</v>
      </c>
      <c r="G14" s="37">
        <f t="shared" si="10"/>
        <v>19.93979477953587</v>
      </c>
      <c r="H14" s="37">
        <f t="shared" si="10"/>
        <v>15.1959949001387</v>
      </c>
      <c r="I14" s="37">
        <f t="shared" si="10"/>
        <v>14.426925810950646</v>
      </c>
      <c r="J14" s="37">
        <f t="shared" si="10"/>
        <v>30.682997353941339</v>
      </c>
      <c r="K14" s="37">
        <f t="shared" si="10"/>
        <v>17.056518498309607</v>
      </c>
      <c r="L14" s="37">
        <f t="shared" si="10"/>
        <v>27.647706111811068</v>
      </c>
      <c r="M14" s="37">
        <f t="shared" si="10"/>
        <v>25.850737882887067</v>
      </c>
      <c r="N14" s="37">
        <f t="shared" si="10"/>
        <v>17.669333046400801</v>
      </c>
      <c r="O14" s="37">
        <f t="shared" si="10"/>
        <v>32.275511688464093</v>
      </c>
      <c r="P14" s="37">
        <f t="shared" si="10"/>
        <v>21.894564205680091</v>
      </c>
      <c r="Q14" s="37">
        <f t="shared" si="10"/>
        <v>19.153201437440746</v>
      </c>
      <c r="R14" s="37">
        <f t="shared" si="10"/>
        <v>20.232155282061338</v>
      </c>
      <c r="S14" s="37">
        <f t="shared" si="10"/>
        <v>67.354246324253538</v>
      </c>
      <c r="T14" s="37">
        <f t="shared" si="10"/>
        <v>32.579076659599174</v>
      </c>
      <c r="U14" s="37">
        <f t="shared" si="10"/>
        <v>31.882771582996906</v>
      </c>
      <c r="V14" s="37">
        <f t="shared" si="10"/>
        <v>14.892209816617861</v>
      </c>
    </row>
    <row r="15" spans="1:22" x14ac:dyDescent="0.2">
      <c r="A15" s="35"/>
      <c r="B15" s="36" t="s">
        <v>86</v>
      </c>
      <c r="C15" s="37">
        <f>B62/B51</f>
        <v>72.746850198877311</v>
      </c>
      <c r="D15" s="37">
        <f t="shared" ref="D15:V15" si="11">C62/C51</f>
        <v>72.28777995819317</v>
      </c>
      <c r="E15" s="37">
        <f t="shared" si="11"/>
        <v>38.304907391090381</v>
      </c>
      <c r="F15" s="37">
        <f t="shared" si="11"/>
        <v>38.323864986962498</v>
      </c>
      <c r="G15" s="37">
        <f t="shared" si="11"/>
        <v>47.903075133016905</v>
      </c>
      <c r="H15" s="37">
        <f t="shared" si="11"/>
        <v>37.722579560254339</v>
      </c>
      <c r="I15" s="37">
        <f t="shared" si="11"/>
        <v>34.009809004693885</v>
      </c>
      <c r="J15" s="37">
        <f t="shared" si="11"/>
        <v>61.365994707882678</v>
      </c>
      <c r="K15" s="37">
        <f t="shared" si="11"/>
        <v>39.165825885934289</v>
      </c>
      <c r="L15" s="37">
        <f t="shared" si="11"/>
        <v>49.501507429455067</v>
      </c>
      <c r="M15" s="37">
        <f t="shared" si="11"/>
        <v>57.947607262185031</v>
      </c>
      <c r="N15" s="37">
        <f t="shared" si="11"/>
        <v>31.262034205625238</v>
      </c>
      <c r="O15" s="37">
        <f t="shared" si="11"/>
        <v>60.481587124809252</v>
      </c>
      <c r="P15" s="37">
        <f t="shared" si="11"/>
        <v>47.080888221692042</v>
      </c>
      <c r="Q15" s="37">
        <f t="shared" si="11"/>
        <v>45.221856182205613</v>
      </c>
      <c r="R15" s="37">
        <f t="shared" si="11"/>
        <v>44.221810450778484</v>
      </c>
      <c r="S15" s="37">
        <f t="shared" si="11"/>
        <v>94.043871765440045</v>
      </c>
      <c r="T15" s="37">
        <f t="shared" si="11"/>
        <v>56.030544401581558</v>
      </c>
      <c r="U15" s="37">
        <f t="shared" si="11"/>
        <v>53.61924811739717</v>
      </c>
      <c r="V15" s="37">
        <f t="shared" si="11"/>
        <v>36.899355800221514</v>
      </c>
    </row>
    <row r="16" spans="1:22" x14ac:dyDescent="0.2">
      <c r="A16" s="11"/>
    </row>
    <row r="18" spans="1:22" ht="24" hidden="1" x14ac:dyDescent="0.2">
      <c r="A18" s="29" t="s">
        <v>62</v>
      </c>
      <c r="B18" s="13" t="s">
        <v>58</v>
      </c>
    </row>
    <row r="19" spans="1:22" ht="36" hidden="1" x14ac:dyDescent="0.2">
      <c r="A19" s="14" t="s">
        <v>64</v>
      </c>
      <c r="B19" s="15" t="s">
        <v>8</v>
      </c>
      <c r="C19" s="15" t="s">
        <v>9</v>
      </c>
      <c r="D19" s="16" t="s">
        <v>18</v>
      </c>
      <c r="E19" s="16" t="s">
        <v>27</v>
      </c>
      <c r="F19" s="16" t="s">
        <v>22</v>
      </c>
      <c r="G19" s="16" t="s">
        <v>20</v>
      </c>
      <c r="H19" s="16" t="s">
        <v>25</v>
      </c>
      <c r="I19" s="16" t="s">
        <v>12</v>
      </c>
      <c r="J19" s="16" t="s">
        <v>11</v>
      </c>
      <c r="K19" s="16" t="s">
        <v>13</v>
      </c>
      <c r="L19" s="16" t="s">
        <v>19</v>
      </c>
      <c r="M19" s="16" t="s">
        <v>30</v>
      </c>
      <c r="N19" s="16" t="s">
        <v>14</v>
      </c>
      <c r="O19" s="16" t="s">
        <v>38</v>
      </c>
      <c r="P19" s="16" t="s">
        <v>10</v>
      </c>
      <c r="Q19" s="16" t="s">
        <v>31</v>
      </c>
      <c r="R19" s="16" t="s">
        <v>45</v>
      </c>
      <c r="S19" s="16" t="s">
        <v>24</v>
      </c>
      <c r="T19" s="16" t="s">
        <v>29</v>
      </c>
      <c r="U19" s="16" t="s">
        <v>57</v>
      </c>
      <c r="V19" s="16" t="s">
        <v>61</v>
      </c>
    </row>
    <row r="20" spans="1:22" hidden="1" x14ac:dyDescent="0.2">
      <c r="A20" s="17" t="s">
        <v>8</v>
      </c>
      <c r="B20" s="19">
        <v>18058</v>
      </c>
      <c r="C20" s="19">
        <v>7491</v>
      </c>
      <c r="D20" s="19">
        <v>2619</v>
      </c>
      <c r="E20" s="19">
        <v>2368</v>
      </c>
      <c r="F20" s="19">
        <v>3130</v>
      </c>
      <c r="G20" s="19">
        <v>3230</v>
      </c>
      <c r="H20" s="19">
        <v>3193</v>
      </c>
      <c r="I20" s="19">
        <v>11071</v>
      </c>
      <c r="J20" s="19">
        <v>11718</v>
      </c>
      <c r="K20" s="19">
        <v>8311</v>
      </c>
      <c r="L20" s="19">
        <v>3501</v>
      </c>
      <c r="M20" s="19">
        <v>4314</v>
      </c>
      <c r="N20" s="19">
        <v>6595</v>
      </c>
      <c r="O20" s="19">
        <v>1441</v>
      </c>
      <c r="P20" s="19">
        <v>11708</v>
      </c>
      <c r="Q20" s="19">
        <v>3208</v>
      </c>
      <c r="R20" s="19">
        <v>1642</v>
      </c>
      <c r="S20" s="19">
        <v>4999</v>
      </c>
      <c r="T20" s="19">
        <v>4304</v>
      </c>
      <c r="U20" s="19">
        <v>51944</v>
      </c>
      <c r="V20" s="19">
        <v>164845</v>
      </c>
    </row>
    <row r="21" spans="1:22" hidden="1" x14ac:dyDescent="0.2">
      <c r="A21" s="17" t="s">
        <v>9</v>
      </c>
      <c r="B21" s="19">
        <v>7741</v>
      </c>
      <c r="C21" s="19">
        <v>45191</v>
      </c>
      <c r="D21" s="19">
        <v>6718</v>
      </c>
      <c r="E21" s="19">
        <v>6460</v>
      </c>
      <c r="F21" s="19">
        <v>6888</v>
      </c>
      <c r="G21" s="19">
        <v>7955</v>
      </c>
      <c r="H21" s="19">
        <v>7992</v>
      </c>
      <c r="I21" s="19">
        <v>6978</v>
      </c>
      <c r="J21" s="19">
        <v>9895</v>
      </c>
      <c r="K21" s="19">
        <v>6092</v>
      </c>
      <c r="L21" s="19">
        <v>15574</v>
      </c>
      <c r="M21" s="19">
        <v>16991</v>
      </c>
      <c r="N21" s="19">
        <v>32241</v>
      </c>
      <c r="O21" s="19">
        <v>7046</v>
      </c>
      <c r="P21" s="19">
        <v>51232</v>
      </c>
      <c r="Q21" s="19">
        <v>12997</v>
      </c>
      <c r="R21" s="19">
        <v>7233</v>
      </c>
      <c r="S21" s="19">
        <v>22545</v>
      </c>
      <c r="T21" s="19">
        <v>19502</v>
      </c>
      <c r="U21" s="19">
        <v>103471</v>
      </c>
      <c r="V21" s="19">
        <v>400742</v>
      </c>
    </row>
    <row r="22" spans="1:22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2">
      <c r="A23" s="32" t="s">
        <v>72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2" ht="24" x14ac:dyDescent="0.2">
      <c r="A24" s="34" t="s">
        <v>74</v>
      </c>
      <c r="B24" s="27" t="s">
        <v>58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2" ht="36" x14ac:dyDescent="0.2">
      <c r="A25" s="25" t="s">
        <v>64</v>
      </c>
      <c r="B25" s="24" t="s">
        <v>8</v>
      </c>
      <c r="C25" s="24" t="s">
        <v>9</v>
      </c>
      <c r="D25" s="25" t="s">
        <v>18</v>
      </c>
      <c r="E25" s="25" t="s">
        <v>27</v>
      </c>
      <c r="F25" s="25" t="s">
        <v>22</v>
      </c>
      <c r="G25" s="25" t="s">
        <v>20</v>
      </c>
      <c r="H25" s="25" t="s">
        <v>25</v>
      </c>
      <c r="I25" s="25" t="s">
        <v>12</v>
      </c>
      <c r="J25" s="25" t="s">
        <v>11</v>
      </c>
      <c r="K25" s="25" t="s">
        <v>13</v>
      </c>
      <c r="L25" s="25" t="s">
        <v>19</v>
      </c>
      <c r="M25" s="25" t="s">
        <v>30</v>
      </c>
      <c r="N25" s="25" t="s">
        <v>14</v>
      </c>
      <c r="O25" s="25" t="s">
        <v>38</v>
      </c>
      <c r="P25" s="25" t="s">
        <v>10</v>
      </c>
      <c r="Q25" s="25" t="s">
        <v>31</v>
      </c>
      <c r="R25" s="25" t="s">
        <v>45</v>
      </c>
      <c r="S25" s="25" t="s">
        <v>24</v>
      </c>
      <c r="T25" s="25" t="s">
        <v>29</v>
      </c>
      <c r="U25" s="25" t="s">
        <v>73</v>
      </c>
    </row>
    <row r="26" spans="1:22" x14ac:dyDescent="0.2">
      <c r="A26" s="26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2" x14ac:dyDescent="0.2">
      <c r="A27" s="18" t="s">
        <v>62</v>
      </c>
      <c r="B27" s="19">
        <f>B20</f>
        <v>18058</v>
      </c>
      <c r="C27" s="19">
        <f t="shared" ref="C27:T27" si="12">C20</f>
        <v>7491</v>
      </c>
      <c r="D27" s="19">
        <f t="shared" si="12"/>
        <v>2619</v>
      </c>
      <c r="E27" s="19">
        <f t="shared" si="12"/>
        <v>2368</v>
      </c>
      <c r="F27" s="19">
        <f t="shared" si="12"/>
        <v>3130</v>
      </c>
      <c r="G27" s="19">
        <f t="shared" si="12"/>
        <v>3230</v>
      </c>
      <c r="H27" s="19">
        <f t="shared" si="12"/>
        <v>3193</v>
      </c>
      <c r="I27" s="19">
        <f t="shared" si="12"/>
        <v>11071</v>
      </c>
      <c r="J27" s="19">
        <f t="shared" si="12"/>
        <v>11718</v>
      </c>
      <c r="K27" s="19">
        <f t="shared" si="12"/>
        <v>8311</v>
      </c>
      <c r="L27" s="19">
        <f t="shared" si="12"/>
        <v>3501</v>
      </c>
      <c r="M27" s="19">
        <f t="shared" si="12"/>
        <v>4314</v>
      </c>
      <c r="N27" s="19">
        <f t="shared" si="12"/>
        <v>6595</v>
      </c>
      <c r="O27" s="19">
        <f t="shared" si="12"/>
        <v>1441</v>
      </c>
      <c r="P27" s="19">
        <f t="shared" si="12"/>
        <v>11708</v>
      </c>
      <c r="Q27" s="19">
        <f t="shared" si="12"/>
        <v>3208</v>
      </c>
      <c r="R27" s="19">
        <f t="shared" si="12"/>
        <v>1642</v>
      </c>
      <c r="S27" s="19">
        <f t="shared" si="12"/>
        <v>4999</v>
      </c>
      <c r="T27" s="19">
        <f t="shared" si="12"/>
        <v>4304</v>
      </c>
      <c r="U27" s="19">
        <v>55901</v>
      </c>
    </row>
    <row r="28" spans="1:22" x14ac:dyDescent="0.2">
      <c r="A28" s="18" t="s">
        <v>63</v>
      </c>
      <c r="B28" s="20">
        <f>B27/$U$27</f>
        <v>0.32303536609362982</v>
      </c>
      <c r="C28" s="20">
        <f t="shared" ref="C28:U28" si="13">C27/$U$27</f>
        <v>0.13400475841219298</v>
      </c>
      <c r="D28" s="20">
        <f t="shared" si="13"/>
        <v>4.6850682456485576E-2</v>
      </c>
      <c r="E28" s="20">
        <f t="shared" si="13"/>
        <v>4.2360601778143506E-2</v>
      </c>
      <c r="F28" s="20">
        <f t="shared" si="13"/>
        <v>5.5991842721954885E-2</v>
      </c>
      <c r="G28" s="20">
        <f t="shared" si="13"/>
        <v>5.7780719486234595E-2</v>
      </c>
      <c r="H28" s="20">
        <f t="shared" si="13"/>
        <v>5.71188350834511E-2</v>
      </c>
      <c r="I28" s="20">
        <f t="shared" si="13"/>
        <v>0.19804654657340656</v>
      </c>
      <c r="J28" s="20">
        <f t="shared" si="13"/>
        <v>0.20962057923829627</v>
      </c>
      <c r="K28" s="20">
        <f t="shared" si="13"/>
        <v>0.1486735478792866</v>
      </c>
      <c r="L28" s="20">
        <f t="shared" si="13"/>
        <v>6.2628575517432603E-2</v>
      </c>
      <c r="M28" s="20">
        <f t="shared" si="13"/>
        <v>7.7172143611026631E-2</v>
      </c>
      <c r="N28" s="20">
        <f t="shared" si="13"/>
        <v>0.11797642260424679</v>
      </c>
      <c r="O28" s="20">
        <f t="shared" si="13"/>
        <v>2.5777714173270603E-2</v>
      </c>
      <c r="P28" s="20">
        <f t="shared" si="13"/>
        <v>0.20944169156186832</v>
      </c>
      <c r="Q28" s="20">
        <f t="shared" si="13"/>
        <v>5.7387166598093058E-2</v>
      </c>
      <c r="R28" s="20">
        <f t="shared" si="13"/>
        <v>2.9373356469472818E-2</v>
      </c>
      <c r="S28" s="20">
        <f t="shared" si="13"/>
        <v>8.9425949446342648E-2</v>
      </c>
      <c r="T28" s="20">
        <f t="shared" si="13"/>
        <v>7.6993255934598659E-2</v>
      </c>
      <c r="U28" s="20">
        <f t="shared" si="13"/>
        <v>1</v>
      </c>
    </row>
    <row r="29" spans="1:22" x14ac:dyDescent="0.2">
      <c r="A29" s="26" t="s">
        <v>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spans="1:22" x14ac:dyDescent="0.2">
      <c r="A30" s="18" t="s">
        <v>62</v>
      </c>
      <c r="B30" s="19">
        <f>B21</f>
        <v>7741</v>
      </c>
      <c r="C30" s="19">
        <f t="shared" ref="C30:T30" si="14">C21</f>
        <v>45191</v>
      </c>
      <c r="D30" s="19">
        <f t="shared" si="14"/>
        <v>6718</v>
      </c>
      <c r="E30" s="19">
        <f t="shared" si="14"/>
        <v>6460</v>
      </c>
      <c r="F30" s="19">
        <f t="shared" si="14"/>
        <v>6888</v>
      </c>
      <c r="G30" s="19">
        <f t="shared" si="14"/>
        <v>7955</v>
      </c>
      <c r="H30" s="19">
        <f t="shared" si="14"/>
        <v>7992</v>
      </c>
      <c r="I30" s="19">
        <f t="shared" si="14"/>
        <v>6978</v>
      </c>
      <c r="J30" s="19">
        <f t="shared" si="14"/>
        <v>9895</v>
      </c>
      <c r="K30" s="19">
        <f t="shared" si="14"/>
        <v>6092</v>
      </c>
      <c r="L30" s="19">
        <f t="shared" si="14"/>
        <v>15574</v>
      </c>
      <c r="M30" s="19">
        <f t="shared" si="14"/>
        <v>16991</v>
      </c>
      <c r="N30" s="19">
        <f t="shared" si="14"/>
        <v>32241</v>
      </c>
      <c r="O30" s="19">
        <f t="shared" si="14"/>
        <v>7046</v>
      </c>
      <c r="P30" s="19">
        <f t="shared" si="14"/>
        <v>51232</v>
      </c>
      <c r="Q30" s="19">
        <f t="shared" si="14"/>
        <v>12997</v>
      </c>
      <c r="R30" s="19">
        <f t="shared" si="14"/>
        <v>7233</v>
      </c>
      <c r="S30" s="19">
        <f t="shared" si="14"/>
        <v>22545</v>
      </c>
      <c r="T30" s="19">
        <f t="shared" si="14"/>
        <v>19502</v>
      </c>
      <c r="U30" s="19">
        <v>131020</v>
      </c>
    </row>
    <row r="31" spans="1:22" x14ac:dyDescent="0.2">
      <c r="A31" s="18" t="s">
        <v>63</v>
      </c>
      <c r="B31" s="20">
        <f>B30/$U$30</f>
        <v>5.9082582811784461E-2</v>
      </c>
      <c r="C31" s="20">
        <f t="shared" ref="C31:U31" si="15">C30/$U$30</f>
        <v>0.34491680659441304</v>
      </c>
      <c r="D31" s="20">
        <f t="shared" si="15"/>
        <v>5.1274614562662191E-2</v>
      </c>
      <c r="E31" s="20">
        <f t="shared" si="15"/>
        <v>4.9305449549687068E-2</v>
      </c>
      <c r="F31" s="20">
        <f t="shared" si="15"/>
        <v>5.2572126392917112E-2</v>
      </c>
      <c r="G31" s="20">
        <f t="shared" si="15"/>
        <v>6.0715921233399479E-2</v>
      </c>
      <c r="H31" s="20">
        <f t="shared" si="15"/>
        <v>6.0998320867043203E-2</v>
      </c>
      <c r="I31" s="20">
        <f t="shared" si="15"/>
        <v>5.3259044420699127E-2</v>
      </c>
      <c r="J31" s="20">
        <f t="shared" si="15"/>
        <v>7.552282094336743E-2</v>
      </c>
      <c r="K31" s="20">
        <f t="shared" si="15"/>
        <v>4.6496718058311709E-2</v>
      </c>
      <c r="L31" s="20">
        <f t="shared" si="15"/>
        <v>0.11886734849641276</v>
      </c>
      <c r="M31" s="20">
        <f t="shared" si="15"/>
        <v>0.12968249122271408</v>
      </c>
      <c r="N31" s="20">
        <f t="shared" si="15"/>
        <v>0.24607693481911158</v>
      </c>
      <c r="O31" s="20">
        <f t="shared" si="15"/>
        <v>5.37780491528011E-2</v>
      </c>
      <c r="P31" s="20">
        <f t="shared" si="15"/>
        <v>0.39102427110364829</v>
      </c>
      <c r="Q31" s="20">
        <f t="shared" si="15"/>
        <v>9.9198595634254316E-2</v>
      </c>
      <c r="R31" s="20">
        <f t="shared" si="15"/>
        <v>5.5205312166081516E-2</v>
      </c>
      <c r="S31" s="20">
        <f t="shared" si="15"/>
        <v>0.1720729659593955</v>
      </c>
      <c r="T31" s="20">
        <f t="shared" si="15"/>
        <v>0.14884750419783238</v>
      </c>
      <c r="U31" s="20">
        <f t="shared" si="15"/>
        <v>1</v>
      </c>
    </row>
    <row r="33" spans="1:22" x14ac:dyDescent="0.2">
      <c r="A33" s="32" t="s">
        <v>75</v>
      </c>
    </row>
    <row r="34" spans="1:22" ht="24" x14ac:dyDescent="0.2">
      <c r="B34" s="13" t="s">
        <v>58</v>
      </c>
    </row>
    <row r="35" spans="1:22" ht="36" x14ac:dyDescent="0.2">
      <c r="A35" s="14" t="s">
        <v>64</v>
      </c>
      <c r="B35" s="15" t="s">
        <v>8</v>
      </c>
      <c r="C35" s="15" t="s">
        <v>9</v>
      </c>
      <c r="D35" s="16" t="s">
        <v>18</v>
      </c>
      <c r="E35" s="16" t="s">
        <v>27</v>
      </c>
      <c r="F35" s="16" t="s">
        <v>22</v>
      </c>
      <c r="G35" s="16" t="s">
        <v>20</v>
      </c>
      <c r="H35" s="16" t="s">
        <v>25</v>
      </c>
      <c r="I35" s="16" t="s">
        <v>12</v>
      </c>
      <c r="J35" s="16" t="s">
        <v>11</v>
      </c>
      <c r="K35" s="16" t="s">
        <v>13</v>
      </c>
      <c r="L35" s="16" t="s">
        <v>19</v>
      </c>
      <c r="M35" s="16" t="s">
        <v>30</v>
      </c>
      <c r="N35" s="16" t="s">
        <v>14</v>
      </c>
      <c r="O35" s="16" t="s">
        <v>38</v>
      </c>
      <c r="P35" s="16" t="s">
        <v>10</v>
      </c>
      <c r="Q35" s="16" t="s">
        <v>31</v>
      </c>
      <c r="R35" s="16" t="s">
        <v>45</v>
      </c>
      <c r="S35" s="16" t="s">
        <v>24</v>
      </c>
      <c r="T35" s="16" t="s">
        <v>29</v>
      </c>
      <c r="U35" s="16" t="s">
        <v>57</v>
      </c>
      <c r="V35" s="16" t="s">
        <v>61</v>
      </c>
    </row>
    <row r="36" spans="1:22" x14ac:dyDescent="0.2">
      <c r="A36" s="17" t="s">
        <v>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">
      <c r="A37" s="18" t="s">
        <v>66</v>
      </c>
      <c r="B37" s="19">
        <v>47777</v>
      </c>
      <c r="C37" s="19">
        <v>18670</v>
      </c>
      <c r="D37" s="19">
        <v>11823</v>
      </c>
      <c r="E37" s="19">
        <v>10241</v>
      </c>
      <c r="F37" s="19">
        <v>11290</v>
      </c>
      <c r="G37" s="19">
        <v>11502</v>
      </c>
      <c r="H37" s="19">
        <v>10867</v>
      </c>
      <c r="I37" s="19">
        <v>30727</v>
      </c>
      <c r="J37" s="19">
        <v>39791</v>
      </c>
      <c r="K37" s="19">
        <v>20395</v>
      </c>
      <c r="L37" s="19">
        <v>11650</v>
      </c>
      <c r="M37" s="19">
        <v>9415</v>
      </c>
      <c r="N37" s="19">
        <v>16957</v>
      </c>
      <c r="O37" s="19">
        <v>4314</v>
      </c>
      <c r="P37" s="19">
        <v>41999</v>
      </c>
      <c r="Q37" s="19">
        <v>9392</v>
      </c>
      <c r="R37" s="19">
        <v>2760</v>
      </c>
      <c r="S37" s="19">
        <v>11051</v>
      </c>
      <c r="T37" s="19">
        <v>9514</v>
      </c>
      <c r="U37" s="19">
        <v>155151</v>
      </c>
      <c r="V37" s="19">
        <v>485286</v>
      </c>
    </row>
    <row r="38" spans="1:22" x14ac:dyDescent="0.2">
      <c r="A38" s="18" t="s">
        <v>67</v>
      </c>
      <c r="B38" s="20">
        <v>9.845122257802616E-2</v>
      </c>
      <c r="C38" s="20">
        <v>3.8472158685805898E-2</v>
      </c>
      <c r="D38" s="20">
        <v>2.4362952980304397E-2</v>
      </c>
      <c r="E38" s="20">
        <v>2.1103019662631933E-2</v>
      </c>
      <c r="F38" s="20">
        <v>2.3264631578079731E-2</v>
      </c>
      <c r="G38" s="20">
        <v>2.3701487370334194E-2</v>
      </c>
      <c r="H38" s="20">
        <v>2.2392980634100303E-2</v>
      </c>
      <c r="I38" s="20">
        <v>6.3317301550013805E-2</v>
      </c>
      <c r="J38" s="20">
        <v>8.1994947309421667E-2</v>
      </c>
      <c r="K38" s="20">
        <v>4.2026763599197173E-2</v>
      </c>
      <c r="L38" s="20">
        <v>2.4006462168700518E-2</v>
      </c>
      <c r="M38" s="20">
        <v>1.9400930585263123E-2</v>
      </c>
      <c r="N38" s="20">
        <v>3.4942281458768647E-2</v>
      </c>
      <c r="O38" s="20">
        <v>8.8896032442724489E-3</v>
      </c>
      <c r="P38" s="20">
        <v>8.6544841598562502E-2</v>
      </c>
      <c r="Q38" s="20">
        <v>1.9353535853084573E-2</v>
      </c>
      <c r="R38" s="20">
        <v>5.6873678614260455E-3</v>
      </c>
      <c r="S38" s="20">
        <v>2.2772138491528707E-2</v>
      </c>
      <c r="T38" s="20">
        <v>1.960493399768384E-2</v>
      </c>
      <c r="U38" s="20">
        <v>0.31971043879279437</v>
      </c>
      <c r="V38" s="20">
        <v>1</v>
      </c>
    </row>
    <row r="39" spans="1:22" x14ac:dyDescent="0.2">
      <c r="A39" s="17" t="s">
        <v>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">
      <c r="A40" s="18" t="s">
        <v>66</v>
      </c>
      <c r="B40" s="19">
        <v>18805</v>
      </c>
      <c r="C40" s="19">
        <v>119732</v>
      </c>
      <c r="D40" s="19">
        <v>31937</v>
      </c>
      <c r="E40" s="19">
        <v>29314</v>
      </c>
      <c r="F40" s="19">
        <v>23565</v>
      </c>
      <c r="G40" s="19">
        <v>28143</v>
      </c>
      <c r="H40" s="19">
        <v>26497</v>
      </c>
      <c r="I40" s="19">
        <v>18364</v>
      </c>
      <c r="J40" s="19">
        <v>29176</v>
      </c>
      <c r="K40" s="19">
        <v>12995</v>
      </c>
      <c r="L40" s="19">
        <v>52983</v>
      </c>
      <c r="M40" s="19">
        <v>37139</v>
      </c>
      <c r="N40" s="19">
        <v>86841</v>
      </c>
      <c r="O40" s="19">
        <v>20510</v>
      </c>
      <c r="P40" s="19">
        <v>193444</v>
      </c>
      <c r="Q40" s="19">
        <v>38049</v>
      </c>
      <c r="R40" s="19">
        <v>11864</v>
      </c>
      <c r="S40" s="19">
        <v>51650</v>
      </c>
      <c r="T40" s="19">
        <v>43894</v>
      </c>
      <c r="U40" s="19">
        <v>334042</v>
      </c>
      <c r="V40" s="19">
        <v>1208944</v>
      </c>
    </row>
    <row r="41" spans="1:22" x14ac:dyDescent="0.2">
      <c r="A41" s="18" t="s">
        <v>67</v>
      </c>
      <c r="B41" s="20">
        <v>1.5554897497319975E-2</v>
      </c>
      <c r="C41" s="20">
        <v>9.9038499715454142E-2</v>
      </c>
      <c r="D41" s="20">
        <v>2.6417269947987664E-2</v>
      </c>
      <c r="E41" s="20">
        <v>2.424760782964306E-2</v>
      </c>
      <c r="F41" s="20">
        <v>1.9492218001826388E-2</v>
      </c>
      <c r="G41" s="20">
        <v>2.3278993898807554E-2</v>
      </c>
      <c r="H41" s="20">
        <v>2.1917475085694624E-2</v>
      </c>
      <c r="I41" s="20">
        <v>1.5190116332931882E-2</v>
      </c>
      <c r="J41" s="20">
        <v>2.4133458621739302E-2</v>
      </c>
      <c r="K41" s="20">
        <v>1.0749050410937148E-2</v>
      </c>
      <c r="L41" s="20">
        <v>4.3825851321483873E-2</v>
      </c>
      <c r="M41" s="20">
        <v>3.0720198785055386E-2</v>
      </c>
      <c r="N41" s="20">
        <v>7.1832111330218773E-2</v>
      </c>
      <c r="O41" s="20">
        <v>1.696521923265263E-2</v>
      </c>
      <c r="P41" s="20">
        <v>0.16001072009952488</v>
      </c>
      <c r="Q41" s="20">
        <v>3.1472921822681611E-2</v>
      </c>
      <c r="R41" s="20">
        <v>9.8135232070302673E-3</v>
      </c>
      <c r="S41" s="20">
        <v>4.2723236146587434E-2</v>
      </c>
      <c r="T41" s="20">
        <v>3.6307719795126987E-2</v>
      </c>
      <c r="U41" s="20">
        <v>0.27630891091729642</v>
      </c>
      <c r="V41" s="20">
        <v>1</v>
      </c>
    </row>
    <row r="44" spans="1:22" x14ac:dyDescent="0.2">
      <c r="A44" s="12" t="s">
        <v>76</v>
      </c>
    </row>
    <row r="45" spans="1:22" ht="24" x14ac:dyDescent="0.2">
      <c r="B45" s="13" t="s">
        <v>58</v>
      </c>
    </row>
    <row r="46" spans="1:22" ht="36" x14ac:dyDescent="0.2">
      <c r="A46" s="14" t="s">
        <v>64</v>
      </c>
      <c r="B46" s="15" t="s">
        <v>8</v>
      </c>
      <c r="C46" s="15" t="s">
        <v>9</v>
      </c>
      <c r="D46" s="16" t="s">
        <v>18</v>
      </c>
      <c r="E46" s="16" t="s">
        <v>27</v>
      </c>
      <c r="F46" s="16" t="s">
        <v>22</v>
      </c>
      <c r="G46" s="16" t="s">
        <v>20</v>
      </c>
      <c r="H46" s="16" t="s">
        <v>25</v>
      </c>
      <c r="I46" s="16" t="s">
        <v>12</v>
      </c>
      <c r="J46" s="16" t="s">
        <v>11</v>
      </c>
      <c r="K46" s="16" t="s">
        <v>13</v>
      </c>
      <c r="L46" s="16" t="s">
        <v>19</v>
      </c>
      <c r="M46" s="16" t="s">
        <v>30</v>
      </c>
      <c r="N46" s="16" t="s">
        <v>14</v>
      </c>
      <c r="O46" s="16" t="s">
        <v>38</v>
      </c>
      <c r="P46" s="16" t="s">
        <v>10</v>
      </c>
      <c r="Q46" s="16" t="s">
        <v>31</v>
      </c>
      <c r="R46" s="16" t="s">
        <v>45</v>
      </c>
      <c r="S46" s="16" t="s">
        <v>24</v>
      </c>
      <c r="T46" s="16" t="s">
        <v>29</v>
      </c>
      <c r="U46" s="16" t="s">
        <v>57</v>
      </c>
      <c r="V46" s="16" t="s">
        <v>61</v>
      </c>
    </row>
    <row r="47" spans="1:22" x14ac:dyDescent="0.2">
      <c r="A47" s="17" t="s">
        <v>8</v>
      </c>
      <c r="B47" s="21"/>
      <c r="C47" s="21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x14ac:dyDescent="0.2">
      <c r="A48" s="18" t="s">
        <v>68</v>
      </c>
      <c r="B48" s="21">
        <v>25263</v>
      </c>
      <c r="C48" s="21">
        <v>10464</v>
      </c>
      <c r="D48" s="19">
        <v>3908</v>
      </c>
      <c r="E48" s="19">
        <v>3608</v>
      </c>
      <c r="F48" s="19">
        <v>4529</v>
      </c>
      <c r="G48" s="19">
        <v>4588</v>
      </c>
      <c r="H48" s="19">
        <v>4477</v>
      </c>
      <c r="I48" s="19">
        <v>15645</v>
      </c>
      <c r="J48" s="19">
        <v>16664</v>
      </c>
      <c r="K48" s="19">
        <v>10898</v>
      </c>
      <c r="L48" s="19">
        <v>5055</v>
      </c>
      <c r="M48" s="19">
        <v>5141</v>
      </c>
      <c r="N48" s="19">
        <v>9046</v>
      </c>
      <c r="O48" s="19">
        <v>1906</v>
      </c>
      <c r="P48" s="19">
        <v>17550</v>
      </c>
      <c r="Q48" s="19">
        <v>4109</v>
      </c>
      <c r="R48" s="19">
        <v>1900</v>
      </c>
      <c r="S48" s="19">
        <v>6465</v>
      </c>
      <c r="T48" s="19">
        <v>5583</v>
      </c>
      <c r="U48" s="19">
        <v>66474</v>
      </c>
      <c r="V48" s="19">
        <v>223273</v>
      </c>
    </row>
    <row r="49" spans="1:22" x14ac:dyDescent="0.2">
      <c r="A49" s="18" t="s">
        <v>69</v>
      </c>
      <c r="B49" s="22">
        <v>0.11314847742449825</v>
      </c>
      <c r="C49" s="22">
        <v>4.6866392264178831E-2</v>
      </c>
      <c r="D49" s="20">
        <v>1.7503235948816025E-2</v>
      </c>
      <c r="E49" s="20">
        <v>1.6159589381609062E-2</v>
      </c>
      <c r="F49" s="20">
        <v>2.0284584342934436E-2</v>
      </c>
      <c r="G49" s="20">
        <v>2.0548834834485136E-2</v>
      </c>
      <c r="H49" s="20">
        <v>2.005168560461856E-2</v>
      </c>
      <c r="I49" s="20">
        <v>7.0071168479843057E-2</v>
      </c>
      <c r="J49" s="20">
        <v>7.4635087986456045E-2</v>
      </c>
      <c r="K49" s="20">
        <v>4.8810200964738239E-2</v>
      </c>
      <c r="L49" s="20">
        <v>2.2640444657437309E-2</v>
      </c>
      <c r="M49" s="20">
        <v>2.3025623340036636E-2</v>
      </c>
      <c r="N49" s="20">
        <v>4.0515422823180589E-2</v>
      </c>
      <c r="O49" s="20">
        <v>8.5366345236548985E-3</v>
      </c>
      <c r="P49" s="20">
        <v>7.8603324181607273E-2</v>
      </c>
      <c r="Q49" s="20">
        <v>1.8403479148844687E-2</v>
      </c>
      <c r="R49" s="20">
        <v>8.5097615923107588E-3</v>
      </c>
      <c r="S49" s="20">
        <v>2.8955583523310027E-2</v>
      </c>
      <c r="T49" s="20">
        <v>2.5005262615721561E-2</v>
      </c>
      <c r="U49" s="20">
        <v>0.29772520636171862</v>
      </c>
      <c r="V49" s="20">
        <v>1</v>
      </c>
    </row>
    <row r="50" spans="1:22" x14ac:dyDescent="0.2">
      <c r="A50" s="17" t="s">
        <v>9</v>
      </c>
      <c r="B50" s="21"/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x14ac:dyDescent="0.2">
      <c r="A51" s="18" t="s">
        <v>68</v>
      </c>
      <c r="B51" s="21">
        <v>10029</v>
      </c>
      <c r="C51" s="21">
        <v>67117</v>
      </c>
      <c r="D51" s="19">
        <v>10389</v>
      </c>
      <c r="E51" s="19">
        <v>10275</v>
      </c>
      <c r="F51" s="19">
        <v>9809</v>
      </c>
      <c r="G51" s="19">
        <v>11337</v>
      </c>
      <c r="H51" s="19">
        <v>11240</v>
      </c>
      <c r="I51" s="19">
        <v>9182</v>
      </c>
      <c r="J51" s="19">
        <v>12706</v>
      </c>
      <c r="K51" s="19">
        <v>7258</v>
      </c>
      <c r="L51" s="19">
        <v>23636</v>
      </c>
      <c r="M51" s="19">
        <v>20991</v>
      </c>
      <c r="N51" s="19">
        <v>46342</v>
      </c>
      <c r="O51" s="19">
        <v>9538</v>
      </c>
      <c r="P51" s="19">
        <v>81931</v>
      </c>
      <c r="Q51" s="19">
        <v>17408</v>
      </c>
      <c r="R51" s="19">
        <v>8497</v>
      </c>
      <c r="S51" s="19">
        <v>30032</v>
      </c>
      <c r="T51" s="19">
        <v>26100</v>
      </c>
      <c r="U51" s="19">
        <v>134816</v>
      </c>
      <c r="V51" s="19">
        <v>558633</v>
      </c>
    </row>
    <row r="52" spans="1:22" x14ac:dyDescent="0.2">
      <c r="A52" s="18" t="s">
        <v>69</v>
      </c>
      <c r="B52" s="22">
        <v>1.7952752522675888E-2</v>
      </c>
      <c r="C52" s="22">
        <v>0.12014506840806038</v>
      </c>
      <c r="D52" s="20">
        <v>1.8597182765787198E-2</v>
      </c>
      <c r="E52" s="20">
        <v>1.8393113188801949E-2</v>
      </c>
      <c r="F52" s="20">
        <v>1.7558934040774535E-2</v>
      </c>
      <c r="G52" s="20">
        <v>2.0294182405980313E-2</v>
      </c>
      <c r="H52" s="20">
        <v>2.0120544257141989E-2</v>
      </c>
      <c r="I52" s="20">
        <v>1.6436551367355671E-2</v>
      </c>
      <c r="J52" s="20">
        <v>2.2744807413811931E-2</v>
      </c>
      <c r="K52" s="20">
        <v>1.2992429734727451E-2</v>
      </c>
      <c r="L52" s="20">
        <v>4.2310425628274737E-2</v>
      </c>
      <c r="M52" s="20">
        <v>3.7575653425415252E-2</v>
      </c>
      <c r="N52" s="20">
        <v>8.2956073128511915E-2</v>
      </c>
      <c r="O52" s="20">
        <v>1.707382127443241E-2</v>
      </c>
      <c r="P52" s="20">
        <v>0.14666337291209078</v>
      </c>
      <c r="Q52" s="20">
        <v>3.1161782422449085E-2</v>
      </c>
      <c r="R52" s="20">
        <v>1.5210343821435541E-2</v>
      </c>
      <c r="S52" s="20">
        <v>5.3759802947552331E-2</v>
      </c>
      <c r="T52" s="20">
        <v>4.6721192625569917E-2</v>
      </c>
      <c r="U52" s="20">
        <v>0.24133196570915072</v>
      </c>
      <c r="V52" s="20">
        <v>1</v>
      </c>
    </row>
    <row r="55" spans="1:22" x14ac:dyDescent="0.2">
      <c r="A55" s="12" t="s">
        <v>77</v>
      </c>
    </row>
    <row r="56" spans="1:22" ht="24" x14ac:dyDescent="0.2">
      <c r="B56" s="13" t="s">
        <v>58</v>
      </c>
    </row>
    <row r="57" spans="1:22" ht="36" x14ac:dyDescent="0.2">
      <c r="A57" s="14" t="s">
        <v>64</v>
      </c>
      <c r="B57" s="15" t="s">
        <v>8</v>
      </c>
      <c r="C57" s="15" t="s">
        <v>9</v>
      </c>
      <c r="D57" s="16" t="s">
        <v>18</v>
      </c>
      <c r="E57" s="16" t="s">
        <v>27</v>
      </c>
      <c r="F57" s="16" t="s">
        <v>22</v>
      </c>
      <c r="G57" s="16" t="s">
        <v>20</v>
      </c>
      <c r="H57" s="16" t="s">
        <v>25</v>
      </c>
      <c r="I57" s="16" t="s">
        <v>12</v>
      </c>
      <c r="J57" s="16" t="s">
        <v>11</v>
      </c>
      <c r="K57" s="16" t="s">
        <v>13</v>
      </c>
      <c r="L57" s="16" t="s">
        <v>19</v>
      </c>
      <c r="M57" s="16" t="s">
        <v>30</v>
      </c>
      <c r="N57" s="16" t="s">
        <v>14</v>
      </c>
      <c r="O57" s="16" t="s">
        <v>38</v>
      </c>
      <c r="P57" s="16" t="s">
        <v>10</v>
      </c>
      <c r="Q57" s="16" t="s">
        <v>31</v>
      </c>
      <c r="R57" s="16" t="s">
        <v>45</v>
      </c>
      <c r="S57" s="16" t="s">
        <v>24</v>
      </c>
      <c r="T57" s="16" t="s">
        <v>29</v>
      </c>
      <c r="U57" s="16" t="s">
        <v>57</v>
      </c>
      <c r="V57" s="16" t="s">
        <v>61</v>
      </c>
    </row>
    <row r="58" spans="1:22" x14ac:dyDescent="0.2">
      <c r="A58" s="17" t="s">
        <v>8</v>
      </c>
      <c r="B58" s="21"/>
      <c r="C58" s="21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x14ac:dyDescent="0.2">
      <c r="A59" s="31" t="s">
        <v>70</v>
      </c>
      <c r="B59" s="21">
        <v>1945243.1587040424</v>
      </c>
      <c r="C59" s="21">
        <v>730009.37239111401</v>
      </c>
      <c r="D59" s="19">
        <v>145402.9311276637</v>
      </c>
      <c r="E59" s="19">
        <v>138083.6508307755</v>
      </c>
      <c r="F59" s="19">
        <v>224503.62160480022</v>
      </c>
      <c r="G59" s="19">
        <v>172866.05141168833</v>
      </c>
      <c r="H59" s="19">
        <v>154892.32122423127</v>
      </c>
      <c r="I59" s="19">
        <v>979930.81712639332</v>
      </c>
      <c r="J59" s="19">
        <v>676584.60551304184</v>
      </c>
      <c r="K59" s="19">
        <v>574847.52236082032</v>
      </c>
      <c r="L59" s="19">
        <v>300535.14109123684</v>
      </c>
      <c r="M59" s="19">
        <v>152846.06973904185</v>
      </c>
      <c r="N59" s="19">
        <v>530191.84017205238</v>
      </c>
      <c r="O59" s="19">
        <v>96265.610279202461</v>
      </c>
      <c r="P59" s="19">
        <v>793418.47534967028</v>
      </c>
      <c r="Q59" s="19">
        <v>189367.07148909569</v>
      </c>
      <c r="R59" s="19">
        <v>185628.7995145414</v>
      </c>
      <c r="S59" s="19">
        <v>356318.05008459091</v>
      </c>
      <c r="T59" s="19">
        <v>297014.30309701897</v>
      </c>
      <c r="U59" s="19">
        <v>2586718.2307657655</v>
      </c>
      <c r="V59" s="19">
        <v>11230667.643876787</v>
      </c>
    </row>
    <row r="60" spans="1:22" x14ac:dyDescent="0.2">
      <c r="A60" s="31" t="s">
        <v>71</v>
      </c>
      <c r="B60" s="22">
        <v>0.17320814936275253</v>
      </c>
      <c r="C60" s="22">
        <v>6.5001422492377961E-2</v>
      </c>
      <c r="D60" s="20">
        <v>1.2946953443764375E-2</v>
      </c>
      <c r="E60" s="20">
        <v>1.2295230809903079E-2</v>
      </c>
      <c r="F60" s="20">
        <v>1.9990229318842381E-2</v>
      </c>
      <c r="G60" s="20">
        <v>1.5392321889779971E-2</v>
      </c>
      <c r="H60" s="20">
        <v>1.3791906780242228E-2</v>
      </c>
      <c r="I60" s="20">
        <v>8.7254903109938761E-2</v>
      </c>
      <c r="J60" s="20">
        <v>6.0244379672470406E-2</v>
      </c>
      <c r="K60" s="20">
        <v>5.1185516354785916E-2</v>
      </c>
      <c r="L60" s="20">
        <v>2.6760220373460642E-2</v>
      </c>
      <c r="M60" s="20">
        <v>1.3609704657440999E-2</v>
      </c>
      <c r="N60" s="20">
        <v>4.7209289508369071E-2</v>
      </c>
      <c r="O60" s="20">
        <v>8.5716729701006359E-3</v>
      </c>
      <c r="P60" s="20">
        <v>7.0647489580217424E-2</v>
      </c>
      <c r="Q60" s="20">
        <v>1.6861604091039314E-2</v>
      </c>
      <c r="R60" s="20">
        <v>1.6528741246808278E-2</v>
      </c>
      <c r="S60" s="20">
        <v>3.1727236650873875E-2</v>
      </c>
      <c r="T60" s="20">
        <v>2.6446718264248329E-2</v>
      </c>
      <c r="U60" s="20">
        <v>0.23032630942258384</v>
      </c>
      <c r="V60" s="20">
        <v>1</v>
      </c>
    </row>
    <row r="61" spans="1:22" x14ac:dyDescent="0.2">
      <c r="A61" s="30" t="s">
        <v>9</v>
      </c>
      <c r="B61" s="21"/>
      <c r="C61" s="21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x14ac:dyDescent="0.2">
      <c r="A62" s="31" t="s">
        <v>70</v>
      </c>
      <c r="B62" s="21">
        <v>729578.16064454056</v>
      </c>
      <c r="C62" s="21">
        <v>4851738.9274540506</v>
      </c>
      <c r="D62" s="19">
        <v>397949.68288603798</v>
      </c>
      <c r="E62" s="19">
        <v>393777.71274103969</v>
      </c>
      <c r="F62" s="19">
        <v>469881.26397976279</v>
      </c>
      <c r="G62" s="19">
        <v>427660.88447460346</v>
      </c>
      <c r="H62" s="19">
        <v>382270.25321275927</v>
      </c>
      <c r="I62" s="19">
        <v>563462.56340777874</v>
      </c>
      <c r="J62" s="19">
        <v>497640.98370668106</v>
      </c>
      <c r="K62" s="19">
        <v>359281.94092298485</v>
      </c>
      <c r="L62" s="19">
        <v>1369649.6452490054</v>
      </c>
      <c r="M62" s="19">
        <v>656221.36001027934</v>
      </c>
      <c r="N62" s="19">
        <v>2802837.7105379105</v>
      </c>
      <c r="O62" s="19">
        <v>449057.51185849868</v>
      </c>
      <c r="P62" s="19">
        <v>3705071.8988642879</v>
      </c>
      <c r="Q62" s="19">
        <v>769813.27632715181</v>
      </c>
      <c r="R62" s="19">
        <v>799090.778390944</v>
      </c>
      <c r="S62" s="19">
        <v>1682709.3094682973</v>
      </c>
      <c r="T62" s="19">
        <v>1399462.3758640662</v>
      </c>
      <c r="U62" s="19">
        <v>4974623.5515626632</v>
      </c>
      <c r="V62" s="19">
        <v>27681779.791563343</v>
      </c>
    </row>
    <row r="63" spans="1:22" x14ac:dyDescent="0.2">
      <c r="A63" s="31" t="s">
        <v>71</v>
      </c>
      <c r="B63" s="22">
        <v>2.6355897855487465E-2</v>
      </c>
      <c r="C63" s="22">
        <v>0.17526831598207893</v>
      </c>
      <c r="D63" s="20">
        <v>1.4375870550322139E-2</v>
      </c>
      <c r="E63" s="20">
        <v>1.4225158776136658E-2</v>
      </c>
      <c r="F63" s="20">
        <v>1.6974387756778914E-2</v>
      </c>
      <c r="G63" s="20">
        <v>1.5449183097863632E-2</v>
      </c>
      <c r="H63" s="20">
        <v>1.3809453586118943E-2</v>
      </c>
      <c r="I63" s="20">
        <v>2.0354997678997028E-2</v>
      </c>
      <c r="J63" s="20">
        <v>1.7977203324850831E-2</v>
      </c>
      <c r="K63" s="20">
        <v>1.2979004371405492E-2</v>
      </c>
      <c r="L63" s="20">
        <v>4.9478380926447421E-2</v>
      </c>
      <c r="M63" s="20">
        <v>2.370589481425894E-2</v>
      </c>
      <c r="N63" s="20">
        <v>0.10125207741852421</v>
      </c>
      <c r="O63" s="20">
        <v>1.6222132942310279E-2</v>
      </c>
      <c r="P63" s="20">
        <v>0.1338451474855491</v>
      </c>
      <c r="Q63" s="20">
        <v>2.7809385166837071E-2</v>
      </c>
      <c r="R63" s="20">
        <v>2.8867030386336836E-2</v>
      </c>
      <c r="S63" s="20">
        <v>6.0787612723555498E-2</v>
      </c>
      <c r="T63" s="20">
        <v>5.0555361194318305E-2</v>
      </c>
      <c r="U63" s="20">
        <v>0.17970750396182233</v>
      </c>
      <c r="V63" s="20">
        <v>1</v>
      </c>
    </row>
  </sheetData>
  <mergeCells count="2">
    <mergeCell ref="A4:A9"/>
    <mergeCell ref="A10:A15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pane ySplit="1" topLeftCell="A80" activePane="bottomLeft" state="frozen"/>
      <selection pane="bottomLeft" activeCell="D2" sqref="D2:D100"/>
    </sheetView>
  </sheetViews>
  <sheetFormatPr defaultRowHeight="15" x14ac:dyDescent="0.25"/>
  <cols>
    <col min="1" max="1" width="17.28515625" bestFit="1" customWidth="1"/>
    <col min="2" max="2" width="27.7109375" bestFit="1" customWidth="1"/>
    <col min="3" max="3" width="27.7109375" customWidth="1"/>
    <col min="4" max="4" width="15.42578125" bestFit="1" customWidth="1"/>
    <col min="5" max="5" width="11.140625" bestFit="1" customWidth="1"/>
    <col min="6" max="6" width="11.85546875" bestFit="1" customWidth="1"/>
    <col min="7" max="7" width="16.28515625" style="1" bestFit="1" customWidth="1"/>
    <col min="8" max="8" width="13.85546875" style="1" bestFit="1" customWidth="1"/>
    <col min="9" max="9" width="14.7109375" style="1" bestFit="1" customWidth="1"/>
    <col min="15" max="15" width="22.140625" customWidth="1"/>
    <col min="16" max="16" width="13.28515625" bestFit="1" customWidth="1"/>
  </cols>
  <sheetData>
    <row r="1" spans="1:18" x14ac:dyDescent="0.25">
      <c r="A1" s="2" t="s">
        <v>0</v>
      </c>
      <c r="B1" s="2" t="s">
        <v>1</v>
      </c>
      <c r="C1" s="2" t="s">
        <v>58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O1" s="2" t="s">
        <v>1</v>
      </c>
      <c r="P1" s="3" t="s">
        <v>7</v>
      </c>
      <c r="Q1" t="s">
        <v>60</v>
      </c>
      <c r="R1" s="2" t="s">
        <v>59</v>
      </c>
    </row>
    <row r="2" spans="1:18" x14ac:dyDescent="0.25">
      <c r="A2" t="s">
        <v>8</v>
      </c>
      <c r="B2" t="s">
        <v>8</v>
      </c>
      <c r="C2" t="str">
        <f>IF(ISNA(MATCH(B2,$O$2:$O$20,0)),"OTHERS",B2)</f>
        <v>MENS DENIM</v>
      </c>
      <c r="D2" s="4">
        <v>18058</v>
      </c>
      <c r="E2" s="4">
        <v>47777</v>
      </c>
      <c r="F2" s="4">
        <v>25263</v>
      </c>
      <c r="G2" s="4">
        <v>2410431.1446173284</v>
      </c>
      <c r="H2" s="4">
        <v>-465187.98620652594</v>
      </c>
      <c r="I2" s="4">
        <v>1945243.1587040424</v>
      </c>
      <c r="O2" t="s">
        <v>9</v>
      </c>
      <c r="P2" s="4">
        <f>SUMIF($B$2:$B$100,O2,$I$2:$I$100)</f>
        <v>5581748.2998451646</v>
      </c>
      <c r="Q2" s="5">
        <f>P2/$P$52</f>
        <v>0.14344377359213595</v>
      </c>
      <c r="R2" s="6">
        <f>Q2</f>
        <v>0.14344377359213595</v>
      </c>
    </row>
    <row r="3" spans="1:18" x14ac:dyDescent="0.25">
      <c r="A3" t="s">
        <v>8</v>
      </c>
      <c r="B3" t="s">
        <v>10</v>
      </c>
      <c r="C3" t="str">
        <f t="shared" ref="C3:C66" si="0">IF(ISNA(MATCH(B3,$O$2:$O$20,0)),"OTHERS",B3)</f>
        <v>WOMENS KNITS</v>
      </c>
      <c r="D3" s="4">
        <v>11708</v>
      </c>
      <c r="E3" s="4">
        <v>41999</v>
      </c>
      <c r="F3" s="4">
        <v>17550</v>
      </c>
      <c r="G3" s="4">
        <v>992996.42201914825</v>
      </c>
      <c r="H3" s="4">
        <v>-199577.94745360315</v>
      </c>
      <c r="I3" s="4">
        <v>793418.47534967028</v>
      </c>
      <c r="O3" t="s">
        <v>10</v>
      </c>
      <c r="P3" s="4">
        <f>SUMIF($B$2:$B$100,O3,$I$2:$I$100)</f>
        <v>4498490.3742139582</v>
      </c>
      <c r="Q3" s="5">
        <f t="shared" ref="Q3:Q51" si="1">P3/$P$52</f>
        <v>0.11560543401124873</v>
      </c>
      <c r="R3" s="6">
        <f>R2+Q3</f>
        <v>0.25904920760338468</v>
      </c>
    </row>
    <row r="4" spans="1:18" x14ac:dyDescent="0.25">
      <c r="A4" t="s">
        <v>8</v>
      </c>
      <c r="B4" t="s">
        <v>11</v>
      </c>
      <c r="C4" t="str">
        <f t="shared" si="0"/>
        <v>MENS KNITS</v>
      </c>
      <c r="D4" s="4">
        <v>11718</v>
      </c>
      <c r="E4" s="4">
        <v>39791</v>
      </c>
      <c r="F4" s="4">
        <v>16664</v>
      </c>
      <c r="G4" s="4">
        <v>852886.06266254745</v>
      </c>
      <c r="H4" s="4">
        <v>-176301.45753563195</v>
      </c>
      <c r="I4" s="4">
        <v>676584.60551304184</v>
      </c>
      <c r="O4" t="s">
        <v>14</v>
      </c>
      <c r="P4" s="4">
        <f>SUMIF($B$2:$B$100,O4,$I$2:$I$100)</f>
        <v>3333029.5507099628</v>
      </c>
      <c r="Q4" s="5">
        <f t="shared" si="1"/>
        <v>8.5654585367312408E-2</v>
      </c>
      <c r="R4" s="6">
        <f t="shared" ref="R4:R51" si="2">R3+Q4</f>
        <v>0.34470379297069709</v>
      </c>
    </row>
    <row r="5" spans="1:18" x14ac:dyDescent="0.25">
      <c r="A5" t="s">
        <v>8</v>
      </c>
      <c r="B5" t="s">
        <v>12</v>
      </c>
      <c r="C5" t="str">
        <f t="shared" si="0"/>
        <v>MENS BOTTOMS</v>
      </c>
      <c r="D5" s="4">
        <v>11071</v>
      </c>
      <c r="E5" s="4">
        <v>30727</v>
      </c>
      <c r="F5" s="4">
        <v>15645</v>
      </c>
      <c r="G5" s="4">
        <v>1261255.3540081978</v>
      </c>
      <c r="H5" s="4">
        <v>-281324.536776416</v>
      </c>
      <c r="I5" s="4">
        <v>979930.81712639332</v>
      </c>
      <c r="O5" t="s">
        <v>8</v>
      </c>
      <c r="P5" s="4">
        <f>SUMIF($B$2:$B$100,O5,$I$2:$I$100)</f>
        <v>2674821.319348583</v>
      </c>
      <c r="Q5" s="5">
        <f t="shared" si="1"/>
        <v>6.8739477869810051E-2</v>
      </c>
      <c r="R5" s="6">
        <f t="shared" si="2"/>
        <v>0.41344327084050714</v>
      </c>
    </row>
    <row r="6" spans="1:18" x14ac:dyDescent="0.25">
      <c r="A6" t="s">
        <v>8</v>
      </c>
      <c r="B6" t="s">
        <v>13</v>
      </c>
      <c r="C6" t="str">
        <f t="shared" si="0"/>
        <v>MENS WOVEN TOPS</v>
      </c>
      <c r="D6" s="4">
        <v>8311</v>
      </c>
      <c r="E6" s="4">
        <v>20395</v>
      </c>
      <c r="F6" s="4">
        <v>10898</v>
      </c>
      <c r="G6" s="4">
        <v>726152.41029908136</v>
      </c>
      <c r="H6" s="4">
        <v>-151304.88810817897</v>
      </c>
      <c r="I6" s="4">
        <v>574847.52236082032</v>
      </c>
      <c r="O6" t="s">
        <v>24</v>
      </c>
      <c r="P6" s="4">
        <f>SUMIF($B$2:$B$100,O6,$I$2:$I$100)</f>
        <v>2039027.3595528882</v>
      </c>
      <c r="Q6" s="5">
        <f t="shared" si="1"/>
        <v>5.2400388408769476E-2</v>
      </c>
      <c r="R6" s="6">
        <f t="shared" si="2"/>
        <v>0.46584365924927662</v>
      </c>
    </row>
    <row r="7" spans="1:18" x14ac:dyDescent="0.25">
      <c r="A7" t="s">
        <v>8</v>
      </c>
      <c r="B7" t="s">
        <v>9</v>
      </c>
      <c r="C7" t="str">
        <f t="shared" si="0"/>
        <v>WOMENS DENIM</v>
      </c>
      <c r="D7" s="4">
        <v>7491</v>
      </c>
      <c r="E7" s="4">
        <v>18670</v>
      </c>
      <c r="F7" s="4">
        <v>10464</v>
      </c>
      <c r="G7" s="4">
        <v>905267.97082282044</v>
      </c>
      <c r="H7" s="4">
        <v>-175258.59859006107</v>
      </c>
      <c r="I7" s="4">
        <v>730009.37239111401</v>
      </c>
      <c r="O7" t="s">
        <v>29</v>
      </c>
      <c r="P7" s="4">
        <f>SUMIF($B$2:$B$100,O7,$I$2:$I$100)</f>
        <v>1696476.6789610852</v>
      </c>
      <c r="Q7" s="5">
        <f t="shared" si="1"/>
        <v>4.3597275184906317E-2</v>
      </c>
      <c r="R7" s="6">
        <f t="shared" si="2"/>
        <v>0.50944093443418292</v>
      </c>
    </row>
    <row r="8" spans="1:18" x14ac:dyDescent="0.25">
      <c r="A8" t="s">
        <v>8</v>
      </c>
      <c r="B8" t="s">
        <v>14</v>
      </c>
      <c r="C8" t="str">
        <f t="shared" si="0"/>
        <v>WOMENS BOTTOMS</v>
      </c>
      <c r="D8" s="4">
        <v>6595</v>
      </c>
      <c r="E8" s="4">
        <v>16957</v>
      </c>
      <c r="F8" s="4">
        <v>9046</v>
      </c>
      <c r="G8" s="4">
        <v>665096.85835266113</v>
      </c>
      <c r="H8" s="4">
        <v>-134905.01881281286</v>
      </c>
      <c r="I8" s="4">
        <v>530191.84017205238</v>
      </c>
      <c r="O8" t="s">
        <v>19</v>
      </c>
      <c r="P8" s="4">
        <f>SUMIF($B$2:$B$100,O8,$I$2:$I$100)</f>
        <v>1670184.7863402423</v>
      </c>
      <c r="Q8" s="5">
        <f t="shared" si="1"/>
        <v>4.2921607259765807E-2</v>
      </c>
      <c r="R8" s="6">
        <f t="shared" si="2"/>
        <v>0.55236254169394872</v>
      </c>
    </row>
    <row r="9" spans="1:18" x14ac:dyDescent="0.25">
      <c r="A9" t="s">
        <v>8</v>
      </c>
      <c r="B9" t="s">
        <v>15</v>
      </c>
      <c r="C9" t="str">
        <f t="shared" si="0"/>
        <v>OTHERS</v>
      </c>
      <c r="D9" s="4">
        <v>4192</v>
      </c>
      <c r="E9" s="4">
        <v>15157</v>
      </c>
      <c r="F9" s="4">
        <v>5334</v>
      </c>
      <c r="G9" s="4">
        <v>231551.30941785313</v>
      </c>
      <c r="H9" s="4">
        <v>-48781.579642053694</v>
      </c>
      <c r="I9" s="4">
        <v>182769.72916007973</v>
      </c>
      <c r="O9" t="s">
        <v>12</v>
      </c>
      <c r="P9" s="4">
        <f>SUMIF($B$2:$B$100,O9,$I$2:$I$100)</f>
        <v>1543393.3805341721</v>
      </c>
      <c r="Q9" s="5">
        <f t="shared" si="1"/>
        <v>3.9663230720576634E-2</v>
      </c>
      <c r="R9" s="6">
        <f t="shared" si="2"/>
        <v>0.59202577241452536</v>
      </c>
    </row>
    <row r="10" spans="1:18" x14ac:dyDescent="0.25">
      <c r="A10" t="s">
        <v>8</v>
      </c>
      <c r="B10" t="s">
        <v>16</v>
      </c>
      <c r="C10" t="str">
        <f t="shared" si="0"/>
        <v>OTHERS</v>
      </c>
      <c r="D10" s="4">
        <v>1861</v>
      </c>
      <c r="E10" s="4">
        <v>14048</v>
      </c>
      <c r="F10" s="4">
        <v>2462</v>
      </c>
      <c r="G10" s="4">
        <v>100058.39032556303</v>
      </c>
      <c r="H10" s="4">
        <v>-14849.990013901144</v>
      </c>
      <c r="I10" s="4">
        <v>85208.400663511828</v>
      </c>
      <c r="O10" t="s">
        <v>11</v>
      </c>
      <c r="P10" s="4">
        <f>SUMIF($B$2:$B$100,O10,$I$2:$I$100)</f>
        <v>1174225.5892197229</v>
      </c>
      <c r="Q10" s="5">
        <f t="shared" si="1"/>
        <v>3.0176091883397663E-2</v>
      </c>
      <c r="R10" s="6">
        <f t="shared" si="2"/>
        <v>0.62220186429792301</v>
      </c>
    </row>
    <row r="11" spans="1:18" x14ac:dyDescent="0.25">
      <c r="A11" t="s">
        <v>8</v>
      </c>
      <c r="B11" t="s">
        <v>17</v>
      </c>
      <c r="C11" t="str">
        <f t="shared" si="0"/>
        <v>OTHERS</v>
      </c>
      <c r="D11" s="4">
        <v>4905</v>
      </c>
      <c r="E11" s="4">
        <v>13409</v>
      </c>
      <c r="F11" s="4">
        <v>5888</v>
      </c>
      <c r="G11" s="4">
        <v>183295.39974799566</v>
      </c>
      <c r="H11" s="4">
        <v>-33220.619739716873</v>
      </c>
      <c r="I11" s="4">
        <v>150074.78004768305</v>
      </c>
      <c r="O11" t="s">
        <v>45</v>
      </c>
      <c r="P11" s="4">
        <f>SUMIF($B$2:$B$100,O11,$I$2:$I$100)</f>
        <v>984719.57790548541</v>
      </c>
      <c r="Q11" s="5">
        <f t="shared" si="1"/>
        <v>2.5306030404261763E-2</v>
      </c>
      <c r="R11" s="6">
        <f t="shared" si="2"/>
        <v>0.64750789470218473</v>
      </c>
    </row>
    <row r="12" spans="1:18" x14ac:dyDescent="0.25">
      <c r="A12" t="s">
        <v>8</v>
      </c>
      <c r="B12" t="s">
        <v>18</v>
      </c>
      <c r="C12" t="str">
        <f t="shared" si="0"/>
        <v>BABY BOY</v>
      </c>
      <c r="D12" s="4">
        <v>2619</v>
      </c>
      <c r="E12" s="4">
        <v>11823</v>
      </c>
      <c r="F12" s="4">
        <v>3908</v>
      </c>
      <c r="G12" s="4">
        <v>183543.89069598541</v>
      </c>
      <c r="H12" s="4">
        <v>-38140.959629863501</v>
      </c>
      <c r="I12" s="4">
        <v>145402.9311276637</v>
      </c>
      <c r="O12" t="s">
        <v>31</v>
      </c>
      <c r="P12" s="4">
        <f>SUMIF($B$2:$B$100,O12,$I$2:$I$100)</f>
        <v>959180.34781624749</v>
      </c>
      <c r="Q12" s="5">
        <f t="shared" si="1"/>
        <v>2.4649704941012242E-2</v>
      </c>
      <c r="R12" s="6">
        <f t="shared" si="2"/>
        <v>0.67215759964319699</v>
      </c>
    </row>
    <row r="13" spans="1:18" x14ac:dyDescent="0.25">
      <c r="A13" t="s">
        <v>8</v>
      </c>
      <c r="B13" t="s">
        <v>19</v>
      </c>
      <c r="C13" t="str">
        <f t="shared" si="0"/>
        <v>SPORT</v>
      </c>
      <c r="D13" s="4">
        <v>3501</v>
      </c>
      <c r="E13" s="4">
        <v>11650</v>
      </c>
      <c r="F13" s="4">
        <v>5055</v>
      </c>
      <c r="G13" s="4">
        <v>379206.27992000058</v>
      </c>
      <c r="H13" s="4">
        <v>-78671.139064611867</v>
      </c>
      <c r="I13" s="4">
        <v>300535.14109123684</v>
      </c>
      <c r="O13" t="s">
        <v>13</v>
      </c>
      <c r="P13" s="4">
        <f>SUMIF($B$2:$B$100,O13,$I$2:$I$100)</f>
        <v>934129.46328380518</v>
      </c>
      <c r="Q13" s="5">
        <f t="shared" si="1"/>
        <v>2.4005929332346031E-2</v>
      </c>
      <c r="R13" s="6">
        <f t="shared" si="2"/>
        <v>0.69616352897554301</v>
      </c>
    </row>
    <row r="14" spans="1:18" x14ac:dyDescent="0.25">
      <c r="A14" t="s">
        <v>8</v>
      </c>
      <c r="B14" t="s">
        <v>20</v>
      </c>
      <c r="C14" t="str">
        <f t="shared" si="0"/>
        <v>GIRLS ACTIVE KNITS</v>
      </c>
      <c r="D14" s="4">
        <v>3230</v>
      </c>
      <c r="E14" s="4">
        <v>11502</v>
      </c>
      <c r="F14" s="4">
        <v>4588</v>
      </c>
      <c r="G14" s="4">
        <v>216038.87076377869</v>
      </c>
      <c r="H14" s="4">
        <v>-43172.819405578077</v>
      </c>
      <c r="I14" s="4">
        <v>172866.05141168833</v>
      </c>
      <c r="O14" t="s">
        <v>30</v>
      </c>
      <c r="P14" s="4">
        <f>SUMIF($B$2:$B$100,O14,$I$2:$I$100)</f>
        <v>809067.42974932119</v>
      </c>
      <c r="Q14" s="5">
        <f t="shared" si="1"/>
        <v>2.0791995442888806E-2</v>
      </c>
      <c r="R14" s="6">
        <f t="shared" si="2"/>
        <v>0.7169555244184318</v>
      </c>
    </row>
    <row r="15" spans="1:18" x14ac:dyDescent="0.25">
      <c r="A15" t="s">
        <v>8</v>
      </c>
      <c r="B15" t="s">
        <v>21</v>
      </c>
      <c r="C15" t="str">
        <f t="shared" si="0"/>
        <v>OTHERS</v>
      </c>
      <c r="D15" s="4">
        <v>2733</v>
      </c>
      <c r="E15" s="4">
        <v>11342</v>
      </c>
      <c r="F15" s="4">
        <v>3933</v>
      </c>
      <c r="G15" s="4">
        <v>179376.33096761443</v>
      </c>
      <c r="H15" s="4">
        <v>-38152.149553056806</v>
      </c>
      <c r="I15" s="4">
        <v>141224.18136484362</v>
      </c>
      <c r="O15" t="s">
        <v>22</v>
      </c>
      <c r="P15" s="4">
        <f>SUMIF($B$2:$B$100,O15,$I$2:$I$100)</f>
        <v>694384.88558456302</v>
      </c>
      <c r="Q15" s="5">
        <f t="shared" si="1"/>
        <v>1.7844801120171668E-2</v>
      </c>
      <c r="R15" s="6">
        <f t="shared" si="2"/>
        <v>0.73480032553860342</v>
      </c>
    </row>
    <row r="16" spans="1:18" x14ac:dyDescent="0.25">
      <c r="A16" t="s">
        <v>8</v>
      </c>
      <c r="B16" t="s">
        <v>22</v>
      </c>
      <c r="C16" t="str">
        <f t="shared" si="0"/>
        <v>BOYS WOVEN BOTTOMS</v>
      </c>
      <c r="D16" s="4">
        <v>3130</v>
      </c>
      <c r="E16" s="4">
        <v>11290</v>
      </c>
      <c r="F16" s="4">
        <v>4529</v>
      </c>
      <c r="G16" s="4">
        <v>282580.67062616348</v>
      </c>
      <c r="H16" s="4">
        <v>-58077.049053132534</v>
      </c>
      <c r="I16" s="4">
        <v>224503.62160480022</v>
      </c>
      <c r="O16" t="s">
        <v>20</v>
      </c>
      <c r="P16" s="4">
        <f>SUMIF($B$2:$B$100,O16,$I$2:$I$100)</f>
        <v>600526.93588629179</v>
      </c>
      <c r="Q16" s="5">
        <f t="shared" si="1"/>
        <v>1.5432772170977672E-2</v>
      </c>
      <c r="R16" s="6">
        <f t="shared" si="2"/>
        <v>0.75023309770958113</v>
      </c>
    </row>
    <row r="17" spans="1:18" x14ac:dyDescent="0.25">
      <c r="A17" t="s">
        <v>8</v>
      </c>
      <c r="B17" t="s">
        <v>23</v>
      </c>
      <c r="C17" t="str">
        <f t="shared" si="0"/>
        <v>OTHERS</v>
      </c>
      <c r="D17" s="4">
        <v>3116</v>
      </c>
      <c r="E17" s="4">
        <v>11232</v>
      </c>
      <c r="F17" s="4">
        <v>4336</v>
      </c>
      <c r="G17" s="4">
        <v>165248.94130721502</v>
      </c>
      <c r="H17" s="4">
        <v>-34706.339701611549</v>
      </c>
      <c r="I17" s="4">
        <v>130542.60170915537</v>
      </c>
      <c r="O17" t="s">
        <v>38</v>
      </c>
      <c r="P17" s="4">
        <f>SUMIF($B$2:$B$100,O17,$I$2:$I$100)</f>
        <v>545323.12213770114</v>
      </c>
      <c r="Q17" s="5">
        <f t="shared" si="1"/>
        <v>1.4014104947843489E-2</v>
      </c>
      <c r="R17" s="6">
        <f t="shared" si="2"/>
        <v>0.76424720265742463</v>
      </c>
    </row>
    <row r="18" spans="1:18" x14ac:dyDescent="0.25">
      <c r="A18" t="s">
        <v>8</v>
      </c>
      <c r="B18" t="s">
        <v>24</v>
      </c>
      <c r="C18" t="str">
        <f t="shared" si="0"/>
        <v>WOMENS SWEATERS</v>
      </c>
      <c r="D18" s="4">
        <v>4999</v>
      </c>
      <c r="E18" s="4">
        <v>11051</v>
      </c>
      <c r="F18" s="4">
        <v>6465</v>
      </c>
      <c r="G18" s="4">
        <v>462465.27880501747</v>
      </c>
      <c r="H18" s="4">
        <v>-106147.22892455012</v>
      </c>
      <c r="I18" s="4">
        <v>356318.05008459091</v>
      </c>
      <c r="O18" t="s">
        <v>18</v>
      </c>
      <c r="P18" s="4">
        <f>SUMIF($B$2:$B$100,O18,$I$2:$I$100)</f>
        <v>543352.61401370168</v>
      </c>
      <c r="Q18" s="5">
        <f t="shared" si="1"/>
        <v>1.3963465415923306E-2</v>
      </c>
      <c r="R18" s="6">
        <f t="shared" si="2"/>
        <v>0.77821066807334793</v>
      </c>
    </row>
    <row r="19" spans="1:18" x14ac:dyDescent="0.25">
      <c r="A19" t="s">
        <v>8</v>
      </c>
      <c r="B19" t="s">
        <v>25</v>
      </c>
      <c r="C19" t="str">
        <f t="shared" si="0"/>
        <v>GIRLS KNITS/SWEATERS</v>
      </c>
      <c r="D19" s="4">
        <v>3193</v>
      </c>
      <c r="E19" s="4">
        <v>10867</v>
      </c>
      <c r="F19" s="4">
        <v>4477</v>
      </c>
      <c r="G19" s="4">
        <v>193330.32071604207</v>
      </c>
      <c r="H19" s="4">
        <v>-38437.99960141629</v>
      </c>
      <c r="I19" s="4">
        <v>154892.32122423127</v>
      </c>
      <c r="O19" t="s">
        <v>25</v>
      </c>
      <c r="P19" s="4">
        <f>SUMIF($B$2:$B$100,O19,$I$2:$I$100)</f>
        <v>537162.57443699054</v>
      </c>
      <c r="Q19" s="5">
        <f t="shared" si="1"/>
        <v>1.380438933655356E-2</v>
      </c>
      <c r="R19" s="6">
        <f t="shared" si="2"/>
        <v>0.79201505740990152</v>
      </c>
    </row>
    <row r="20" spans="1:18" x14ac:dyDescent="0.25">
      <c r="A20" t="s">
        <v>8</v>
      </c>
      <c r="B20" t="s">
        <v>26</v>
      </c>
      <c r="C20" t="str">
        <f t="shared" si="0"/>
        <v>OTHERS</v>
      </c>
      <c r="D20" s="4">
        <v>2662</v>
      </c>
      <c r="E20" s="4">
        <v>10648</v>
      </c>
      <c r="F20" s="4">
        <v>3709</v>
      </c>
      <c r="G20" s="4">
        <v>162678.48139886744</v>
      </c>
      <c r="H20" s="4">
        <v>-33863.889677230269</v>
      </c>
      <c r="I20" s="4">
        <v>128814.59172311239</v>
      </c>
      <c r="O20" s="7" t="s">
        <v>27</v>
      </c>
      <c r="P20" s="8">
        <f>SUMIF($B$2:$B$100,O20,$I$2:$I$100)</f>
        <v>531861.36357181519</v>
      </c>
      <c r="Q20" s="9">
        <f t="shared" si="1"/>
        <v>1.3668155015287321E-2</v>
      </c>
      <c r="R20" s="10">
        <f t="shared" si="2"/>
        <v>0.80568321242518881</v>
      </c>
    </row>
    <row r="21" spans="1:18" x14ac:dyDescent="0.25">
      <c r="A21" t="s">
        <v>8</v>
      </c>
      <c r="B21" t="s">
        <v>27</v>
      </c>
      <c r="C21" t="str">
        <f t="shared" si="0"/>
        <v>BABY GIRL</v>
      </c>
      <c r="D21" s="4">
        <v>2368</v>
      </c>
      <c r="E21" s="4">
        <v>10241</v>
      </c>
      <c r="F21" s="4">
        <v>3608</v>
      </c>
      <c r="G21" s="4">
        <v>177158.30040612817</v>
      </c>
      <c r="H21" s="4">
        <v>-39074.649610295892</v>
      </c>
      <c r="I21" s="4">
        <v>138083.6508307755</v>
      </c>
      <c r="O21" t="s">
        <v>28</v>
      </c>
      <c r="P21" s="4">
        <f>SUMIF($B$2:$B$100,O21,$I$2:$I$100)</f>
        <v>515190.55064488389</v>
      </c>
      <c r="Q21" s="5">
        <f t="shared" si="1"/>
        <v>1.3239736500759549E-2</v>
      </c>
      <c r="R21" s="6">
        <f t="shared" si="2"/>
        <v>0.81892294892594841</v>
      </c>
    </row>
    <row r="22" spans="1:18" x14ac:dyDescent="0.25">
      <c r="A22" t="s">
        <v>8</v>
      </c>
      <c r="B22" t="s">
        <v>28</v>
      </c>
      <c r="C22" t="str">
        <f t="shared" si="0"/>
        <v>OTHERS</v>
      </c>
      <c r="D22" s="4">
        <v>4764</v>
      </c>
      <c r="E22" s="4">
        <v>9800</v>
      </c>
      <c r="F22" s="4">
        <v>5767</v>
      </c>
      <c r="G22" s="4">
        <v>388524.0694127176</v>
      </c>
      <c r="H22" s="4">
        <v>-92272.539185799658</v>
      </c>
      <c r="I22" s="4">
        <v>296251.53038931824</v>
      </c>
      <c r="O22" t="s">
        <v>21</v>
      </c>
      <c r="P22" s="4">
        <f>SUMIF($B$2:$B$100,O22,$I$2:$I$100)</f>
        <v>509421.28544115648</v>
      </c>
      <c r="Q22" s="5">
        <f t="shared" si="1"/>
        <v>1.3091473783198561E-2</v>
      </c>
      <c r="R22" s="6">
        <f t="shared" si="2"/>
        <v>0.83201442270914694</v>
      </c>
    </row>
    <row r="23" spans="1:18" x14ac:dyDescent="0.25">
      <c r="A23" t="s">
        <v>8</v>
      </c>
      <c r="B23" t="s">
        <v>29</v>
      </c>
      <c r="C23" t="str">
        <f t="shared" si="0"/>
        <v>WOMENS WOVEN TOPS</v>
      </c>
      <c r="D23" s="4">
        <v>4304</v>
      </c>
      <c r="E23" s="4">
        <v>9514</v>
      </c>
      <c r="F23" s="4">
        <v>5583</v>
      </c>
      <c r="G23" s="4">
        <v>375157.822189698</v>
      </c>
      <c r="H23" s="4">
        <v>-78143.5192508623</v>
      </c>
      <c r="I23" s="4">
        <v>297014.30309701897</v>
      </c>
      <c r="O23" t="s">
        <v>16</v>
      </c>
      <c r="P23" s="4">
        <f>SUMIF($B$2:$B$100,O23,$I$2:$I$100)</f>
        <v>473999.61319573969</v>
      </c>
      <c r="Q23" s="5">
        <f t="shared" si="1"/>
        <v>1.2181182229212268E-2</v>
      </c>
      <c r="R23" s="6">
        <f t="shared" si="2"/>
        <v>0.84419560493835921</v>
      </c>
    </row>
    <row r="24" spans="1:18" x14ac:dyDescent="0.25">
      <c r="A24" t="s">
        <v>8</v>
      </c>
      <c r="B24" t="s">
        <v>30</v>
      </c>
      <c r="C24" t="str">
        <f t="shared" si="0"/>
        <v>WOMENS ACCESSORIES</v>
      </c>
      <c r="D24" s="4">
        <v>4314</v>
      </c>
      <c r="E24" s="4">
        <v>9415</v>
      </c>
      <c r="F24" s="4">
        <v>5141</v>
      </c>
      <c r="G24" s="4">
        <v>189700.14950437099</v>
      </c>
      <c r="H24" s="4">
        <v>-36854.079666195437</v>
      </c>
      <c r="I24" s="4">
        <v>152846.06973904185</v>
      </c>
      <c r="O24" t="s">
        <v>23</v>
      </c>
      <c r="P24" s="4">
        <f>SUMIF($B$2:$B$100,O24,$I$2:$I$100)</f>
        <v>416012.4855620712</v>
      </c>
      <c r="Q24" s="5">
        <f t="shared" si="1"/>
        <v>1.0690987408393677E-2</v>
      </c>
      <c r="R24" s="6">
        <f t="shared" si="2"/>
        <v>0.8548865923467529</v>
      </c>
    </row>
    <row r="25" spans="1:18" x14ac:dyDescent="0.25">
      <c r="A25" t="s">
        <v>8</v>
      </c>
      <c r="B25" t="s">
        <v>31</v>
      </c>
      <c r="C25" t="str">
        <f t="shared" si="0"/>
        <v>WOMENS LOUNGE</v>
      </c>
      <c r="D25" s="4">
        <v>3208</v>
      </c>
      <c r="E25" s="4">
        <v>9392</v>
      </c>
      <c r="F25" s="4">
        <v>4109</v>
      </c>
      <c r="G25" s="4">
        <v>240965.69047093391</v>
      </c>
      <c r="H25" s="4">
        <v>-51598.619308762252</v>
      </c>
      <c r="I25" s="4">
        <v>189367.07148909569</v>
      </c>
      <c r="O25" t="s">
        <v>26</v>
      </c>
      <c r="P25" s="4">
        <f>SUMIF($B$2:$B$100,O25,$I$2:$I$100)</f>
        <v>408852.30565058254</v>
      </c>
      <c r="Q25" s="5">
        <f t="shared" si="1"/>
        <v>1.0506979966472473E-2</v>
      </c>
      <c r="R25" s="6">
        <f t="shared" si="2"/>
        <v>0.86539357231322533</v>
      </c>
    </row>
    <row r="26" spans="1:18" x14ac:dyDescent="0.25">
      <c r="A26" t="s">
        <v>8</v>
      </c>
      <c r="B26" t="s">
        <v>32</v>
      </c>
      <c r="C26" t="str">
        <f t="shared" si="0"/>
        <v>OTHERS</v>
      </c>
      <c r="D26" s="4">
        <v>2391</v>
      </c>
      <c r="E26" s="4">
        <v>7278</v>
      </c>
      <c r="F26" s="4">
        <v>3013</v>
      </c>
      <c r="G26" s="4">
        <v>81017.280244836584</v>
      </c>
      <c r="H26" s="4">
        <v>-16998.249815009534</v>
      </c>
      <c r="I26" s="4">
        <v>64019.030445763841</v>
      </c>
      <c r="O26" t="s">
        <v>42</v>
      </c>
      <c r="P26" s="4">
        <f>SUMIF($B$2:$B$100,O26,$I$2:$I$100)</f>
        <v>387197.57969474792</v>
      </c>
      <c r="Q26" s="5">
        <f t="shared" si="1"/>
        <v>9.9504812781861067E-3</v>
      </c>
      <c r="R26" s="6">
        <f t="shared" si="2"/>
        <v>0.87534405359141143</v>
      </c>
    </row>
    <row r="27" spans="1:18" x14ac:dyDescent="0.25">
      <c r="A27" t="s">
        <v>8</v>
      </c>
      <c r="B27" t="s">
        <v>33</v>
      </c>
      <c r="C27" t="str">
        <f t="shared" si="0"/>
        <v>OTHERS</v>
      </c>
      <c r="D27" s="4">
        <v>2185</v>
      </c>
      <c r="E27" s="4">
        <v>6598</v>
      </c>
      <c r="F27" s="4">
        <v>2904</v>
      </c>
      <c r="G27" s="4">
        <v>122270.28095827252</v>
      </c>
      <c r="H27" s="4">
        <v>-25990.199697978795</v>
      </c>
      <c r="I27" s="4">
        <v>96280.081302203238</v>
      </c>
      <c r="O27" t="s">
        <v>33</v>
      </c>
      <c r="P27" s="4">
        <f>SUMIF($B$2:$B$100,O27,$I$2:$I$100)</f>
        <v>359131.56465207227</v>
      </c>
      <c r="Q27" s="5">
        <f t="shared" si="1"/>
        <v>9.2292206818373381E-3</v>
      </c>
      <c r="R27" s="6">
        <f t="shared" si="2"/>
        <v>0.88457327427324872</v>
      </c>
    </row>
    <row r="28" spans="1:18" x14ac:dyDescent="0.25">
      <c r="A28" t="s">
        <v>8</v>
      </c>
      <c r="B28" t="s">
        <v>34</v>
      </c>
      <c r="C28" t="str">
        <f t="shared" si="0"/>
        <v>OTHERS</v>
      </c>
      <c r="D28" s="4">
        <v>1919</v>
      </c>
      <c r="E28" s="4">
        <v>5479</v>
      </c>
      <c r="F28" s="4">
        <v>2502</v>
      </c>
      <c r="G28" s="4">
        <v>132707.24058319069</v>
      </c>
      <c r="H28" s="4">
        <v>-26662.179702207446</v>
      </c>
      <c r="I28" s="4">
        <v>106045.06093193032</v>
      </c>
      <c r="O28" t="s">
        <v>35</v>
      </c>
      <c r="P28" s="4">
        <f>SUMIF($B$2:$B$100,O28,$I$2:$I$100)</f>
        <v>356240.06108546257</v>
      </c>
      <c r="Q28" s="5">
        <f t="shared" si="1"/>
        <v>9.1549127480738037E-3</v>
      </c>
      <c r="R28" s="6">
        <f t="shared" si="2"/>
        <v>0.89372818702132251</v>
      </c>
    </row>
    <row r="29" spans="1:18" x14ac:dyDescent="0.25">
      <c r="A29" t="s">
        <v>8</v>
      </c>
      <c r="B29" t="s">
        <v>35</v>
      </c>
      <c r="C29" t="str">
        <f t="shared" si="0"/>
        <v>OTHERS</v>
      </c>
      <c r="D29" s="4">
        <v>1821</v>
      </c>
      <c r="E29" s="4">
        <v>4988</v>
      </c>
      <c r="F29" s="4">
        <v>2392</v>
      </c>
      <c r="G29" s="4">
        <v>121710.7098685503</v>
      </c>
      <c r="H29" s="4">
        <v>-23178.549681402743</v>
      </c>
      <c r="I29" s="4">
        <v>98532.160252332687</v>
      </c>
      <c r="O29" t="s">
        <v>40</v>
      </c>
      <c r="P29" s="4">
        <f>SUMIF($B$2:$B$100,O29,$I$2:$I$100)</f>
        <v>350166.8414093256</v>
      </c>
      <c r="Q29" s="5">
        <f t="shared" si="1"/>
        <v>8.9988387903456729E-3</v>
      </c>
      <c r="R29" s="6">
        <f t="shared" si="2"/>
        <v>0.90272702581166819</v>
      </c>
    </row>
    <row r="30" spans="1:18" x14ac:dyDescent="0.25">
      <c r="A30" t="s">
        <v>8</v>
      </c>
      <c r="B30" t="s">
        <v>36</v>
      </c>
      <c r="C30" t="str">
        <f t="shared" si="0"/>
        <v>OTHERS</v>
      </c>
      <c r="D30" s="4">
        <v>1742</v>
      </c>
      <c r="E30" s="4">
        <v>4696</v>
      </c>
      <c r="F30" s="4">
        <v>2258</v>
      </c>
      <c r="G30" s="4">
        <v>103738.06003332138</v>
      </c>
      <c r="H30" s="4">
        <v>-22557.89970145002</v>
      </c>
      <c r="I30" s="4">
        <v>81180.160410404205</v>
      </c>
      <c r="O30" t="s">
        <v>15</v>
      </c>
      <c r="P30" s="4">
        <f>SUMIF($B$2:$B$100,O30,$I$2:$I$100)</f>
        <v>347021.94847485237</v>
      </c>
      <c r="Q30" s="5">
        <f t="shared" si="1"/>
        <v>8.9180190747600394E-3</v>
      </c>
      <c r="R30" s="6">
        <f t="shared" si="2"/>
        <v>0.91164504488642828</v>
      </c>
    </row>
    <row r="31" spans="1:18" x14ac:dyDescent="0.25">
      <c r="A31" t="s">
        <v>8</v>
      </c>
      <c r="B31" t="s">
        <v>37</v>
      </c>
      <c r="C31" t="str">
        <f t="shared" si="0"/>
        <v>OTHERS</v>
      </c>
      <c r="D31" s="4">
        <v>1599</v>
      </c>
      <c r="E31" s="4">
        <v>4359</v>
      </c>
      <c r="F31" s="4">
        <v>2124</v>
      </c>
      <c r="G31" s="4">
        <v>160445.61916006543</v>
      </c>
      <c r="H31" s="4">
        <v>-39829.529513187706</v>
      </c>
      <c r="I31" s="4">
        <v>120616.08973813988</v>
      </c>
      <c r="O31" t="s">
        <v>34</v>
      </c>
      <c r="P31" s="4">
        <f>SUMIF($B$2:$B$100,O31,$I$2:$I$100)</f>
        <v>342809.01308716275</v>
      </c>
      <c r="Q31" s="5">
        <f t="shared" si="1"/>
        <v>8.809752037723129E-3</v>
      </c>
      <c r="R31" s="6">
        <f t="shared" si="2"/>
        <v>0.92045479692415144</v>
      </c>
    </row>
    <row r="32" spans="1:18" x14ac:dyDescent="0.25">
      <c r="A32" t="s">
        <v>8</v>
      </c>
      <c r="B32" t="s">
        <v>38</v>
      </c>
      <c r="C32" t="str">
        <f t="shared" si="0"/>
        <v>WOMENS BRAS</v>
      </c>
      <c r="D32" s="4">
        <v>1441</v>
      </c>
      <c r="E32" s="4">
        <v>4314</v>
      </c>
      <c r="F32" s="4">
        <v>1906</v>
      </c>
      <c r="G32" s="4">
        <v>120649.77009856701</v>
      </c>
      <c r="H32" s="4">
        <v>-24384.15999237448</v>
      </c>
      <c r="I32" s="4">
        <v>96265.610279202461</v>
      </c>
      <c r="O32" t="s">
        <v>39</v>
      </c>
      <c r="P32" s="4">
        <f>SUMIF($B$2:$B$100,O32,$I$2:$I$100)</f>
        <v>303492.57083204389</v>
      </c>
      <c r="Q32" s="5">
        <f t="shared" si="1"/>
        <v>7.7993698889171712E-3</v>
      </c>
      <c r="R32" s="6">
        <f t="shared" si="2"/>
        <v>0.9282541668130686</v>
      </c>
    </row>
    <row r="33" spans="1:18" x14ac:dyDescent="0.25">
      <c r="A33" t="s">
        <v>8</v>
      </c>
      <c r="B33" t="s">
        <v>39</v>
      </c>
      <c r="C33" t="str">
        <f t="shared" si="0"/>
        <v>OTHERS</v>
      </c>
      <c r="D33" s="4">
        <v>1668</v>
      </c>
      <c r="E33" s="4">
        <v>4088</v>
      </c>
      <c r="F33" s="4">
        <v>2131</v>
      </c>
      <c r="G33" s="4">
        <v>109461.53995522857</v>
      </c>
      <c r="H33" s="4">
        <v>-23123.329791806638</v>
      </c>
      <c r="I33" s="4">
        <v>86338.210278183222</v>
      </c>
      <c r="O33" t="s">
        <v>50</v>
      </c>
      <c r="P33" s="4">
        <f>SUMIF($B$2:$B$100,O33,$I$2:$I$100)</f>
        <v>295354.97714745998</v>
      </c>
      <c r="Q33" s="5">
        <f t="shared" si="1"/>
        <v>7.5902441664067828E-3</v>
      </c>
      <c r="R33" s="6">
        <f t="shared" si="2"/>
        <v>0.93584441097947535</v>
      </c>
    </row>
    <row r="34" spans="1:18" x14ac:dyDescent="0.25">
      <c r="A34" t="s">
        <v>8</v>
      </c>
      <c r="B34" t="s">
        <v>40</v>
      </c>
      <c r="C34" t="str">
        <f t="shared" si="0"/>
        <v>OTHERS</v>
      </c>
      <c r="D34" s="4">
        <v>1774</v>
      </c>
      <c r="E34" s="4">
        <v>3867</v>
      </c>
      <c r="F34" s="4">
        <v>2232</v>
      </c>
      <c r="G34" s="4">
        <v>133315.80005335808</v>
      </c>
      <c r="H34" s="4">
        <v>-29220.279822375625</v>
      </c>
      <c r="I34" s="4">
        <v>104095.52035307884</v>
      </c>
      <c r="O34" t="s">
        <v>48</v>
      </c>
      <c r="P34" s="4">
        <f>SUMIF($B$2:$B$100,O34,$I$2:$I$100)</f>
        <v>277943.29448616505</v>
      </c>
      <c r="Q34" s="5">
        <f t="shared" si="1"/>
        <v>7.1427862497547203E-3</v>
      </c>
      <c r="R34" s="6">
        <f t="shared" si="2"/>
        <v>0.94298719722923008</v>
      </c>
    </row>
    <row r="35" spans="1:18" x14ac:dyDescent="0.25">
      <c r="A35" t="s">
        <v>8</v>
      </c>
      <c r="B35" t="s">
        <v>41</v>
      </c>
      <c r="C35" t="str">
        <f t="shared" si="0"/>
        <v>OTHERS</v>
      </c>
      <c r="D35" s="4">
        <v>1575</v>
      </c>
      <c r="E35" s="4">
        <v>3802</v>
      </c>
      <c r="F35" s="4">
        <v>1999</v>
      </c>
      <c r="G35" s="4">
        <v>67819.160265445709</v>
      </c>
      <c r="H35" s="4">
        <v>-13293.399822518229</v>
      </c>
      <c r="I35" s="4">
        <v>54525.760405182838</v>
      </c>
      <c r="O35" t="s">
        <v>17</v>
      </c>
      <c r="P35" s="4">
        <f>SUMIF($B$2:$B$100,O35,$I$2:$I$100)</f>
        <v>267045.59988427535</v>
      </c>
      <c r="Q35" s="5">
        <f t="shared" si="1"/>
        <v>6.8627294730646878E-3</v>
      </c>
      <c r="R35" s="6">
        <f t="shared" si="2"/>
        <v>0.94984992670229473</v>
      </c>
    </row>
    <row r="36" spans="1:18" x14ac:dyDescent="0.25">
      <c r="A36" t="s">
        <v>8</v>
      </c>
      <c r="B36" t="s">
        <v>42</v>
      </c>
      <c r="C36" t="str">
        <f t="shared" si="0"/>
        <v>OTHERS</v>
      </c>
      <c r="D36" s="4">
        <v>2242</v>
      </c>
      <c r="E36" s="4">
        <v>3612</v>
      </c>
      <c r="F36" s="4">
        <v>2652</v>
      </c>
      <c r="G36" s="4">
        <v>322016.3393535614</v>
      </c>
      <c r="H36" s="4">
        <v>-79683.049988031387</v>
      </c>
      <c r="I36" s="4">
        <v>242333.28969764709</v>
      </c>
      <c r="O36" t="s">
        <v>36</v>
      </c>
      <c r="P36" s="4">
        <f>SUMIF($B$2:$B$100,O36,$I$2:$I$100)</f>
        <v>261338.13182044029</v>
      </c>
      <c r="Q36" s="5">
        <f t="shared" si="1"/>
        <v>6.7160548627538258E-3</v>
      </c>
      <c r="R36" s="6">
        <f t="shared" si="2"/>
        <v>0.95656598156504857</v>
      </c>
    </row>
    <row r="37" spans="1:18" x14ac:dyDescent="0.25">
      <c r="A37" t="s">
        <v>8</v>
      </c>
      <c r="B37" t="s">
        <v>43</v>
      </c>
      <c r="C37" t="str">
        <f t="shared" si="0"/>
        <v>OTHERS</v>
      </c>
      <c r="D37" s="4">
        <v>1210</v>
      </c>
      <c r="E37" s="4">
        <v>3068</v>
      </c>
      <c r="F37" s="4">
        <v>1513</v>
      </c>
      <c r="G37" s="4">
        <v>60288.49022936821</v>
      </c>
      <c r="H37" s="4">
        <v>-13420.809838742018</v>
      </c>
      <c r="I37" s="4">
        <v>46867.680499196053</v>
      </c>
      <c r="O37" t="s">
        <v>32</v>
      </c>
      <c r="P37" s="4">
        <f>SUMIF($B$2:$B$100,O37,$I$2:$I$100)</f>
        <v>227145.25162670761</v>
      </c>
      <c r="Q37" s="5">
        <f t="shared" si="1"/>
        <v>5.8373416887633625E-3</v>
      </c>
      <c r="R37" s="6">
        <f t="shared" si="2"/>
        <v>0.96240332325381195</v>
      </c>
    </row>
    <row r="38" spans="1:18" x14ac:dyDescent="0.25">
      <c r="A38" t="s">
        <v>8</v>
      </c>
      <c r="B38" t="s">
        <v>44</v>
      </c>
      <c r="C38" t="str">
        <f t="shared" si="0"/>
        <v>OTHERS</v>
      </c>
      <c r="D38" s="4">
        <v>1348</v>
      </c>
      <c r="E38" s="4">
        <v>2971</v>
      </c>
      <c r="F38" s="4">
        <v>1605</v>
      </c>
      <c r="G38" s="4">
        <v>48012.050027111545</v>
      </c>
      <c r="H38" s="4">
        <v>-9818.0799121558666</v>
      </c>
      <c r="I38" s="4">
        <v>38193.970075884834</v>
      </c>
      <c r="O38" t="s">
        <v>46</v>
      </c>
      <c r="P38" s="4">
        <f>SUMIF($B$2:$B$100,O38,$I$2:$I$100)</f>
        <v>218522.68091537431</v>
      </c>
      <c r="Q38" s="5">
        <f t="shared" si="1"/>
        <v>5.6157526785722382E-3</v>
      </c>
      <c r="R38" s="6">
        <f t="shared" si="2"/>
        <v>0.96801907593238423</v>
      </c>
    </row>
    <row r="39" spans="1:18" x14ac:dyDescent="0.25">
      <c r="A39" t="s">
        <v>8</v>
      </c>
      <c r="B39" t="s">
        <v>45</v>
      </c>
      <c r="C39" t="str">
        <f t="shared" si="0"/>
        <v>WOMENS OUTERWEAR/ITEMS</v>
      </c>
      <c r="D39" s="4">
        <v>1642</v>
      </c>
      <c r="E39" s="4">
        <v>2760</v>
      </c>
      <c r="F39" s="4">
        <v>1900</v>
      </c>
      <c r="G39" s="4">
        <v>237827.66952825524</v>
      </c>
      <c r="H39" s="4">
        <v>-52198.869904443622</v>
      </c>
      <c r="I39" s="4">
        <v>185628.7995145414</v>
      </c>
      <c r="O39" t="s">
        <v>37</v>
      </c>
      <c r="P39" s="4">
        <f>SUMIF($B$2:$B$100,O39,$I$2:$I$100)</f>
        <v>191987.56984514929</v>
      </c>
      <c r="Q39" s="5">
        <f t="shared" si="1"/>
        <v>4.9338343511720001E-3</v>
      </c>
      <c r="R39" s="6">
        <f t="shared" si="2"/>
        <v>0.97295291028355624</v>
      </c>
    </row>
    <row r="40" spans="1:18" x14ac:dyDescent="0.25">
      <c r="A40" t="s">
        <v>8</v>
      </c>
      <c r="B40" t="s">
        <v>46</v>
      </c>
      <c r="C40" t="str">
        <f t="shared" si="0"/>
        <v>OTHERS</v>
      </c>
      <c r="D40" s="4">
        <v>1312</v>
      </c>
      <c r="E40" s="4">
        <v>2589</v>
      </c>
      <c r="F40" s="4">
        <v>1574</v>
      </c>
      <c r="G40" s="4">
        <v>86585.790017614141</v>
      </c>
      <c r="H40" s="4">
        <v>-19657.969856932759</v>
      </c>
      <c r="I40" s="4">
        <v>66927.820268163458</v>
      </c>
      <c r="O40" t="s">
        <v>41</v>
      </c>
      <c r="P40" s="4">
        <f>SUMIF($B$2:$B$100,O40,$I$2:$I$100)</f>
        <v>188132.57152536511</v>
      </c>
      <c r="Q40" s="5">
        <f t="shared" si="1"/>
        <v>4.8347658377822936E-3</v>
      </c>
      <c r="R40" s="6">
        <f t="shared" si="2"/>
        <v>0.97778767612133854</v>
      </c>
    </row>
    <row r="41" spans="1:18" x14ac:dyDescent="0.25">
      <c r="A41" t="s">
        <v>8</v>
      </c>
      <c r="B41" t="s">
        <v>47</v>
      </c>
      <c r="C41" t="str">
        <f t="shared" si="0"/>
        <v>OTHERS</v>
      </c>
      <c r="D41" s="4">
        <v>1011</v>
      </c>
      <c r="E41" s="4">
        <v>2564</v>
      </c>
      <c r="F41" s="4">
        <v>1270</v>
      </c>
      <c r="G41" s="4">
        <v>60186.980095982552</v>
      </c>
      <c r="H41" s="4">
        <v>-12465.52982519567</v>
      </c>
      <c r="I41" s="4">
        <v>47721.450296640396</v>
      </c>
      <c r="O41" t="s">
        <v>43</v>
      </c>
      <c r="P41" s="4">
        <f>SUMIF($B$2:$B$100,O41,$I$2:$I$100)</f>
        <v>177425.07187855244</v>
      </c>
      <c r="Q41" s="5">
        <f t="shared" si="1"/>
        <v>4.5595968275426377E-3</v>
      </c>
      <c r="R41" s="6">
        <f t="shared" si="2"/>
        <v>0.98234727294888113</v>
      </c>
    </row>
    <row r="42" spans="1:18" x14ac:dyDescent="0.25">
      <c r="A42" t="s">
        <v>8</v>
      </c>
      <c r="B42" t="s">
        <v>48</v>
      </c>
      <c r="C42" t="str">
        <f t="shared" si="0"/>
        <v>OTHERS</v>
      </c>
      <c r="D42" s="4">
        <v>488</v>
      </c>
      <c r="E42" s="4">
        <v>2546</v>
      </c>
      <c r="F42" s="4">
        <v>737</v>
      </c>
      <c r="G42" s="4">
        <v>74883.560594558716</v>
      </c>
      <c r="H42" s="4">
        <v>-21700.239773280919</v>
      </c>
      <c r="I42" s="4">
        <v>53183.320778369904</v>
      </c>
      <c r="O42" t="s">
        <v>47</v>
      </c>
      <c r="P42" s="4">
        <f>SUMIF($B$2:$B$100,O42,$I$2:$I$100)</f>
        <v>160466.30086088181</v>
      </c>
      <c r="Q42" s="5">
        <f t="shared" si="1"/>
        <v>4.1237781593438045E-3</v>
      </c>
      <c r="R42" s="6">
        <f t="shared" si="2"/>
        <v>0.98647105110822497</v>
      </c>
    </row>
    <row r="43" spans="1:18" x14ac:dyDescent="0.25">
      <c r="A43" t="s">
        <v>8</v>
      </c>
      <c r="B43" t="s">
        <v>49</v>
      </c>
      <c r="C43" t="str">
        <f t="shared" si="0"/>
        <v>OTHERS</v>
      </c>
      <c r="D43" s="4">
        <v>948</v>
      </c>
      <c r="E43" s="4">
        <v>2290</v>
      </c>
      <c r="F43" s="4">
        <v>1147</v>
      </c>
      <c r="G43" s="4">
        <v>49488.760023474693</v>
      </c>
      <c r="H43" s="4">
        <v>-9744.6698674038053</v>
      </c>
      <c r="I43" s="4">
        <v>39744.09016430378</v>
      </c>
      <c r="O43" t="s">
        <v>49</v>
      </c>
      <c r="P43" s="4">
        <f>SUMIF($B$2:$B$100,O43,$I$2:$I$100)</f>
        <v>141655.9508731924</v>
      </c>
      <c r="Q43" s="5">
        <f t="shared" si="1"/>
        <v>3.6403762859741639E-3</v>
      </c>
      <c r="R43" s="6">
        <f t="shared" si="2"/>
        <v>0.99011142739419911</v>
      </c>
    </row>
    <row r="44" spans="1:18" x14ac:dyDescent="0.25">
      <c r="A44" t="s">
        <v>8</v>
      </c>
      <c r="B44" t="s">
        <v>57</v>
      </c>
      <c r="C44" t="str">
        <f t="shared" si="0"/>
        <v>OTHERS</v>
      </c>
      <c r="D44" s="4">
        <v>1533</v>
      </c>
      <c r="E44" s="4">
        <v>1945</v>
      </c>
      <c r="F44" s="4">
        <v>1752</v>
      </c>
      <c r="G44" s="4">
        <v>47456.010005863383</v>
      </c>
      <c r="H44" s="4">
        <v>0</v>
      </c>
      <c r="I44" s="4">
        <v>47456.010005863383</v>
      </c>
      <c r="O44" t="s">
        <v>57</v>
      </c>
      <c r="P44" s="4">
        <f>SUMIF($B$2:$B$100,O44,$I$2:$I$100)</f>
        <v>131741.15999964811</v>
      </c>
      <c r="Q44" s="5">
        <f t="shared" si="1"/>
        <v>3.3855788746832401E-3</v>
      </c>
      <c r="R44" s="6">
        <f t="shared" si="2"/>
        <v>0.99349700626888238</v>
      </c>
    </row>
    <row r="45" spans="1:18" x14ac:dyDescent="0.25">
      <c r="A45" t="s">
        <v>8</v>
      </c>
      <c r="B45" t="s">
        <v>50</v>
      </c>
      <c r="C45" t="str">
        <f t="shared" si="0"/>
        <v>OTHERS</v>
      </c>
      <c r="D45" s="4">
        <v>436</v>
      </c>
      <c r="E45" s="4">
        <v>1527</v>
      </c>
      <c r="F45" s="4">
        <v>633</v>
      </c>
      <c r="G45" s="4">
        <v>72576.579382181168</v>
      </c>
      <c r="H45" s="4">
        <v>-18398.549790799618</v>
      </c>
      <c r="I45" s="4">
        <v>54178.029559373856</v>
      </c>
      <c r="O45" t="s">
        <v>44</v>
      </c>
      <c r="P45" s="4">
        <f>SUMIF($B$2:$B$100,O45,$I$2:$I$100)</f>
        <v>130353.96012799814</v>
      </c>
      <c r="Q45" s="5">
        <f t="shared" si="1"/>
        <v>3.3499296168473902E-3</v>
      </c>
      <c r="R45" s="6">
        <f t="shared" si="2"/>
        <v>0.99684693588572981</v>
      </c>
    </row>
    <row r="46" spans="1:18" x14ac:dyDescent="0.25">
      <c r="A46" t="s">
        <v>8</v>
      </c>
      <c r="B46" t="s">
        <v>51</v>
      </c>
      <c r="C46" t="str">
        <f t="shared" si="0"/>
        <v>OTHERS</v>
      </c>
      <c r="D46" s="4">
        <v>177</v>
      </c>
      <c r="E46" s="4">
        <v>678</v>
      </c>
      <c r="F46" s="4">
        <v>249</v>
      </c>
      <c r="G46" s="4">
        <v>15275.360173463821</v>
      </c>
      <c r="H46" s="4">
        <v>-4380.699956856668</v>
      </c>
      <c r="I46" s="4">
        <v>10894.660236597061</v>
      </c>
      <c r="O46" t="s">
        <v>51</v>
      </c>
      <c r="P46" s="4">
        <f>SUMIF($B$2:$B$100,O46,$I$2:$I$100)</f>
        <v>52746.721181154251</v>
      </c>
      <c r="Q46" s="5">
        <f t="shared" si="1"/>
        <v>1.355523094985651E-3</v>
      </c>
      <c r="R46" s="6">
        <f t="shared" si="2"/>
        <v>0.99820245898071547</v>
      </c>
    </row>
    <row r="47" spans="1:18" x14ac:dyDescent="0.25">
      <c r="A47" t="s">
        <v>8</v>
      </c>
      <c r="B47" t="s">
        <v>52</v>
      </c>
      <c r="C47" t="str">
        <f t="shared" si="0"/>
        <v>OTHERS</v>
      </c>
      <c r="D47" s="4">
        <v>190</v>
      </c>
      <c r="E47" s="4">
        <v>284</v>
      </c>
      <c r="F47" s="4">
        <v>203</v>
      </c>
      <c r="G47" s="4">
        <v>6557.2600040435791</v>
      </c>
      <c r="H47" s="4">
        <v>-1175.3199984431267</v>
      </c>
      <c r="I47" s="4">
        <v>5381.9399919509888</v>
      </c>
      <c r="O47" t="s">
        <v>53</v>
      </c>
      <c r="P47" s="4">
        <f>SUMIF($B$2:$B$100,O47,$I$2:$I$100)</f>
        <v>44452.920460224152</v>
      </c>
      <c r="Q47" s="5">
        <f t="shared" si="1"/>
        <v>1.1423830519521102E-3</v>
      </c>
      <c r="R47" s="6">
        <f t="shared" si="2"/>
        <v>0.9993448420326676</v>
      </c>
    </row>
    <row r="48" spans="1:18" x14ac:dyDescent="0.25">
      <c r="A48" t="s">
        <v>8</v>
      </c>
      <c r="B48" t="s">
        <v>53</v>
      </c>
      <c r="C48" t="str">
        <f t="shared" si="0"/>
        <v>OTHERS</v>
      </c>
      <c r="D48" s="4">
        <v>96</v>
      </c>
      <c r="E48" s="4">
        <v>197</v>
      </c>
      <c r="F48" s="4">
        <v>109</v>
      </c>
      <c r="G48" s="4">
        <v>8207.5500054359436</v>
      </c>
      <c r="H48" s="4">
        <v>-2408.5799656510353</v>
      </c>
      <c r="I48" s="4">
        <v>5798.9700417518616</v>
      </c>
      <c r="O48" t="s">
        <v>52</v>
      </c>
      <c r="P48" s="4">
        <f>SUMIF($B$2:$B$100,O48,$I$2:$I$100)</f>
        <v>21314.359991073608</v>
      </c>
      <c r="Q48" s="5">
        <f t="shared" si="1"/>
        <v>5.4775171945780059E-4</v>
      </c>
      <c r="R48" s="6">
        <f t="shared" si="2"/>
        <v>0.99989259375212536</v>
      </c>
    </row>
    <row r="49" spans="1:18" x14ac:dyDescent="0.25">
      <c r="A49" t="s">
        <v>8</v>
      </c>
      <c r="B49" t="s">
        <v>54</v>
      </c>
      <c r="C49" t="str">
        <f t="shared" si="0"/>
        <v>OTHERS</v>
      </c>
      <c r="D49" s="4">
        <v>36</v>
      </c>
      <c r="E49" s="4">
        <v>77</v>
      </c>
      <c r="F49" s="4">
        <v>36</v>
      </c>
      <c r="G49" s="4">
        <v>1495.6099765300751</v>
      </c>
      <c r="H49" s="4">
        <v>-108.36000084877014</v>
      </c>
      <c r="I49" s="4">
        <v>1387.2499752044678</v>
      </c>
      <c r="O49" t="s">
        <v>54</v>
      </c>
      <c r="P49" s="4">
        <f>SUMIF($B$2:$B$100,O49,$I$2:$I$100)</f>
        <v>3403.9299768209457</v>
      </c>
      <c r="Q49" s="5">
        <f t="shared" si="1"/>
        <v>8.7476635399724644E-5</v>
      </c>
      <c r="R49" s="6">
        <f t="shared" si="2"/>
        <v>0.99998007038752512</v>
      </c>
    </row>
    <row r="50" spans="1:18" x14ac:dyDescent="0.25">
      <c r="A50" t="s">
        <v>8</v>
      </c>
      <c r="B50" t="s">
        <v>55</v>
      </c>
      <c r="C50" t="str">
        <f t="shared" si="0"/>
        <v>OTHERS</v>
      </c>
      <c r="D50" s="4">
        <v>10</v>
      </c>
      <c r="E50" s="4">
        <v>12</v>
      </c>
      <c r="F50" s="4">
        <v>10</v>
      </c>
      <c r="G50" s="4">
        <v>164.22999954223633</v>
      </c>
      <c r="H50" s="4">
        <v>-32.369999915361404</v>
      </c>
      <c r="I50" s="4">
        <v>131.85999989509583</v>
      </c>
      <c r="O50" t="s">
        <v>55</v>
      </c>
      <c r="P50" s="4">
        <f>SUMIF($B$2:$B$100,O50,$I$2:$I$100)</f>
        <v>751.89999723434448</v>
      </c>
      <c r="Q50" s="5">
        <f t="shared" si="1"/>
        <v>1.9322865735490585E-5</v>
      </c>
      <c r="R50" s="6">
        <f t="shared" si="2"/>
        <v>0.99999939325326059</v>
      </c>
    </row>
    <row r="51" spans="1:18" x14ac:dyDescent="0.25">
      <c r="A51" t="s">
        <v>9</v>
      </c>
      <c r="B51" t="s">
        <v>10</v>
      </c>
      <c r="C51" t="str">
        <f t="shared" si="0"/>
        <v>WOMENS KNITS</v>
      </c>
      <c r="D51" s="4">
        <v>51232</v>
      </c>
      <c r="E51" s="4">
        <v>193444</v>
      </c>
      <c r="F51" s="4">
        <v>81931</v>
      </c>
      <c r="G51" s="4">
        <v>4658102.5928026605</v>
      </c>
      <c r="H51" s="4">
        <v>-953030.69723676331</v>
      </c>
      <c r="I51" s="4">
        <v>3705071.8988642879</v>
      </c>
      <c r="O51" t="s">
        <v>56</v>
      </c>
      <c r="P51" s="4">
        <f>SUMIF($B$2:$B$100,O51,$I$2:$I$100)</f>
        <v>23.610000610351563</v>
      </c>
      <c r="Q51" s="5">
        <f t="shared" si="1"/>
        <v>6.0674673957537771E-7</v>
      </c>
      <c r="R51" s="6">
        <f t="shared" si="2"/>
        <v>1.0000000000000002</v>
      </c>
    </row>
    <row r="52" spans="1:18" x14ac:dyDescent="0.25">
      <c r="A52" t="s">
        <v>9</v>
      </c>
      <c r="B52" t="s">
        <v>9</v>
      </c>
      <c r="C52" t="str">
        <f t="shared" si="0"/>
        <v>WOMENS DENIM</v>
      </c>
      <c r="D52" s="4">
        <v>45191</v>
      </c>
      <c r="E52" s="4">
        <v>119732</v>
      </c>
      <c r="F52" s="4">
        <v>67117</v>
      </c>
      <c r="G52" s="4">
        <v>5989338.8954358939</v>
      </c>
      <c r="H52" s="4">
        <v>-1137599.9703537133</v>
      </c>
      <c r="I52" s="4">
        <v>4851738.9274540506</v>
      </c>
      <c r="P52" s="4">
        <f>SUM(P2:P51)</f>
        <v>38912447.435440123</v>
      </c>
      <c r="Q52" s="5"/>
      <c r="R52" s="6"/>
    </row>
    <row r="53" spans="1:18" x14ac:dyDescent="0.25">
      <c r="A53" t="s">
        <v>9</v>
      </c>
      <c r="B53" t="s">
        <v>14</v>
      </c>
      <c r="C53" t="str">
        <f t="shared" si="0"/>
        <v>WOMENS BOTTOMS</v>
      </c>
      <c r="D53" s="4">
        <v>32241</v>
      </c>
      <c r="E53" s="4">
        <v>86841</v>
      </c>
      <c r="F53" s="4">
        <v>46342</v>
      </c>
      <c r="G53" s="4">
        <v>3560264.1109464467</v>
      </c>
      <c r="H53" s="4">
        <v>-757426.40287358686</v>
      </c>
      <c r="I53" s="4">
        <v>2802837.7105379105</v>
      </c>
      <c r="P53" s="4"/>
      <c r="Q53" s="5"/>
      <c r="R53" s="6"/>
    </row>
    <row r="54" spans="1:18" x14ac:dyDescent="0.25">
      <c r="A54" t="s">
        <v>9</v>
      </c>
      <c r="B54" t="s">
        <v>16</v>
      </c>
      <c r="C54" t="str">
        <f t="shared" si="0"/>
        <v>OTHERS</v>
      </c>
      <c r="D54" s="4">
        <v>8421</v>
      </c>
      <c r="E54" s="4">
        <v>62461</v>
      </c>
      <c r="F54" s="4">
        <v>11452</v>
      </c>
      <c r="G54" s="4">
        <v>451302.72131807916</v>
      </c>
      <c r="H54" s="4">
        <v>-62511.509995833039</v>
      </c>
      <c r="I54" s="4">
        <v>388791.21253222786</v>
      </c>
      <c r="P54" s="4"/>
      <c r="Q54" s="5"/>
      <c r="R54" s="6"/>
    </row>
    <row r="55" spans="1:18" x14ac:dyDescent="0.25">
      <c r="A55" t="s">
        <v>9</v>
      </c>
      <c r="B55" t="s">
        <v>19</v>
      </c>
      <c r="C55" t="str">
        <f t="shared" si="0"/>
        <v>SPORT</v>
      </c>
      <c r="D55" s="4">
        <v>15574</v>
      </c>
      <c r="E55" s="4">
        <v>52983</v>
      </c>
      <c r="F55" s="4">
        <v>23636</v>
      </c>
      <c r="G55" s="4">
        <v>1734025.549485093</v>
      </c>
      <c r="H55" s="4">
        <v>-364375.9054721687</v>
      </c>
      <c r="I55" s="4">
        <v>1369649.6452490054</v>
      </c>
      <c r="P55" s="4"/>
      <c r="Q55" s="5"/>
      <c r="R55" s="6"/>
    </row>
    <row r="56" spans="1:18" x14ac:dyDescent="0.25">
      <c r="A56" t="s">
        <v>9</v>
      </c>
      <c r="B56" t="s">
        <v>24</v>
      </c>
      <c r="C56" t="str">
        <f t="shared" si="0"/>
        <v>WOMENS SWEATERS</v>
      </c>
      <c r="D56" s="4">
        <v>22545</v>
      </c>
      <c r="E56" s="4">
        <v>51650</v>
      </c>
      <c r="F56" s="4">
        <v>30032</v>
      </c>
      <c r="G56" s="4">
        <v>2189622.8533025067</v>
      </c>
      <c r="H56" s="4">
        <v>-506913.54484621808</v>
      </c>
      <c r="I56" s="4">
        <v>1682709.3094682973</v>
      </c>
      <c r="P56" s="4"/>
      <c r="Q56" s="5"/>
      <c r="R56" s="6"/>
    </row>
    <row r="57" spans="1:18" x14ac:dyDescent="0.25">
      <c r="A57" t="s">
        <v>9</v>
      </c>
      <c r="B57" t="s">
        <v>29</v>
      </c>
      <c r="C57" t="str">
        <f t="shared" si="0"/>
        <v>WOMENS WOVEN TOPS</v>
      </c>
      <c r="D57" s="4">
        <v>19502</v>
      </c>
      <c r="E57" s="4">
        <v>43894</v>
      </c>
      <c r="F57" s="4">
        <v>26100</v>
      </c>
      <c r="G57" s="4">
        <v>1771251.1114651337</v>
      </c>
      <c r="H57" s="4">
        <v>-371788.73621723428</v>
      </c>
      <c r="I57" s="4">
        <v>1399462.3758640662</v>
      </c>
      <c r="P57" s="4"/>
      <c r="Q57" s="5"/>
      <c r="R57" s="6"/>
    </row>
    <row r="58" spans="1:18" x14ac:dyDescent="0.25">
      <c r="A58" t="s">
        <v>9</v>
      </c>
      <c r="B58" t="s">
        <v>31</v>
      </c>
      <c r="C58" t="str">
        <f t="shared" si="0"/>
        <v>WOMENS LOUNGE</v>
      </c>
      <c r="D58" s="4">
        <v>12997</v>
      </c>
      <c r="E58" s="4">
        <v>38049</v>
      </c>
      <c r="F58" s="4">
        <v>17408</v>
      </c>
      <c r="G58" s="4">
        <v>985075.05228355341</v>
      </c>
      <c r="H58" s="4">
        <v>-215261.77700496651</v>
      </c>
      <c r="I58" s="4">
        <v>769813.27632715181</v>
      </c>
      <c r="P58" s="4"/>
      <c r="Q58" s="5"/>
      <c r="R58" s="6"/>
    </row>
    <row r="59" spans="1:18" x14ac:dyDescent="0.25">
      <c r="A59" t="s">
        <v>9</v>
      </c>
      <c r="B59" t="s">
        <v>30</v>
      </c>
      <c r="C59" t="str">
        <f t="shared" si="0"/>
        <v>WOMENS ACCESSORIES</v>
      </c>
      <c r="D59" s="4">
        <v>16991</v>
      </c>
      <c r="E59" s="4">
        <v>37139</v>
      </c>
      <c r="F59" s="4">
        <v>20991</v>
      </c>
      <c r="G59" s="4">
        <v>818800.43856010027</v>
      </c>
      <c r="H59" s="4">
        <v>-162579.07839140482</v>
      </c>
      <c r="I59" s="4">
        <v>656221.36001027934</v>
      </c>
      <c r="P59" s="4"/>
      <c r="Q59" s="5"/>
      <c r="R59" s="6"/>
    </row>
    <row r="60" spans="1:18" x14ac:dyDescent="0.25">
      <c r="A60" t="s">
        <v>9</v>
      </c>
      <c r="B60" t="s">
        <v>18</v>
      </c>
      <c r="C60" t="str">
        <f t="shared" si="0"/>
        <v>BABY BOY</v>
      </c>
      <c r="D60" s="4">
        <v>6718</v>
      </c>
      <c r="E60" s="4">
        <v>31937</v>
      </c>
      <c r="F60" s="4">
        <v>10389</v>
      </c>
      <c r="G60" s="4">
        <v>501986.09177455679</v>
      </c>
      <c r="H60" s="4">
        <v>-104036.40898322314</v>
      </c>
      <c r="I60" s="4">
        <v>397949.68288603798</v>
      </c>
      <c r="P60" s="4"/>
      <c r="Q60" s="5"/>
      <c r="R60" s="6"/>
    </row>
    <row r="61" spans="1:18" x14ac:dyDescent="0.25">
      <c r="A61" t="s">
        <v>9</v>
      </c>
      <c r="B61" t="s">
        <v>27</v>
      </c>
      <c r="C61" t="str">
        <f t="shared" si="0"/>
        <v>BABY GIRL</v>
      </c>
      <c r="D61" s="4">
        <v>6460</v>
      </c>
      <c r="E61" s="4">
        <v>29314</v>
      </c>
      <c r="F61" s="4">
        <v>10275</v>
      </c>
      <c r="G61" s="4">
        <v>504600.47139253467</v>
      </c>
      <c r="H61" s="4">
        <v>-110822.75883248821</v>
      </c>
      <c r="I61" s="4">
        <v>393777.71274103969</v>
      </c>
      <c r="P61" s="4"/>
      <c r="Q61" s="5"/>
      <c r="R61" s="6"/>
    </row>
    <row r="62" spans="1:18" x14ac:dyDescent="0.25">
      <c r="A62" t="s">
        <v>9</v>
      </c>
      <c r="B62" t="s">
        <v>11</v>
      </c>
      <c r="C62" t="str">
        <f t="shared" si="0"/>
        <v>MENS KNITS</v>
      </c>
      <c r="D62" s="4">
        <v>9895</v>
      </c>
      <c r="E62" s="4">
        <v>29176</v>
      </c>
      <c r="F62" s="4">
        <v>12706</v>
      </c>
      <c r="G62" s="4">
        <v>624454.42168074474</v>
      </c>
      <c r="H62" s="4">
        <v>-126813.43834601901</v>
      </c>
      <c r="I62" s="4">
        <v>497640.98370668106</v>
      </c>
      <c r="P62" s="4"/>
      <c r="Q62" s="5"/>
      <c r="R62" s="6"/>
    </row>
    <row r="63" spans="1:18" x14ac:dyDescent="0.25">
      <c r="A63" t="s">
        <v>9</v>
      </c>
      <c r="B63" t="s">
        <v>21</v>
      </c>
      <c r="C63" t="str">
        <f t="shared" si="0"/>
        <v>OTHERS</v>
      </c>
      <c r="D63" s="4">
        <v>6640</v>
      </c>
      <c r="E63" s="4">
        <v>29171</v>
      </c>
      <c r="F63" s="4">
        <v>9885</v>
      </c>
      <c r="G63" s="4">
        <v>462671.2330550421</v>
      </c>
      <c r="H63" s="4">
        <v>-94474.128905210644</v>
      </c>
      <c r="I63" s="4">
        <v>368197.10407631285</v>
      </c>
      <c r="P63" s="4"/>
      <c r="Q63" s="5"/>
      <c r="R63" s="6"/>
    </row>
    <row r="64" spans="1:18" x14ac:dyDescent="0.25">
      <c r="A64" t="s">
        <v>9</v>
      </c>
      <c r="B64" t="s">
        <v>20</v>
      </c>
      <c r="C64" t="str">
        <f t="shared" si="0"/>
        <v>GIRLS ACTIVE KNITS</v>
      </c>
      <c r="D64" s="4">
        <v>7955</v>
      </c>
      <c r="E64" s="4">
        <v>28143</v>
      </c>
      <c r="F64" s="4">
        <v>11337</v>
      </c>
      <c r="G64" s="4">
        <v>536740.29253592901</v>
      </c>
      <c r="H64" s="4">
        <v>-109079.40838233754</v>
      </c>
      <c r="I64" s="4">
        <v>427660.88447460346</v>
      </c>
      <c r="P64" s="4"/>
      <c r="Q64" s="5"/>
      <c r="R64" s="6"/>
    </row>
    <row r="65" spans="1:18" x14ac:dyDescent="0.25">
      <c r="A65" t="s">
        <v>9</v>
      </c>
      <c r="B65" t="s">
        <v>25</v>
      </c>
      <c r="C65" t="str">
        <f t="shared" si="0"/>
        <v>GIRLS KNITS/SWEATERS</v>
      </c>
      <c r="D65" s="4">
        <v>7992</v>
      </c>
      <c r="E65" s="4">
        <v>26497</v>
      </c>
      <c r="F65" s="4">
        <v>11240</v>
      </c>
      <c r="G65" s="4">
        <v>478277.67196657136</v>
      </c>
      <c r="H65" s="4">
        <v>-96007.418946696445</v>
      </c>
      <c r="I65" s="4">
        <v>382270.25321275927</v>
      </c>
      <c r="P65" s="4"/>
      <c r="Q65" s="5"/>
      <c r="R65" s="6"/>
    </row>
    <row r="66" spans="1:18" x14ac:dyDescent="0.25">
      <c r="A66" t="s">
        <v>9</v>
      </c>
      <c r="B66" t="s">
        <v>23</v>
      </c>
      <c r="C66" t="str">
        <f t="shared" si="0"/>
        <v>OTHERS</v>
      </c>
      <c r="D66" s="4">
        <v>6695</v>
      </c>
      <c r="E66" s="4">
        <v>24091</v>
      </c>
      <c r="F66" s="4">
        <v>9338</v>
      </c>
      <c r="G66" s="4">
        <v>360576.8830349911</v>
      </c>
      <c r="H66" s="4">
        <v>-75106.999415095896</v>
      </c>
      <c r="I66" s="4">
        <v>285469.88385291584</v>
      </c>
      <c r="P66" s="4"/>
      <c r="Q66" s="5"/>
      <c r="R66" s="6"/>
    </row>
    <row r="67" spans="1:18" x14ac:dyDescent="0.25">
      <c r="A67" t="s">
        <v>9</v>
      </c>
      <c r="B67" t="s">
        <v>22</v>
      </c>
      <c r="C67" t="str">
        <f t="shared" ref="C67:C100" si="3">IF(ISNA(MATCH(B67,$O$2:$O$20,0)),"OTHERS",B67)</f>
        <v>BOYS WOVEN BOTTOMS</v>
      </c>
      <c r="D67" s="4">
        <v>6888</v>
      </c>
      <c r="E67" s="4">
        <v>23565</v>
      </c>
      <c r="F67" s="4">
        <v>9809</v>
      </c>
      <c r="G67" s="4">
        <v>593576.56174812652</v>
      </c>
      <c r="H67" s="4">
        <v>-123695.29791017063</v>
      </c>
      <c r="I67" s="4">
        <v>469881.26397976279</v>
      </c>
      <c r="P67" s="4"/>
      <c r="Q67" s="5"/>
      <c r="R67" s="6"/>
    </row>
    <row r="68" spans="1:18" x14ac:dyDescent="0.25">
      <c r="A68" t="s">
        <v>9</v>
      </c>
      <c r="B68" t="s">
        <v>26</v>
      </c>
      <c r="C68" t="str">
        <f t="shared" si="3"/>
        <v>OTHERS</v>
      </c>
      <c r="D68" s="4">
        <v>5849</v>
      </c>
      <c r="E68" s="4">
        <v>23330</v>
      </c>
      <c r="F68" s="4">
        <v>8404</v>
      </c>
      <c r="G68" s="4">
        <v>356101.27332123369</v>
      </c>
      <c r="H68" s="4">
        <v>-76063.559262484312</v>
      </c>
      <c r="I68" s="4">
        <v>280037.71392747015</v>
      </c>
      <c r="P68" s="4"/>
      <c r="Q68" s="5"/>
      <c r="R68" s="6"/>
    </row>
    <row r="69" spans="1:18" x14ac:dyDescent="0.25">
      <c r="A69" t="s">
        <v>9</v>
      </c>
      <c r="B69" t="s">
        <v>38</v>
      </c>
      <c r="C69" t="str">
        <f t="shared" si="3"/>
        <v>WOMENS BRAS</v>
      </c>
      <c r="D69" s="4">
        <v>7046</v>
      </c>
      <c r="E69" s="4">
        <v>20510</v>
      </c>
      <c r="F69" s="4">
        <v>9538</v>
      </c>
      <c r="G69" s="4">
        <v>571102.97069952451</v>
      </c>
      <c r="H69" s="4">
        <v>-122045.45995025337</v>
      </c>
      <c r="I69" s="4">
        <v>449057.51185849868</v>
      </c>
      <c r="P69" s="4"/>
      <c r="Q69" s="5"/>
      <c r="R69" s="6"/>
    </row>
    <row r="70" spans="1:18" x14ac:dyDescent="0.25">
      <c r="A70" t="s">
        <v>9</v>
      </c>
      <c r="B70" t="s">
        <v>8</v>
      </c>
      <c r="C70" t="str">
        <f t="shared" si="3"/>
        <v>MENS DENIM</v>
      </c>
      <c r="D70" s="4">
        <v>7741</v>
      </c>
      <c r="E70" s="4">
        <v>18805</v>
      </c>
      <c r="F70" s="4">
        <v>10029</v>
      </c>
      <c r="G70" s="4">
        <v>906571.83908868767</v>
      </c>
      <c r="H70" s="4">
        <v>-176993.67862595618</v>
      </c>
      <c r="I70" s="4">
        <v>729578.16064454056</v>
      </c>
      <c r="P70" s="4"/>
      <c r="Q70" s="5"/>
      <c r="R70" s="6"/>
    </row>
    <row r="71" spans="1:18" x14ac:dyDescent="0.25">
      <c r="A71" t="s">
        <v>9</v>
      </c>
      <c r="B71" t="s">
        <v>12</v>
      </c>
      <c r="C71" t="str">
        <f t="shared" si="3"/>
        <v>MENS BOTTOMS</v>
      </c>
      <c r="D71" s="4">
        <v>6978</v>
      </c>
      <c r="E71" s="4">
        <v>18364</v>
      </c>
      <c r="F71" s="4">
        <v>9182</v>
      </c>
      <c r="G71" s="4">
        <v>714878.62187576294</v>
      </c>
      <c r="H71" s="4">
        <v>-151416.05837853253</v>
      </c>
      <c r="I71" s="4">
        <v>563462.56340777874</v>
      </c>
      <c r="P71" s="4"/>
      <c r="Q71" s="5"/>
      <c r="R71" s="6"/>
    </row>
    <row r="72" spans="1:18" x14ac:dyDescent="0.25">
      <c r="A72" t="s">
        <v>9</v>
      </c>
      <c r="B72" t="s">
        <v>33</v>
      </c>
      <c r="C72" t="str">
        <f t="shared" si="3"/>
        <v>OTHERS</v>
      </c>
      <c r="D72" s="4">
        <v>6019</v>
      </c>
      <c r="E72" s="4">
        <v>18256</v>
      </c>
      <c r="F72" s="4">
        <v>8273</v>
      </c>
      <c r="G72" s="4">
        <v>335601.67238284089</v>
      </c>
      <c r="H72" s="4">
        <v>-72750.189075645059</v>
      </c>
      <c r="I72" s="4">
        <v>262851.48334986903</v>
      </c>
      <c r="P72" s="4"/>
      <c r="Q72" s="5"/>
      <c r="R72" s="6"/>
    </row>
    <row r="73" spans="1:18" x14ac:dyDescent="0.25">
      <c r="A73" t="s">
        <v>9</v>
      </c>
      <c r="B73" t="s">
        <v>32</v>
      </c>
      <c r="C73" t="str">
        <f t="shared" si="3"/>
        <v>OTHERS</v>
      </c>
      <c r="D73" s="4">
        <v>5826</v>
      </c>
      <c r="E73" s="4">
        <v>17535</v>
      </c>
      <c r="F73" s="4">
        <v>7509</v>
      </c>
      <c r="G73" s="4">
        <v>204217.7607121449</v>
      </c>
      <c r="H73" s="4">
        <v>-41091.539513587952</v>
      </c>
      <c r="I73" s="4">
        <v>163126.22118094377</v>
      </c>
      <c r="P73" s="4"/>
      <c r="Q73" s="5"/>
      <c r="R73" s="6"/>
    </row>
    <row r="74" spans="1:18" x14ac:dyDescent="0.25">
      <c r="A74" t="s">
        <v>9</v>
      </c>
      <c r="B74" t="s">
        <v>15</v>
      </c>
      <c r="C74" t="str">
        <f t="shared" si="3"/>
        <v>OTHERS</v>
      </c>
      <c r="D74" s="4">
        <v>4286</v>
      </c>
      <c r="E74" s="4">
        <v>13187</v>
      </c>
      <c r="F74" s="4">
        <v>5154</v>
      </c>
      <c r="G74" s="4">
        <v>206987.66935189441</v>
      </c>
      <c r="H74" s="4">
        <v>-42735.449640773237</v>
      </c>
      <c r="I74" s="4">
        <v>164252.21931477264</v>
      </c>
      <c r="P74" s="4"/>
      <c r="Q74" s="5"/>
      <c r="R74" s="6"/>
    </row>
    <row r="75" spans="1:18" x14ac:dyDescent="0.25">
      <c r="A75" t="s">
        <v>9</v>
      </c>
      <c r="B75" t="s">
        <v>13</v>
      </c>
      <c r="C75" t="str">
        <f t="shared" si="3"/>
        <v>MENS WOVEN TOPS</v>
      </c>
      <c r="D75" s="4">
        <v>6092</v>
      </c>
      <c r="E75" s="4">
        <v>12995</v>
      </c>
      <c r="F75" s="4">
        <v>7258</v>
      </c>
      <c r="G75" s="4">
        <v>445705.48984456994</v>
      </c>
      <c r="H75" s="4">
        <v>-86423.549005702138</v>
      </c>
      <c r="I75" s="4">
        <v>359281.94092298485</v>
      </c>
      <c r="P75" s="4"/>
      <c r="Q75" s="5"/>
      <c r="R75" s="6"/>
    </row>
    <row r="76" spans="1:18" x14ac:dyDescent="0.25">
      <c r="A76" t="s">
        <v>9</v>
      </c>
      <c r="B76" t="s">
        <v>35</v>
      </c>
      <c r="C76" t="str">
        <f t="shared" si="3"/>
        <v>OTHERS</v>
      </c>
      <c r="D76" s="4">
        <v>4631</v>
      </c>
      <c r="E76" s="4">
        <v>12749</v>
      </c>
      <c r="F76" s="4">
        <v>6034</v>
      </c>
      <c r="G76" s="4">
        <v>316403.81995391846</v>
      </c>
      <c r="H76" s="4">
        <v>-58695.919186264277</v>
      </c>
      <c r="I76" s="4">
        <v>257707.90083312988</v>
      </c>
      <c r="P76" s="4"/>
      <c r="Q76" s="5"/>
      <c r="R76" s="6"/>
    </row>
    <row r="77" spans="1:18" x14ac:dyDescent="0.25">
      <c r="A77" t="s">
        <v>9</v>
      </c>
      <c r="B77" t="s">
        <v>34</v>
      </c>
      <c r="C77" t="str">
        <f t="shared" si="3"/>
        <v>OTHERS</v>
      </c>
      <c r="D77" s="4">
        <v>4427</v>
      </c>
      <c r="E77" s="4">
        <v>12178</v>
      </c>
      <c r="F77" s="4">
        <v>5820</v>
      </c>
      <c r="G77" s="4">
        <v>298138.89128160477</v>
      </c>
      <c r="H77" s="4">
        <v>-61374.939278367907</v>
      </c>
      <c r="I77" s="4">
        <v>236763.95215523243</v>
      </c>
      <c r="P77" s="4"/>
      <c r="Q77" s="5"/>
      <c r="R77" s="6"/>
    </row>
    <row r="78" spans="1:18" x14ac:dyDescent="0.25">
      <c r="A78" t="s">
        <v>9</v>
      </c>
      <c r="B78" t="s">
        <v>45</v>
      </c>
      <c r="C78" t="str">
        <f t="shared" si="3"/>
        <v>WOMENS OUTERWEAR/ITEMS</v>
      </c>
      <c r="D78" s="4">
        <v>7233</v>
      </c>
      <c r="E78" s="4">
        <v>11864</v>
      </c>
      <c r="F78" s="4">
        <v>8497</v>
      </c>
      <c r="G78" s="4">
        <v>1047175.6072073579</v>
      </c>
      <c r="H78" s="4">
        <v>-248084.82946336269</v>
      </c>
      <c r="I78" s="4">
        <v>799090.778390944</v>
      </c>
      <c r="P78" s="4"/>
      <c r="Q78" s="5"/>
      <c r="R78" s="6"/>
    </row>
    <row r="79" spans="1:18" x14ac:dyDescent="0.25">
      <c r="A79" t="s">
        <v>9</v>
      </c>
      <c r="B79" t="s">
        <v>48</v>
      </c>
      <c r="C79" t="str">
        <f t="shared" si="3"/>
        <v>OTHERS</v>
      </c>
      <c r="D79" s="4">
        <v>2149</v>
      </c>
      <c r="E79" s="4">
        <v>10806</v>
      </c>
      <c r="F79" s="4">
        <v>3363</v>
      </c>
      <c r="G79" s="4">
        <v>319660.18275165558</v>
      </c>
      <c r="H79" s="4">
        <v>-94900.208835981786</v>
      </c>
      <c r="I79" s="4">
        <v>224759.97370779514</v>
      </c>
      <c r="P79" s="4"/>
      <c r="Q79" s="5"/>
      <c r="R79" s="6"/>
    </row>
    <row r="80" spans="1:18" x14ac:dyDescent="0.25">
      <c r="A80" t="s">
        <v>9</v>
      </c>
      <c r="B80" t="s">
        <v>17</v>
      </c>
      <c r="C80" t="str">
        <f t="shared" si="3"/>
        <v>OTHERS</v>
      </c>
      <c r="D80" s="4">
        <v>4307</v>
      </c>
      <c r="E80" s="4">
        <v>10681</v>
      </c>
      <c r="F80" s="4">
        <v>4849</v>
      </c>
      <c r="G80" s="4">
        <v>142474.83960247599</v>
      </c>
      <c r="H80" s="4">
        <v>-25504.019818073139</v>
      </c>
      <c r="I80" s="4">
        <v>116970.8198365923</v>
      </c>
      <c r="P80" s="4"/>
      <c r="Q80" s="5"/>
      <c r="R80" s="6"/>
    </row>
    <row r="81" spans="1:18" x14ac:dyDescent="0.25">
      <c r="A81" t="s">
        <v>9</v>
      </c>
      <c r="B81" t="s">
        <v>36</v>
      </c>
      <c r="C81" t="str">
        <f t="shared" si="3"/>
        <v>OTHERS</v>
      </c>
      <c r="D81" s="4">
        <v>3815</v>
      </c>
      <c r="E81" s="4">
        <v>10581</v>
      </c>
      <c r="F81" s="4">
        <v>4964</v>
      </c>
      <c r="G81" s="4">
        <v>231467.30047559738</v>
      </c>
      <c r="H81" s="4">
        <v>-51309.329313449562</v>
      </c>
      <c r="I81" s="4">
        <v>180157.97141003609</v>
      </c>
      <c r="P81" s="4"/>
      <c r="Q81" s="5"/>
      <c r="R81" s="6"/>
    </row>
    <row r="82" spans="1:18" x14ac:dyDescent="0.25">
      <c r="A82" t="s">
        <v>9</v>
      </c>
      <c r="B82" t="s">
        <v>39</v>
      </c>
      <c r="C82" t="str">
        <f t="shared" si="3"/>
        <v>OTHERS</v>
      </c>
      <c r="D82" s="4">
        <v>4082</v>
      </c>
      <c r="E82" s="4">
        <v>10263</v>
      </c>
      <c r="F82" s="4">
        <v>5321</v>
      </c>
      <c r="G82" s="4">
        <v>274821.6099202726</v>
      </c>
      <c r="H82" s="4">
        <v>-57667.249422514811</v>
      </c>
      <c r="I82" s="4">
        <v>217154.36055386066</v>
      </c>
      <c r="P82" s="4"/>
      <c r="Q82" s="5"/>
      <c r="R82" s="6"/>
    </row>
    <row r="83" spans="1:18" x14ac:dyDescent="0.25">
      <c r="A83" t="s">
        <v>9</v>
      </c>
      <c r="B83" t="s">
        <v>40</v>
      </c>
      <c r="C83" t="str">
        <f t="shared" si="3"/>
        <v>OTHERS</v>
      </c>
      <c r="D83" s="4">
        <v>4405</v>
      </c>
      <c r="E83" s="4">
        <v>9238</v>
      </c>
      <c r="F83" s="4">
        <v>5515</v>
      </c>
      <c r="G83" s="4">
        <v>317495.37030148506</v>
      </c>
      <c r="H83" s="4">
        <v>-71424.049439683557</v>
      </c>
      <c r="I83" s="4">
        <v>246071.32105624676</v>
      </c>
      <c r="P83" s="4"/>
      <c r="Q83" s="5"/>
      <c r="R83" s="6"/>
    </row>
    <row r="84" spans="1:18" x14ac:dyDescent="0.25">
      <c r="A84" t="s">
        <v>9</v>
      </c>
      <c r="B84" t="s">
        <v>41</v>
      </c>
      <c r="C84" t="str">
        <f t="shared" si="3"/>
        <v>OTHERS</v>
      </c>
      <c r="D84" s="4">
        <v>3904</v>
      </c>
      <c r="E84" s="4">
        <v>9237</v>
      </c>
      <c r="F84" s="4">
        <v>4932</v>
      </c>
      <c r="G84" s="4">
        <v>165453.01075342298</v>
      </c>
      <c r="H84" s="4">
        <v>-31846.199535066262</v>
      </c>
      <c r="I84" s="4">
        <v>133606.81112018228</v>
      </c>
      <c r="P84" s="4"/>
      <c r="Q84" s="5"/>
      <c r="R84" s="6"/>
    </row>
    <row r="85" spans="1:18" x14ac:dyDescent="0.25">
      <c r="A85" t="s">
        <v>9</v>
      </c>
      <c r="B85" t="s">
        <v>43</v>
      </c>
      <c r="C85" t="str">
        <f t="shared" si="3"/>
        <v>OTHERS</v>
      </c>
      <c r="D85" s="4">
        <v>3265</v>
      </c>
      <c r="E85" s="4">
        <v>8349</v>
      </c>
      <c r="F85" s="4">
        <v>4156</v>
      </c>
      <c r="G85" s="4">
        <v>168517.22064566612</v>
      </c>
      <c r="H85" s="4">
        <v>-37959.829515486956</v>
      </c>
      <c r="I85" s="4">
        <v>130557.39137935638</v>
      </c>
      <c r="P85" s="4"/>
      <c r="Q85" s="5"/>
      <c r="R85" s="6"/>
    </row>
    <row r="86" spans="1:18" x14ac:dyDescent="0.25">
      <c r="A86" t="s">
        <v>9</v>
      </c>
      <c r="B86" t="s">
        <v>28</v>
      </c>
      <c r="C86" t="str">
        <f t="shared" si="3"/>
        <v>OTHERS</v>
      </c>
      <c r="D86" s="4">
        <v>3967</v>
      </c>
      <c r="E86" s="4">
        <v>7414</v>
      </c>
      <c r="F86" s="4">
        <v>4585</v>
      </c>
      <c r="G86" s="4">
        <v>282926.89955115318</v>
      </c>
      <c r="H86" s="4">
        <v>-63987.879412613809</v>
      </c>
      <c r="I86" s="4">
        <v>218939.02025556564</v>
      </c>
      <c r="P86" s="4"/>
      <c r="Q86" s="5"/>
      <c r="R86" s="6"/>
    </row>
    <row r="87" spans="1:18" x14ac:dyDescent="0.25">
      <c r="A87" t="s">
        <v>9</v>
      </c>
      <c r="B87" t="s">
        <v>44</v>
      </c>
      <c r="C87" t="str">
        <f t="shared" si="3"/>
        <v>OTHERS</v>
      </c>
      <c r="D87" s="4">
        <v>3122</v>
      </c>
      <c r="E87" s="4">
        <v>6856</v>
      </c>
      <c r="F87" s="4">
        <v>3792</v>
      </c>
      <c r="G87" s="4">
        <v>115160.97991360165</v>
      </c>
      <c r="H87" s="4">
        <v>-23000.989754416049</v>
      </c>
      <c r="I87" s="4">
        <v>92159.99005211331</v>
      </c>
      <c r="P87" s="4"/>
      <c r="Q87" s="5"/>
      <c r="R87" s="6"/>
    </row>
    <row r="88" spans="1:18" x14ac:dyDescent="0.25">
      <c r="A88" t="s">
        <v>9</v>
      </c>
      <c r="B88" t="s">
        <v>50</v>
      </c>
      <c r="C88" t="str">
        <f t="shared" si="3"/>
        <v>OTHERS</v>
      </c>
      <c r="D88" s="4">
        <v>1967</v>
      </c>
      <c r="E88" s="4">
        <v>6418</v>
      </c>
      <c r="F88" s="4">
        <v>2969</v>
      </c>
      <c r="G88" s="4">
        <v>322357.0866266489</v>
      </c>
      <c r="H88" s="4">
        <v>-81180.139028549194</v>
      </c>
      <c r="I88" s="4">
        <v>241176.94758808613</v>
      </c>
      <c r="P88" s="4"/>
      <c r="Q88" s="5"/>
      <c r="R88" s="6"/>
    </row>
    <row r="89" spans="1:18" x14ac:dyDescent="0.25">
      <c r="A89" t="s">
        <v>9</v>
      </c>
      <c r="B89" t="s">
        <v>47</v>
      </c>
      <c r="C89" t="str">
        <f t="shared" si="3"/>
        <v>OTHERS</v>
      </c>
      <c r="D89" s="4">
        <v>2356</v>
      </c>
      <c r="E89" s="4">
        <v>5995</v>
      </c>
      <c r="F89" s="4">
        <v>2992</v>
      </c>
      <c r="G89" s="4">
        <v>143354.38006818295</v>
      </c>
      <c r="H89" s="4">
        <v>-30609.529542900622</v>
      </c>
      <c r="I89" s="4">
        <v>112744.85056424141</v>
      </c>
      <c r="P89" s="4"/>
      <c r="Q89" s="5"/>
      <c r="R89" s="6"/>
    </row>
    <row r="90" spans="1:18" x14ac:dyDescent="0.25">
      <c r="A90" t="s">
        <v>9</v>
      </c>
      <c r="B90" t="s">
        <v>46</v>
      </c>
      <c r="C90" t="str">
        <f t="shared" si="3"/>
        <v>OTHERS</v>
      </c>
      <c r="D90" s="4">
        <v>3002</v>
      </c>
      <c r="E90" s="4">
        <v>5669</v>
      </c>
      <c r="F90" s="4">
        <v>3528</v>
      </c>
      <c r="G90" s="4">
        <v>197260.38006497361</v>
      </c>
      <c r="H90" s="4">
        <v>-45665.519616320729</v>
      </c>
      <c r="I90" s="4">
        <v>151594.86064721085</v>
      </c>
      <c r="P90" s="4"/>
      <c r="Q90" s="5"/>
      <c r="R90" s="6"/>
    </row>
    <row r="91" spans="1:18" x14ac:dyDescent="0.25">
      <c r="A91" t="s">
        <v>9</v>
      </c>
      <c r="B91" t="s">
        <v>49</v>
      </c>
      <c r="C91" t="str">
        <f t="shared" si="3"/>
        <v>OTHERS</v>
      </c>
      <c r="D91" s="4">
        <v>2357</v>
      </c>
      <c r="E91" s="4">
        <v>5652</v>
      </c>
      <c r="F91" s="4">
        <v>2853</v>
      </c>
      <c r="G91" s="4">
        <v>126153.22029763088</v>
      </c>
      <c r="H91" s="4">
        <v>-24241.359644927084</v>
      </c>
      <c r="I91" s="4">
        <v>101911.86070888862</v>
      </c>
      <c r="P91" s="4"/>
      <c r="Q91" s="5"/>
      <c r="R91" s="6"/>
    </row>
    <row r="92" spans="1:18" x14ac:dyDescent="0.25">
      <c r="A92" t="s">
        <v>9</v>
      </c>
      <c r="B92" t="s">
        <v>57</v>
      </c>
      <c r="C92" t="str">
        <f t="shared" si="3"/>
        <v>OTHERS</v>
      </c>
      <c r="D92" s="4">
        <v>3529</v>
      </c>
      <c r="E92" s="4">
        <v>4242</v>
      </c>
      <c r="F92" s="4">
        <v>3955</v>
      </c>
      <c r="G92" s="4">
        <v>84285.149993784726</v>
      </c>
      <c r="H92" s="4">
        <v>0</v>
      </c>
      <c r="I92" s="4">
        <v>84285.149993784726</v>
      </c>
      <c r="P92" s="4"/>
      <c r="Q92" s="5"/>
      <c r="R92" s="6"/>
    </row>
    <row r="93" spans="1:18" x14ac:dyDescent="0.25">
      <c r="A93" t="s">
        <v>9</v>
      </c>
      <c r="B93" t="s">
        <v>37</v>
      </c>
      <c r="C93" t="str">
        <f t="shared" si="3"/>
        <v>OTHERS</v>
      </c>
      <c r="D93" s="4">
        <v>1051</v>
      </c>
      <c r="E93" s="4">
        <v>2588</v>
      </c>
      <c r="F93" s="4">
        <v>1275</v>
      </c>
      <c r="G93" s="4">
        <v>93359.169795274734</v>
      </c>
      <c r="H93" s="4">
        <v>-21987.689740244299</v>
      </c>
      <c r="I93" s="4">
        <v>71371.480107009411</v>
      </c>
      <c r="P93" s="4"/>
      <c r="Q93" s="5"/>
      <c r="R93" s="6"/>
    </row>
    <row r="94" spans="1:18" x14ac:dyDescent="0.25">
      <c r="A94" t="s">
        <v>9</v>
      </c>
      <c r="B94" t="s">
        <v>51</v>
      </c>
      <c r="C94" t="str">
        <f t="shared" si="3"/>
        <v>OTHERS</v>
      </c>
      <c r="D94" s="4">
        <v>672</v>
      </c>
      <c r="E94" s="4">
        <v>2539</v>
      </c>
      <c r="F94" s="4">
        <v>898</v>
      </c>
      <c r="G94" s="4">
        <v>58446.310735702515</v>
      </c>
      <c r="H94" s="4">
        <v>-16594.249839309603</v>
      </c>
      <c r="I94" s="4">
        <v>41852.06094455719</v>
      </c>
      <c r="P94" s="4"/>
      <c r="Q94" s="5"/>
      <c r="R94" s="6"/>
    </row>
    <row r="95" spans="1:18" x14ac:dyDescent="0.25">
      <c r="A95" t="s">
        <v>9</v>
      </c>
      <c r="B95" t="s">
        <v>42</v>
      </c>
      <c r="C95" t="str">
        <f t="shared" si="3"/>
        <v>OTHERS</v>
      </c>
      <c r="D95" s="4">
        <v>1438</v>
      </c>
      <c r="E95" s="4">
        <v>2264</v>
      </c>
      <c r="F95" s="4">
        <v>1609</v>
      </c>
      <c r="G95" s="4">
        <v>188699.21975326538</v>
      </c>
      <c r="H95" s="4">
        <v>-43834.929988801479</v>
      </c>
      <c r="I95" s="4">
        <v>144864.28999710083</v>
      </c>
      <c r="P95" s="4"/>
      <c r="Q95" s="5"/>
      <c r="R95" s="6"/>
    </row>
    <row r="96" spans="1:18" x14ac:dyDescent="0.25">
      <c r="A96" t="s">
        <v>9</v>
      </c>
      <c r="B96" t="s">
        <v>53</v>
      </c>
      <c r="C96" t="str">
        <f t="shared" si="3"/>
        <v>OTHERS</v>
      </c>
      <c r="D96" s="4">
        <v>553</v>
      </c>
      <c r="E96" s="4">
        <v>1253</v>
      </c>
      <c r="F96" s="4">
        <v>619</v>
      </c>
      <c r="G96" s="4">
        <v>51797.37021446228</v>
      </c>
      <c r="H96" s="4">
        <v>-13143.419820874929</v>
      </c>
      <c r="I96" s="4">
        <v>38653.95041847229</v>
      </c>
      <c r="P96" s="4"/>
      <c r="Q96" s="5"/>
      <c r="R96" s="6"/>
    </row>
    <row r="97" spans="1:18" x14ac:dyDescent="0.25">
      <c r="A97" t="s">
        <v>9</v>
      </c>
      <c r="B97" t="s">
        <v>52</v>
      </c>
      <c r="C97" t="str">
        <f t="shared" si="3"/>
        <v>OTHERS</v>
      </c>
      <c r="D97" s="4">
        <v>614</v>
      </c>
      <c r="E97" s="4">
        <v>857</v>
      </c>
      <c r="F97" s="4">
        <v>649</v>
      </c>
      <c r="G97" s="4">
        <v>19402.770016670227</v>
      </c>
      <c r="H97" s="4">
        <v>-3470.3500003218651</v>
      </c>
      <c r="I97" s="4">
        <v>15932.41999912262</v>
      </c>
      <c r="P97" s="4"/>
      <c r="Q97" s="5"/>
      <c r="R97" s="6"/>
    </row>
    <row r="98" spans="1:18" x14ac:dyDescent="0.25">
      <c r="A98" t="s">
        <v>9</v>
      </c>
      <c r="B98" t="s">
        <v>54</v>
      </c>
      <c r="C98" t="str">
        <f t="shared" si="3"/>
        <v>OTHERS</v>
      </c>
      <c r="D98" s="4">
        <v>95</v>
      </c>
      <c r="E98" s="4">
        <v>140</v>
      </c>
      <c r="F98" s="4">
        <v>96</v>
      </c>
      <c r="G98" s="4">
        <v>2316.300003528595</v>
      </c>
      <c r="H98" s="4">
        <v>-299.62000018358231</v>
      </c>
      <c r="I98" s="4">
        <v>2016.680001616478</v>
      </c>
      <c r="P98" s="4"/>
      <c r="Q98" s="5"/>
      <c r="R98" s="6"/>
    </row>
    <row r="99" spans="1:18" x14ac:dyDescent="0.25">
      <c r="A99" t="s">
        <v>9</v>
      </c>
      <c r="B99" t="s">
        <v>55</v>
      </c>
      <c r="C99" t="str">
        <f t="shared" si="3"/>
        <v>OTHERS</v>
      </c>
      <c r="D99" s="4">
        <v>26</v>
      </c>
      <c r="E99" s="4">
        <v>40</v>
      </c>
      <c r="F99" s="4">
        <v>26</v>
      </c>
      <c r="G99" s="4">
        <v>751.0799994468689</v>
      </c>
      <c r="H99" s="4">
        <v>-131.03999847173691</v>
      </c>
      <c r="I99" s="4">
        <v>620.03999733924866</v>
      </c>
      <c r="P99" s="4"/>
      <c r="Q99" s="5"/>
      <c r="R99" s="6"/>
    </row>
    <row r="100" spans="1:18" x14ac:dyDescent="0.25">
      <c r="A100" t="s">
        <v>9</v>
      </c>
      <c r="B100" t="s">
        <v>56</v>
      </c>
      <c r="C100" t="str">
        <f t="shared" si="3"/>
        <v>OTHERS</v>
      </c>
      <c r="D100" s="4">
        <v>1</v>
      </c>
      <c r="E100" s="4">
        <v>2</v>
      </c>
      <c r="F100" s="4">
        <v>1</v>
      </c>
      <c r="G100" s="4">
        <v>29.940000534057617</v>
      </c>
      <c r="H100" s="4">
        <v>-6.3299997746944427</v>
      </c>
      <c r="I100" s="4">
        <v>23.610000610351563</v>
      </c>
      <c r="P100" s="4"/>
      <c r="Q100" s="5"/>
      <c r="R100" s="6"/>
    </row>
    <row r="101" spans="1:18" x14ac:dyDescent="0.25">
      <c r="P101" s="4"/>
    </row>
  </sheetData>
  <sortState ref="O2:P51">
    <sortCondition descending="1" ref="P2:P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Mithun Ghosh</cp:lastModifiedBy>
  <dcterms:created xsi:type="dcterms:W3CDTF">2017-08-07T10:45:33Z</dcterms:created>
  <dcterms:modified xsi:type="dcterms:W3CDTF">2017-08-08T18:40:22Z</dcterms:modified>
</cp:coreProperties>
</file>